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omments4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5.xml" ContentType="application/vnd.openxmlformats-officedocument.drawing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xampp\htdocs\online_elink\processed_files\"/>
    </mc:Choice>
  </mc:AlternateContent>
  <bookViews>
    <workbookView xWindow="0" yWindow="495" windowWidth="33600" windowHeight="20505" activeTab="6"/>
  </bookViews>
  <sheets>
    <sheet name="ELINK (3)" sheetId="12" r:id="rId1"/>
    <sheet name="ELINK (2)" sheetId="11" r:id="rId2"/>
    <sheet name="ELINK" sheetId="10" r:id="rId3"/>
    <sheet name="Eng_Info" sheetId="6" r:id="rId4"/>
    <sheet name="Chart" sheetId="7" r:id="rId5"/>
    <sheet name="input" sheetId="8" r:id="rId6"/>
    <sheet name="output" sheetId="9" r:id="rId7"/>
  </sheets>
  <definedNames>
    <definedName name="_xlnm._FilterDatabase" localSheetId="6" hidden="1">output!$C$2:$C$35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" i="8" l="1"/>
  <c r="G21" i="9"/>
  <c r="G12" i="9"/>
  <c r="G6" i="9"/>
  <c r="G32" i="9"/>
  <c r="G27" i="9"/>
  <c r="G4" i="9"/>
  <c r="G46" i="9"/>
  <c r="G45" i="9"/>
  <c r="G15" i="9"/>
  <c r="G41" i="9"/>
  <c r="G23" i="9"/>
  <c r="G26" i="9"/>
  <c r="G20" i="9"/>
  <c r="G14" i="9"/>
  <c r="G25" i="9"/>
  <c r="G38" i="9"/>
  <c r="G35" i="9"/>
  <c r="G24" i="9"/>
  <c r="G11" i="9"/>
  <c r="G33" i="9"/>
  <c r="G22" i="9"/>
  <c r="G5" i="9"/>
  <c r="G13" i="9"/>
  <c r="G28" i="9"/>
  <c r="G3" i="9"/>
  <c r="G16" i="9"/>
  <c r="G9" i="9"/>
  <c r="G19" i="9"/>
  <c r="G40" i="9"/>
  <c r="G7" i="9"/>
  <c r="G44" i="9"/>
  <c r="G10" i="9"/>
  <c r="G17" i="9"/>
  <c r="G34" i="9"/>
  <c r="G8" i="9"/>
  <c r="G18" i="9"/>
  <c r="G29" i="9"/>
  <c r="G42" i="9" l="1"/>
  <c r="G39" i="9" s="1"/>
  <c r="G30" i="9"/>
  <c r="J28" i="8"/>
  <c r="J27" i="8"/>
  <c r="J26" i="8"/>
  <c r="J25" i="8"/>
  <c r="J23" i="8"/>
  <c r="J21" i="8"/>
  <c r="J15" i="8"/>
  <c r="J17" i="8" s="1"/>
  <c r="J14" i="8"/>
  <c r="F438" i="12" l="1"/>
  <c r="E438" i="12" s="1"/>
  <c r="F437" i="12"/>
  <c r="E437" i="12" s="1"/>
  <c r="F436" i="12"/>
  <c r="E436" i="12" s="1"/>
  <c r="F435" i="12"/>
  <c r="E435" i="12" s="1"/>
  <c r="F434" i="12"/>
  <c r="E434" i="12" s="1"/>
  <c r="F433" i="12"/>
  <c r="E433" i="12" s="1"/>
  <c r="F432" i="12"/>
  <c r="E432" i="12" s="1"/>
  <c r="F431" i="12"/>
  <c r="E431" i="12" s="1"/>
  <c r="F430" i="12"/>
  <c r="E430" i="12" s="1"/>
  <c r="F429" i="12"/>
  <c r="E429" i="12" s="1"/>
  <c r="F428" i="12"/>
  <c r="E428" i="12" s="1"/>
  <c r="F427" i="12"/>
  <c r="E427" i="12" s="1"/>
  <c r="F426" i="12"/>
  <c r="E426" i="12" s="1"/>
  <c r="F425" i="12"/>
  <c r="E425" i="12" s="1"/>
  <c r="F424" i="12"/>
  <c r="E424" i="12" s="1"/>
  <c r="F423" i="12"/>
  <c r="E423" i="12" s="1"/>
  <c r="F422" i="12"/>
  <c r="E422" i="12" s="1"/>
  <c r="F421" i="12"/>
  <c r="E421" i="12" s="1"/>
  <c r="F420" i="12"/>
  <c r="E420" i="12" s="1"/>
  <c r="F419" i="12"/>
  <c r="E419" i="12" s="1"/>
  <c r="F418" i="12"/>
  <c r="E418" i="12" s="1"/>
  <c r="F416" i="12"/>
  <c r="E416" i="12" s="1"/>
  <c r="F415" i="12"/>
  <c r="E415" i="12" s="1"/>
  <c r="F414" i="12"/>
  <c r="E414" i="12" s="1"/>
  <c r="F413" i="12"/>
  <c r="E413" i="12" s="1"/>
  <c r="F412" i="12"/>
  <c r="E412" i="12" s="1"/>
  <c r="F411" i="12"/>
  <c r="E411" i="12" s="1"/>
  <c r="F410" i="12"/>
  <c r="E410" i="12" s="1"/>
  <c r="F409" i="12"/>
  <c r="E409" i="12" s="1"/>
  <c r="F407" i="12"/>
  <c r="E407" i="12" s="1"/>
  <c r="F406" i="12"/>
  <c r="E406" i="12" s="1"/>
  <c r="F405" i="12"/>
  <c r="E405" i="12" s="1"/>
  <c r="F404" i="12"/>
  <c r="E404" i="12" s="1"/>
  <c r="F403" i="12"/>
  <c r="E403" i="12" s="1"/>
  <c r="F402" i="12"/>
  <c r="E402" i="12" s="1"/>
  <c r="F401" i="12"/>
  <c r="E401" i="12" s="1"/>
  <c r="F400" i="12"/>
  <c r="E400" i="12" s="1"/>
  <c r="F398" i="12"/>
  <c r="E398" i="12" s="1"/>
  <c r="F397" i="12"/>
  <c r="E397" i="12" s="1"/>
  <c r="F396" i="12"/>
  <c r="E396" i="12" s="1"/>
  <c r="F395" i="12"/>
  <c r="E395" i="12" s="1"/>
  <c r="F394" i="12"/>
  <c r="E394" i="12" s="1"/>
  <c r="F393" i="12"/>
  <c r="E393" i="12" s="1"/>
  <c r="F392" i="12"/>
  <c r="E392" i="12" s="1"/>
  <c r="F391" i="12"/>
  <c r="E391" i="12" s="1"/>
  <c r="F390" i="12"/>
  <c r="E390" i="12" s="1"/>
  <c r="F389" i="12"/>
  <c r="E389" i="12" s="1"/>
  <c r="F388" i="12"/>
  <c r="E388" i="12" s="1"/>
  <c r="F387" i="12"/>
  <c r="E387" i="12" s="1"/>
  <c r="F386" i="12"/>
  <c r="E386" i="12" s="1"/>
  <c r="F385" i="12"/>
  <c r="E385" i="12" s="1"/>
  <c r="F384" i="12"/>
  <c r="E384" i="12" s="1"/>
  <c r="F383" i="12"/>
  <c r="E383" i="12" s="1"/>
  <c r="F382" i="12"/>
  <c r="E382" i="12" s="1"/>
  <c r="F381" i="12"/>
  <c r="E381" i="12" s="1"/>
  <c r="F380" i="12"/>
  <c r="E380" i="12" s="1"/>
  <c r="F379" i="12"/>
  <c r="E379" i="12" s="1"/>
  <c r="F378" i="12"/>
  <c r="E378" i="12" s="1"/>
  <c r="F377" i="12"/>
  <c r="E377" i="12" s="1"/>
  <c r="F376" i="12"/>
  <c r="E376" i="12" s="1"/>
  <c r="F375" i="12"/>
  <c r="E375" i="12" s="1"/>
  <c r="F374" i="12"/>
  <c r="E374" i="12" s="1"/>
  <c r="F373" i="12"/>
  <c r="E373" i="12" s="1"/>
  <c r="F372" i="12"/>
  <c r="E372" i="12" s="1"/>
  <c r="F371" i="12"/>
  <c r="E371" i="12" s="1"/>
  <c r="F370" i="12"/>
  <c r="E370" i="12" s="1"/>
  <c r="F369" i="12"/>
  <c r="E369" i="12" s="1"/>
  <c r="F368" i="12"/>
  <c r="E368" i="12" s="1"/>
  <c r="F367" i="12"/>
  <c r="E367" i="12" s="1"/>
  <c r="F366" i="12"/>
  <c r="E366" i="12" s="1"/>
  <c r="F365" i="12"/>
  <c r="E365" i="12" s="1"/>
  <c r="F364" i="12"/>
  <c r="E364" i="12" s="1"/>
  <c r="F363" i="12"/>
  <c r="E363" i="12" s="1"/>
  <c r="F362" i="12"/>
  <c r="E362" i="12" s="1"/>
  <c r="F361" i="12"/>
  <c r="E361" i="12" s="1"/>
  <c r="F360" i="12"/>
  <c r="E360" i="12" s="1"/>
  <c r="F359" i="12"/>
  <c r="E359" i="12" s="1"/>
  <c r="F358" i="12"/>
  <c r="E358" i="12" s="1"/>
  <c r="F357" i="12"/>
  <c r="E357" i="12" s="1"/>
  <c r="F356" i="12"/>
  <c r="E356" i="12" s="1"/>
  <c r="F355" i="12"/>
  <c r="E355" i="12" s="1"/>
  <c r="F354" i="12"/>
  <c r="E354" i="12" s="1"/>
  <c r="F353" i="12"/>
  <c r="E353" i="12" s="1"/>
  <c r="F352" i="12"/>
  <c r="E352" i="12" s="1"/>
  <c r="F351" i="12"/>
  <c r="E351" i="12" s="1"/>
  <c r="F350" i="12"/>
  <c r="E350" i="12" s="1"/>
  <c r="F349" i="12"/>
  <c r="E349" i="12" s="1"/>
  <c r="F348" i="12"/>
  <c r="E348" i="12" s="1"/>
  <c r="F347" i="12"/>
  <c r="E347" i="12" s="1"/>
  <c r="F346" i="12"/>
  <c r="E346" i="12" s="1"/>
  <c r="F345" i="12"/>
  <c r="E345" i="12" s="1"/>
  <c r="F344" i="12"/>
  <c r="E344" i="12" s="1"/>
  <c r="F343" i="12"/>
  <c r="E343" i="12" s="1"/>
  <c r="F342" i="12"/>
  <c r="E342" i="12" s="1"/>
  <c r="F341" i="12"/>
  <c r="E341" i="12" s="1"/>
  <c r="F340" i="12"/>
  <c r="E340" i="12" s="1"/>
  <c r="F339" i="12"/>
  <c r="E339" i="12" s="1"/>
  <c r="F338" i="12"/>
  <c r="E338" i="12" s="1"/>
  <c r="F337" i="12"/>
  <c r="E337" i="12" s="1"/>
  <c r="F336" i="12"/>
  <c r="E336" i="12" s="1"/>
  <c r="F335" i="12"/>
  <c r="E335" i="12" s="1"/>
  <c r="F334" i="12"/>
  <c r="E334" i="12" s="1"/>
  <c r="F333" i="12"/>
  <c r="E333" i="12" s="1"/>
  <c r="F332" i="12"/>
  <c r="E332" i="12" s="1"/>
  <c r="F331" i="12"/>
  <c r="E331" i="12" s="1"/>
  <c r="F330" i="12"/>
  <c r="E330" i="12" s="1"/>
  <c r="F329" i="12"/>
  <c r="E329" i="12" s="1"/>
  <c r="F328" i="12"/>
  <c r="E328" i="12" s="1"/>
  <c r="F327" i="12"/>
  <c r="E327" i="12" s="1"/>
  <c r="F326" i="12"/>
  <c r="E326" i="12" s="1"/>
  <c r="F325" i="12"/>
  <c r="E325" i="12" s="1"/>
  <c r="F324" i="12"/>
  <c r="E324" i="12" s="1"/>
  <c r="F323" i="12"/>
  <c r="E323" i="12" s="1"/>
  <c r="F322" i="12"/>
  <c r="E322" i="12" s="1"/>
  <c r="F321" i="12"/>
  <c r="E321" i="12" s="1"/>
  <c r="F320" i="12"/>
  <c r="E320" i="12" s="1"/>
  <c r="F319" i="12"/>
  <c r="E319" i="12" s="1"/>
  <c r="F318" i="12"/>
  <c r="E318" i="12" s="1"/>
  <c r="F317" i="12"/>
  <c r="E317" i="12" s="1"/>
  <c r="F316" i="12"/>
  <c r="E316" i="12" s="1"/>
  <c r="F315" i="12"/>
  <c r="E315" i="12" s="1"/>
  <c r="F314" i="12"/>
  <c r="E314" i="12" s="1"/>
  <c r="F313" i="12"/>
  <c r="E313" i="12" s="1"/>
  <c r="F312" i="12"/>
  <c r="E312" i="12" s="1"/>
  <c r="F311" i="12"/>
  <c r="E311" i="12" s="1"/>
  <c r="F310" i="12"/>
  <c r="E310" i="12" s="1"/>
  <c r="F309" i="12"/>
  <c r="E309" i="12" s="1"/>
  <c r="F308" i="12"/>
  <c r="E308" i="12" s="1"/>
  <c r="F307" i="12"/>
  <c r="E307" i="12" s="1"/>
  <c r="F306" i="12"/>
  <c r="E306" i="12" s="1"/>
  <c r="F305" i="12"/>
  <c r="E305" i="12" s="1"/>
  <c r="F304" i="12"/>
  <c r="E304" i="12" s="1"/>
  <c r="F303" i="12"/>
  <c r="E303" i="12" s="1"/>
  <c r="F302" i="12"/>
  <c r="E302" i="12" s="1"/>
  <c r="F301" i="12"/>
  <c r="E301" i="12" s="1"/>
  <c r="F300" i="12"/>
  <c r="E300" i="12" s="1"/>
  <c r="F299" i="12"/>
  <c r="E299" i="12" s="1"/>
  <c r="F298" i="12"/>
  <c r="E298" i="12" s="1"/>
  <c r="F297" i="12"/>
  <c r="E297" i="12" s="1"/>
  <c r="F296" i="12"/>
  <c r="E296" i="12" s="1"/>
  <c r="F295" i="12"/>
  <c r="E295" i="12" s="1"/>
  <c r="F294" i="12"/>
  <c r="E294" i="12" s="1"/>
  <c r="F293" i="12"/>
  <c r="E293" i="12" s="1"/>
  <c r="F292" i="12"/>
  <c r="E292" i="12" s="1"/>
  <c r="F291" i="12"/>
  <c r="E291" i="12" s="1"/>
  <c r="F290" i="12"/>
  <c r="E290" i="12" s="1"/>
  <c r="F289" i="12"/>
  <c r="E289" i="12" s="1"/>
  <c r="F288" i="12"/>
  <c r="E288" i="12" s="1"/>
  <c r="F287" i="12"/>
  <c r="E287" i="12" s="1"/>
  <c r="F286" i="12"/>
  <c r="E286" i="12" s="1"/>
  <c r="F285" i="12"/>
  <c r="E285" i="12" s="1"/>
  <c r="F284" i="12"/>
  <c r="E284" i="12" s="1"/>
  <c r="F283" i="12"/>
  <c r="E283" i="12" s="1"/>
  <c r="F282" i="12"/>
  <c r="E282" i="12" s="1"/>
  <c r="F281" i="12"/>
  <c r="E281" i="12" s="1"/>
  <c r="F280" i="12"/>
  <c r="E280" i="12" s="1"/>
  <c r="F279" i="12"/>
  <c r="E279" i="12" s="1"/>
  <c r="F278" i="12"/>
  <c r="E278" i="12" s="1"/>
  <c r="F277" i="12"/>
  <c r="E277" i="12" s="1"/>
  <c r="F276" i="12"/>
  <c r="E276" i="12" s="1"/>
  <c r="F275" i="12"/>
  <c r="E275" i="12" s="1"/>
  <c r="F274" i="12"/>
  <c r="E274" i="12" s="1"/>
  <c r="F273" i="12"/>
  <c r="E273" i="12" s="1"/>
  <c r="F272" i="12"/>
  <c r="E272" i="12" s="1"/>
  <c r="F271" i="12"/>
  <c r="E271" i="12" s="1"/>
  <c r="F270" i="12"/>
  <c r="E270" i="12" s="1"/>
  <c r="F269" i="12"/>
  <c r="E269" i="12" s="1"/>
  <c r="F268" i="12"/>
  <c r="E268" i="12" s="1"/>
  <c r="F267" i="12"/>
  <c r="E267" i="12" s="1"/>
  <c r="F266" i="12"/>
  <c r="E266" i="12" s="1"/>
  <c r="F265" i="12"/>
  <c r="E265" i="12" s="1"/>
  <c r="F264" i="12"/>
  <c r="E264" i="12" s="1"/>
  <c r="F263" i="12"/>
  <c r="E263" i="12" s="1"/>
  <c r="F262" i="12"/>
  <c r="E262" i="12" s="1"/>
  <c r="F261" i="12"/>
  <c r="E261" i="12" s="1"/>
  <c r="F260" i="12"/>
  <c r="E260" i="12" s="1"/>
  <c r="F259" i="12"/>
  <c r="E259" i="12" s="1"/>
  <c r="F258" i="12"/>
  <c r="E258" i="12" s="1"/>
  <c r="F257" i="12"/>
  <c r="E257" i="12" s="1"/>
  <c r="F256" i="12"/>
  <c r="E256" i="12" s="1"/>
  <c r="F255" i="12"/>
  <c r="E255" i="12" s="1"/>
  <c r="F254" i="12"/>
  <c r="E254" i="12" s="1"/>
  <c r="F253" i="12"/>
  <c r="E253" i="12" s="1"/>
  <c r="F252" i="12"/>
  <c r="E252" i="12" s="1"/>
  <c r="F251" i="12"/>
  <c r="E251" i="12" s="1"/>
  <c r="F250" i="12"/>
  <c r="E250" i="12" s="1"/>
  <c r="F249" i="12"/>
  <c r="E249" i="12" s="1"/>
  <c r="F248" i="12"/>
  <c r="E248" i="12" s="1"/>
  <c r="F247" i="12"/>
  <c r="E247" i="12" s="1"/>
  <c r="F246" i="12"/>
  <c r="E246" i="12" s="1"/>
  <c r="F245" i="12"/>
  <c r="E245" i="12" s="1"/>
  <c r="F244" i="12"/>
  <c r="E244" i="12" s="1"/>
  <c r="F243" i="12"/>
  <c r="E243" i="12" s="1"/>
  <c r="F242" i="12"/>
  <c r="E242" i="12" s="1"/>
  <c r="F241" i="12"/>
  <c r="E241" i="12" s="1"/>
  <c r="F240" i="12"/>
  <c r="E240" i="12" s="1"/>
  <c r="F239" i="12"/>
  <c r="E239" i="12" s="1"/>
  <c r="F238" i="12"/>
  <c r="E238" i="12" s="1"/>
  <c r="F237" i="12"/>
  <c r="E237" i="12" s="1"/>
  <c r="F236" i="12"/>
  <c r="E236" i="12" s="1"/>
  <c r="F235" i="12"/>
  <c r="E235" i="12" s="1"/>
  <c r="F234" i="12"/>
  <c r="E234" i="12" s="1"/>
  <c r="F233" i="12"/>
  <c r="E233" i="12" s="1"/>
  <c r="F232" i="12"/>
  <c r="E232" i="12" s="1"/>
  <c r="F231" i="12"/>
  <c r="E231" i="12" s="1"/>
  <c r="F230" i="12"/>
  <c r="E230" i="12" s="1"/>
  <c r="F229" i="12"/>
  <c r="E229" i="12" s="1"/>
  <c r="F228" i="12"/>
  <c r="E228" i="12" s="1"/>
  <c r="F227" i="12"/>
  <c r="E227" i="12" s="1"/>
  <c r="F226" i="12"/>
  <c r="E226" i="12" s="1"/>
  <c r="F225" i="12"/>
  <c r="E225" i="12" s="1"/>
  <c r="F224" i="12"/>
  <c r="E224" i="12" s="1"/>
  <c r="F223" i="12"/>
  <c r="E223" i="12" s="1"/>
  <c r="F222" i="12"/>
  <c r="E222" i="12" s="1"/>
  <c r="F221" i="12"/>
  <c r="E221" i="12" s="1"/>
  <c r="F220" i="12"/>
  <c r="E220" i="12" s="1"/>
  <c r="F219" i="12"/>
  <c r="E219" i="12" s="1"/>
  <c r="F218" i="12"/>
  <c r="E218" i="12" s="1"/>
  <c r="F217" i="12"/>
  <c r="E217" i="12" s="1"/>
  <c r="F216" i="12"/>
  <c r="E216" i="12" s="1"/>
  <c r="F215" i="12"/>
  <c r="E215" i="12" s="1"/>
  <c r="F214" i="12"/>
  <c r="E214" i="12" s="1"/>
  <c r="F213" i="12"/>
  <c r="E213" i="12" s="1"/>
  <c r="F212" i="12"/>
  <c r="E212" i="12" s="1"/>
  <c r="F211" i="12"/>
  <c r="E211" i="12" s="1"/>
  <c r="F210" i="12"/>
  <c r="E210" i="12" s="1"/>
  <c r="F209" i="12"/>
  <c r="E209" i="12" s="1"/>
  <c r="F208" i="12"/>
  <c r="E208" i="12" s="1"/>
  <c r="F207" i="12"/>
  <c r="E207" i="12" s="1"/>
  <c r="F206" i="12"/>
  <c r="E206" i="12" s="1"/>
  <c r="F205" i="12"/>
  <c r="E205" i="12" s="1"/>
  <c r="F204" i="12"/>
  <c r="E204" i="12" s="1"/>
  <c r="F203" i="12"/>
  <c r="E203" i="12" s="1"/>
  <c r="F202" i="12"/>
  <c r="E202" i="12" s="1"/>
  <c r="F201" i="12"/>
  <c r="E201" i="12" s="1"/>
  <c r="F200" i="12"/>
  <c r="E200" i="12" s="1"/>
  <c r="F199" i="12"/>
  <c r="E199" i="12" s="1"/>
  <c r="F198" i="12"/>
  <c r="E198" i="12" s="1"/>
  <c r="F197" i="12"/>
  <c r="E197" i="12" s="1"/>
  <c r="F196" i="12"/>
  <c r="E196" i="12" s="1"/>
  <c r="F195" i="12"/>
  <c r="E195" i="12" s="1"/>
  <c r="F194" i="12"/>
  <c r="E194" i="12" s="1"/>
  <c r="F193" i="12"/>
  <c r="E193" i="12" s="1"/>
  <c r="F192" i="12"/>
  <c r="E192" i="12" s="1"/>
  <c r="F191" i="12"/>
  <c r="E191" i="12" s="1"/>
  <c r="F190" i="12"/>
  <c r="E190" i="12" s="1"/>
  <c r="F189" i="12"/>
  <c r="E189" i="12" s="1"/>
  <c r="F188" i="12"/>
  <c r="E188" i="12" s="1"/>
  <c r="F187" i="12"/>
  <c r="E187" i="12" s="1"/>
  <c r="F186" i="12"/>
  <c r="E186" i="12" s="1"/>
  <c r="F185" i="12"/>
  <c r="E185" i="12" s="1"/>
  <c r="F184" i="12"/>
  <c r="E184" i="12" s="1"/>
  <c r="F183" i="12"/>
  <c r="E183" i="12" s="1"/>
  <c r="F182" i="12"/>
  <c r="E182" i="12" s="1"/>
  <c r="F181" i="12"/>
  <c r="E181" i="12" s="1"/>
  <c r="F180" i="12"/>
  <c r="E180" i="12" s="1"/>
  <c r="F179" i="12"/>
  <c r="E179" i="12" s="1"/>
  <c r="F178" i="12"/>
  <c r="E178" i="12" s="1"/>
  <c r="F177" i="12"/>
  <c r="E177" i="12" s="1"/>
  <c r="F176" i="12"/>
  <c r="E176" i="12" s="1"/>
  <c r="F175" i="12"/>
  <c r="E175" i="12" s="1"/>
  <c r="F174" i="12"/>
  <c r="E174" i="12" s="1"/>
  <c r="F173" i="12"/>
  <c r="E173" i="12" s="1"/>
  <c r="F172" i="12"/>
  <c r="E172" i="12" s="1"/>
  <c r="F171" i="12"/>
  <c r="E171" i="12" s="1"/>
  <c r="F170" i="12"/>
  <c r="E170" i="12" s="1"/>
  <c r="F169" i="12"/>
  <c r="E169" i="12" s="1"/>
  <c r="F168" i="12"/>
  <c r="E168" i="12" s="1"/>
  <c r="F167" i="12"/>
  <c r="E167" i="12" s="1"/>
  <c r="F166" i="12"/>
  <c r="E166" i="12" s="1"/>
  <c r="F165" i="12"/>
  <c r="E165" i="12" s="1"/>
  <c r="F164" i="12"/>
  <c r="E164" i="12" s="1"/>
  <c r="F163" i="12"/>
  <c r="E163" i="12" s="1"/>
  <c r="F162" i="12"/>
  <c r="E162" i="12" s="1"/>
  <c r="F161" i="12"/>
  <c r="E161" i="12" s="1"/>
  <c r="F160" i="12"/>
  <c r="E160" i="12" s="1"/>
  <c r="F159" i="12"/>
  <c r="E159" i="12" s="1"/>
  <c r="F158" i="12"/>
  <c r="E158" i="12" s="1"/>
  <c r="F157" i="12"/>
  <c r="E157" i="12" s="1"/>
  <c r="F156" i="12"/>
  <c r="E156" i="12" s="1"/>
  <c r="F155" i="12"/>
  <c r="E155" i="12" s="1"/>
  <c r="F154" i="12"/>
  <c r="E154" i="12" s="1"/>
  <c r="F153" i="12"/>
  <c r="E153" i="12" s="1"/>
  <c r="F152" i="12"/>
  <c r="E152" i="12" s="1"/>
  <c r="F151" i="12"/>
  <c r="E151" i="12" s="1"/>
  <c r="F150" i="12"/>
  <c r="E150" i="12" s="1"/>
  <c r="F149" i="12"/>
  <c r="E149" i="12" s="1"/>
  <c r="F148" i="12"/>
  <c r="E148" i="12" s="1"/>
  <c r="F147" i="12"/>
  <c r="E147" i="12" s="1"/>
  <c r="F146" i="12"/>
  <c r="E146" i="12" s="1"/>
  <c r="F145" i="12"/>
  <c r="E145" i="12" s="1"/>
  <c r="F144" i="12"/>
  <c r="E144" i="12" s="1"/>
  <c r="F143" i="12"/>
  <c r="E143" i="12" s="1"/>
  <c r="F142" i="12"/>
  <c r="E142" i="12" s="1"/>
  <c r="F141" i="12"/>
  <c r="E141" i="12" s="1"/>
  <c r="F140" i="12"/>
  <c r="E140" i="12" s="1"/>
  <c r="F139" i="12"/>
  <c r="E139" i="12" s="1"/>
  <c r="F138" i="12"/>
  <c r="E138" i="12" s="1"/>
  <c r="F137" i="12"/>
  <c r="E137" i="12" s="1"/>
  <c r="F136" i="12"/>
  <c r="E136" i="12" s="1"/>
  <c r="F135" i="12"/>
  <c r="E135" i="12" s="1"/>
  <c r="F134" i="12"/>
  <c r="E134" i="12" s="1"/>
  <c r="F133" i="12"/>
  <c r="E133" i="12" s="1"/>
  <c r="F132" i="12"/>
  <c r="E132" i="12" s="1"/>
  <c r="F131" i="12"/>
  <c r="E131" i="12" s="1"/>
  <c r="F130" i="12"/>
  <c r="E130" i="12" s="1"/>
  <c r="F129" i="12"/>
  <c r="E129" i="12" s="1"/>
  <c r="F128" i="12"/>
  <c r="E128" i="12" s="1"/>
  <c r="F127" i="12"/>
  <c r="E127" i="12" s="1"/>
  <c r="F126" i="12"/>
  <c r="E126" i="12" s="1"/>
  <c r="F125" i="12"/>
  <c r="E125" i="12" s="1"/>
  <c r="F124" i="12"/>
  <c r="E124" i="12" s="1"/>
  <c r="F123" i="12"/>
  <c r="E123" i="12" s="1"/>
  <c r="F122" i="12"/>
  <c r="E122" i="12" s="1"/>
  <c r="F121" i="12"/>
  <c r="E121" i="12" s="1"/>
  <c r="F120" i="12"/>
  <c r="E120" i="12" s="1"/>
  <c r="F119" i="12"/>
  <c r="E119" i="12" s="1"/>
  <c r="F118" i="12"/>
  <c r="E118" i="12" s="1"/>
  <c r="F117" i="12"/>
  <c r="E117" i="12" s="1"/>
  <c r="F116" i="12"/>
  <c r="E116" i="12" s="1"/>
  <c r="F115" i="12"/>
  <c r="E115" i="12" s="1"/>
  <c r="F114" i="12"/>
  <c r="E114" i="12" s="1"/>
  <c r="F113" i="12"/>
  <c r="E113" i="12" s="1"/>
  <c r="F112" i="12"/>
  <c r="E112" i="12" s="1"/>
  <c r="F111" i="12"/>
  <c r="E111" i="12" s="1"/>
  <c r="F110" i="12"/>
  <c r="E110" i="12" s="1"/>
  <c r="F109" i="12"/>
  <c r="E109" i="12" s="1"/>
  <c r="F108" i="12"/>
  <c r="E108" i="12" s="1"/>
  <c r="F107" i="12"/>
  <c r="E107" i="12" s="1"/>
  <c r="F106" i="12"/>
  <c r="E106" i="12" s="1"/>
  <c r="F105" i="12"/>
  <c r="E105" i="12" s="1"/>
  <c r="F104" i="12"/>
  <c r="E104" i="12" s="1"/>
  <c r="F103" i="12"/>
  <c r="E103" i="12" s="1"/>
  <c r="F102" i="12"/>
  <c r="E102" i="12" s="1"/>
  <c r="F101" i="12"/>
  <c r="E101" i="12" s="1"/>
  <c r="F100" i="12"/>
  <c r="E100" i="12" s="1"/>
  <c r="F99" i="12"/>
  <c r="E99" i="12" s="1"/>
  <c r="F98" i="12"/>
  <c r="E98" i="12" s="1"/>
  <c r="F97" i="12"/>
  <c r="E97" i="12" s="1"/>
  <c r="F96" i="12"/>
  <c r="E96" i="12" s="1"/>
  <c r="F95" i="12"/>
  <c r="E95" i="12" s="1"/>
  <c r="F94" i="12"/>
  <c r="E94" i="12" s="1"/>
  <c r="F93" i="12"/>
  <c r="E93" i="12" s="1"/>
  <c r="F92" i="12"/>
  <c r="E92" i="12" s="1"/>
  <c r="F91" i="12"/>
  <c r="E91" i="12" s="1"/>
  <c r="F90" i="12"/>
  <c r="E90" i="12" s="1"/>
  <c r="F89" i="12"/>
  <c r="E89" i="12" s="1"/>
  <c r="F88" i="12"/>
  <c r="E88" i="12" s="1"/>
  <c r="F87" i="12"/>
  <c r="E87" i="12" s="1"/>
  <c r="F86" i="12"/>
  <c r="E86" i="12" s="1"/>
  <c r="F85" i="12"/>
  <c r="E85" i="12" s="1"/>
  <c r="F84" i="12"/>
  <c r="E84" i="12" s="1"/>
  <c r="F83" i="12"/>
  <c r="E83" i="12" s="1"/>
  <c r="F82" i="12"/>
  <c r="E82" i="12" s="1"/>
  <c r="F81" i="12"/>
  <c r="E81" i="12" s="1"/>
  <c r="F80" i="12"/>
  <c r="E80" i="12" s="1"/>
  <c r="F79" i="12"/>
  <c r="E79" i="12" s="1"/>
  <c r="F78" i="12"/>
  <c r="E78" i="12" s="1"/>
  <c r="F77" i="12"/>
  <c r="E77" i="12" s="1"/>
  <c r="F76" i="12"/>
  <c r="E76" i="12" s="1"/>
  <c r="F75" i="12"/>
  <c r="E75" i="12" s="1"/>
  <c r="F74" i="12"/>
  <c r="E74" i="12" s="1"/>
  <c r="F73" i="12"/>
  <c r="E73" i="12" s="1"/>
  <c r="F72" i="12"/>
  <c r="E72" i="12" s="1"/>
  <c r="F71" i="12"/>
  <c r="E71" i="12" s="1"/>
  <c r="F70" i="12"/>
  <c r="E70" i="12" s="1"/>
  <c r="F69" i="12"/>
  <c r="E69" i="12" s="1"/>
  <c r="F68" i="12"/>
  <c r="E68" i="12" s="1"/>
  <c r="F67" i="12"/>
  <c r="E67" i="12" s="1"/>
  <c r="F66" i="12"/>
  <c r="E66" i="12" s="1"/>
  <c r="F65" i="12"/>
  <c r="E65" i="12" s="1"/>
  <c r="F64" i="12"/>
  <c r="E64" i="12" s="1"/>
  <c r="F63" i="12"/>
  <c r="E63" i="12" s="1"/>
  <c r="F62" i="12"/>
  <c r="E62" i="12" s="1"/>
  <c r="F61" i="12"/>
  <c r="E61" i="12" s="1"/>
  <c r="F60" i="12"/>
  <c r="E60" i="12" s="1"/>
  <c r="F59" i="12"/>
  <c r="E59" i="12" s="1"/>
  <c r="F58" i="12"/>
  <c r="E58" i="12" s="1"/>
  <c r="F57" i="12"/>
  <c r="E57" i="12" s="1"/>
  <c r="F56" i="12"/>
  <c r="E56" i="12" s="1"/>
  <c r="F55" i="12"/>
  <c r="E55" i="12" s="1"/>
  <c r="F54" i="12"/>
  <c r="E54" i="12" s="1"/>
  <c r="F53" i="12"/>
  <c r="E53" i="12" s="1"/>
  <c r="F52" i="12"/>
  <c r="E52" i="12" s="1"/>
  <c r="F51" i="12"/>
  <c r="E51" i="12" s="1"/>
  <c r="F50" i="12"/>
  <c r="E50" i="12" s="1"/>
  <c r="F49" i="12"/>
  <c r="E49" i="12" s="1"/>
  <c r="F48" i="12"/>
  <c r="E48" i="12" s="1"/>
  <c r="F47" i="12"/>
  <c r="E47" i="12" s="1"/>
  <c r="F46" i="12"/>
  <c r="E46" i="12" s="1"/>
  <c r="F45" i="12"/>
  <c r="E45" i="12" s="1"/>
  <c r="F44" i="12"/>
  <c r="E44" i="12" s="1"/>
  <c r="F43" i="12"/>
  <c r="E43" i="12" s="1"/>
  <c r="F42" i="12"/>
  <c r="E42" i="12" s="1"/>
  <c r="F41" i="12"/>
  <c r="E41" i="12" s="1"/>
  <c r="F40" i="12"/>
  <c r="E40" i="12" s="1"/>
  <c r="F39" i="12"/>
  <c r="E39" i="12" s="1"/>
  <c r="F38" i="12"/>
  <c r="E38" i="12" s="1"/>
  <c r="F37" i="12"/>
  <c r="E37" i="12" s="1"/>
  <c r="F36" i="12"/>
  <c r="E36" i="12" s="1"/>
  <c r="F35" i="12"/>
  <c r="E35" i="12" s="1"/>
  <c r="F34" i="12"/>
  <c r="E34" i="12" s="1"/>
  <c r="F33" i="12"/>
  <c r="E33" i="12" s="1"/>
  <c r="F32" i="12"/>
  <c r="E32" i="12" s="1"/>
  <c r="F31" i="12"/>
  <c r="E31" i="12" s="1"/>
  <c r="F30" i="12"/>
  <c r="E30" i="12" s="1"/>
  <c r="F29" i="12"/>
  <c r="E29" i="12" s="1"/>
  <c r="F28" i="12"/>
  <c r="E28" i="12" s="1"/>
  <c r="F27" i="12"/>
  <c r="E27" i="12" s="1"/>
  <c r="F26" i="12"/>
  <c r="E26" i="12" s="1"/>
  <c r="F25" i="12"/>
  <c r="E25" i="12" s="1"/>
  <c r="F24" i="12"/>
  <c r="E24" i="12" s="1"/>
  <c r="F23" i="12"/>
  <c r="E23" i="12" s="1"/>
  <c r="F22" i="12"/>
  <c r="E22" i="12" s="1"/>
  <c r="F21" i="12"/>
  <c r="E21" i="12" s="1"/>
  <c r="F20" i="12"/>
  <c r="E20" i="12" s="1"/>
  <c r="F19" i="12"/>
  <c r="E19" i="12" s="1"/>
  <c r="F18" i="12"/>
  <c r="E18" i="12" s="1"/>
  <c r="F17" i="12"/>
  <c r="E17" i="12" s="1"/>
  <c r="F16" i="12"/>
  <c r="E16" i="12" s="1"/>
  <c r="F15" i="12"/>
  <c r="E15" i="12" s="1"/>
  <c r="F14" i="12"/>
  <c r="E14" i="12" s="1"/>
  <c r="F13" i="12"/>
  <c r="E13" i="12" s="1"/>
  <c r="F12" i="12"/>
  <c r="E12" i="12" s="1"/>
  <c r="F11" i="12"/>
  <c r="E11" i="12" s="1"/>
  <c r="F9" i="12"/>
  <c r="E9" i="12" s="1"/>
  <c r="F8" i="12"/>
  <c r="E8" i="12" s="1"/>
  <c r="F438" i="11"/>
  <c r="E438" i="11" s="1"/>
  <c r="F437" i="11"/>
  <c r="E437" i="11" s="1"/>
  <c r="F436" i="11"/>
  <c r="E436" i="11" s="1"/>
  <c r="F435" i="11"/>
  <c r="E435" i="11" s="1"/>
  <c r="F434" i="11"/>
  <c r="E434" i="11" s="1"/>
  <c r="F433" i="11"/>
  <c r="E433" i="11" s="1"/>
  <c r="F432" i="11"/>
  <c r="E432" i="11" s="1"/>
  <c r="F431" i="11"/>
  <c r="E431" i="11" s="1"/>
  <c r="F430" i="11"/>
  <c r="E430" i="11" s="1"/>
  <c r="F429" i="11"/>
  <c r="E429" i="11" s="1"/>
  <c r="F428" i="11"/>
  <c r="E428" i="11" s="1"/>
  <c r="F427" i="11"/>
  <c r="E427" i="11" s="1"/>
  <c r="F426" i="11"/>
  <c r="E426" i="11" s="1"/>
  <c r="F425" i="11"/>
  <c r="E425" i="11" s="1"/>
  <c r="F424" i="11"/>
  <c r="E424" i="11" s="1"/>
  <c r="F423" i="11"/>
  <c r="E423" i="11" s="1"/>
  <c r="F422" i="11"/>
  <c r="E422" i="11" s="1"/>
  <c r="F421" i="11"/>
  <c r="E421" i="11" s="1"/>
  <c r="F420" i="11"/>
  <c r="E420" i="11" s="1"/>
  <c r="F419" i="11"/>
  <c r="E419" i="11" s="1"/>
  <c r="F418" i="11"/>
  <c r="E418" i="11" s="1"/>
  <c r="F416" i="11"/>
  <c r="E416" i="11" s="1"/>
  <c r="F415" i="11"/>
  <c r="E415" i="11" s="1"/>
  <c r="F414" i="11"/>
  <c r="E414" i="11" s="1"/>
  <c r="F413" i="11"/>
  <c r="E413" i="11" s="1"/>
  <c r="F412" i="11"/>
  <c r="E412" i="11" s="1"/>
  <c r="F411" i="11"/>
  <c r="E411" i="11" s="1"/>
  <c r="F410" i="11"/>
  <c r="E410" i="11" s="1"/>
  <c r="F409" i="11"/>
  <c r="E409" i="11" s="1"/>
  <c r="F407" i="11"/>
  <c r="E407" i="11" s="1"/>
  <c r="F406" i="11"/>
  <c r="E406" i="11" s="1"/>
  <c r="F405" i="11"/>
  <c r="E405" i="11" s="1"/>
  <c r="F404" i="11"/>
  <c r="E404" i="11" s="1"/>
  <c r="F403" i="11"/>
  <c r="E403" i="11" s="1"/>
  <c r="F402" i="11"/>
  <c r="E402" i="11" s="1"/>
  <c r="F401" i="11"/>
  <c r="E401" i="11" s="1"/>
  <c r="F400" i="11"/>
  <c r="E400" i="11" s="1"/>
  <c r="F398" i="11"/>
  <c r="E398" i="11" s="1"/>
  <c r="F397" i="11"/>
  <c r="E397" i="11" s="1"/>
  <c r="F396" i="11"/>
  <c r="E396" i="11" s="1"/>
  <c r="F395" i="11"/>
  <c r="E395" i="11" s="1"/>
  <c r="F394" i="11"/>
  <c r="E394" i="11" s="1"/>
  <c r="F393" i="11"/>
  <c r="E393" i="11" s="1"/>
  <c r="F392" i="11"/>
  <c r="E392" i="11" s="1"/>
  <c r="F391" i="11"/>
  <c r="E391" i="11" s="1"/>
  <c r="F390" i="11"/>
  <c r="E390" i="11" s="1"/>
  <c r="F389" i="11"/>
  <c r="E389" i="11" s="1"/>
  <c r="F388" i="11"/>
  <c r="E388" i="11" s="1"/>
  <c r="F387" i="11"/>
  <c r="E387" i="11" s="1"/>
  <c r="F386" i="11"/>
  <c r="E386" i="11" s="1"/>
  <c r="F385" i="11"/>
  <c r="E385" i="11" s="1"/>
  <c r="F384" i="11"/>
  <c r="E384" i="11" s="1"/>
  <c r="F383" i="11"/>
  <c r="E383" i="11" s="1"/>
  <c r="F382" i="11"/>
  <c r="E382" i="11" s="1"/>
  <c r="F381" i="11"/>
  <c r="E381" i="11" s="1"/>
  <c r="F380" i="11"/>
  <c r="E380" i="11" s="1"/>
  <c r="F379" i="11"/>
  <c r="E379" i="11" s="1"/>
  <c r="F378" i="11"/>
  <c r="E378" i="11" s="1"/>
  <c r="F377" i="11"/>
  <c r="E377" i="11" s="1"/>
  <c r="F376" i="11"/>
  <c r="E376" i="11" s="1"/>
  <c r="F375" i="11"/>
  <c r="E375" i="11" s="1"/>
  <c r="F374" i="11"/>
  <c r="E374" i="11" s="1"/>
  <c r="F373" i="11"/>
  <c r="E373" i="11" s="1"/>
  <c r="F372" i="11"/>
  <c r="E372" i="11" s="1"/>
  <c r="F371" i="11"/>
  <c r="E371" i="11" s="1"/>
  <c r="F370" i="11"/>
  <c r="E370" i="11" s="1"/>
  <c r="F369" i="11"/>
  <c r="E369" i="11" s="1"/>
  <c r="F368" i="11"/>
  <c r="E368" i="11" s="1"/>
  <c r="F367" i="11"/>
  <c r="E367" i="11" s="1"/>
  <c r="F366" i="11"/>
  <c r="E366" i="11" s="1"/>
  <c r="F365" i="11"/>
  <c r="E365" i="11" s="1"/>
  <c r="F364" i="11"/>
  <c r="E364" i="11" s="1"/>
  <c r="F363" i="11"/>
  <c r="E363" i="11" s="1"/>
  <c r="F362" i="11"/>
  <c r="E362" i="11" s="1"/>
  <c r="F361" i="11"/>
  <c r="E361" i="11" s="1"/>
  <c r="F360" i="11"/>
  <c r="E360" i="11" s="1"/>
  <c r="F359" i="11"/>
  <c r="E359" i="11" s="1"/>
  <c r="F358" i="11"/>
  <c r="E358" i="11" s="1"/>
  <c r="F357" i="11"/>
  <c r="E357" i="11" s="1"/>
  <c r="F356" i="11"/>
  <c r="E356" i="11" s="1"/>
  <c r="F355" i="11"/>
  <c r="E355" i="11" s="1"/>
  <c r="F354" i="11"/>
  <c r="E354" i="11" s="1"/>
  <c r="F353" i="11"/>
  <c r="E353" i="11" s="1"/>
  <c r="F352" i="11"/>
  <c r="E352" i="11" s="1"/>
  <c r="F351" i="11"/>
  <c r="E351" i="11" s="1"/>
  <c r="F350" i="11"/>
  <c r="E350" i="11" s="1"/>
  <c r="F349" i="11"/>
  <c r="E349" i="11" s="1"/>
  <c r="F348" i="11"/>
  <c r="E348" i="11" s="1"/>
  <c r="F347" i="11"/>
  <c r="E347" i="11" s="1"/>
  <c r="F346" i="11"/>
  <c r="E346" i="11" s="1"/>
  <c r="F345" i="11"/>
  <c r="E345" i="11" s="1"/>
  <c r="F344" i="11"/>
  <c r="E344" i="11" s="1"/>
  <c r="F343" i="11"/>
  <c r="E343" i="11" s="1"/>
  <c r="F342" i="11"/>
  <c r="E342" i="11" s="1"/>
  <c r="F341" i="11"/>
  <c r="E341" i="11" s="1"/>
  <c r="F340" i="11"/>
  <c r="E340" i="11" s="1"/>
  <c r="F339" i="11"/>
  <c r="E339" i="11" s="1"/>
  <c r="F338" i="11"/>
  <c r="E338" i="11" s="1"/>
  <c r="F337" i="11"/>
  <c r="E337" i="11" s="1"/>
  <c r="F336" i="11"/>
  <c r="E336" i="11" s="1"/>
  <c r="F335" i="11"/>
  <c r="E335" i="11" s="1"/>
  <c r="F334" i="11"/>
  <c r="E334" i="11" s="1"/>
  <c r="F333" i="11"/>
  <c r="E333" i="11" s="1"/>
  <c r="F332" i="11"/>
  <c r="E332" i="11" s="1"/>
  <c r="F331" i="11"/>
  <c r="E331" i="11" s="1"/>
  <c r="F330" i="11"/>
  <c r="E330" i="11" s="1"/>
  <c r="F329" i="11"/>
  <c r="E329" i="11" s="1"/>
  <c r="F328" i="11"/>
  <c r="E328" i="11" s="1"/>
  <c r="F327" i="11"/>
  <c r="E327" i="11" s="1"/>
  <c r="F326" i="11"/>
  <c r="E326" i="11" s="1"/>
  <c r="F325" i="11"/>
  <c r="E325" i="11" s="1"/>
  <c r="F324" i="11"/>
  <c r="E324" i="11" s="1"/>
  <c r="F323" i="11"/>
  <c r="E323" i="11" s="1"/>
  <c r="F322" i="11"/>
  <c r="E322" i="11" s="1"/>
  <c r="F321" i="11"/>
  <c r="E321" i="11" s="1"/>
  <c r="F320" i="11"/>
  <c r="E320" i="11" s="1"/>
  <c r="F319" i="11"/>
  <c r="E319" i="11" s="1"/>
  <c r="F318" i="11"/>
  <c r="E318" i="11" s="1"/>
  <c r="F317" i="11"/>
  <c r="E317" i="11" s="1"/>
  <c r="F316" i="11"/>
  <c r="E316" i="11" s="1"/>
  <c r="F315" i="11"/>
  <c r="E315" i="11" s="1"/>
  <c r="F314" i="11"/>
  <c r="E314" i="11" s="1"/>
  <c r="F313" i="11"/>
  <c r="E313" i="11" s="1"/>
  <c r="F312" i="11"/>
  <c r="E312" i="11" s="1"/>
  <c r="F311" i="11"/>
  <c r="E311" i="11" s="1"/>
  <c r="F310" i="11"/>
  <c r="E310" i="11" s="1"/>
  <c r="F309" i="11"/>
  <c r="E309" i="11" s="1"/>
  <c r="F308" i="11"/>
  <c r="E308" i="11" s="1"/>
  <c r="F307" i="11"/>
  <c r="E307" i="11" s="1"/>
  <c r="F306" i="11"/>
  <c r="E306" i="11" s="1"/>
  <c r="F305" i="11"/>
  <c r="E305" i="11" s="1"/>
  <c r="F304" i="11"/>
  <c r="E304" i="11" s="1"/>
  <c r="F303" i="11"/>
  <c r="E303" i="11" s="1"/>
  <c r="F302" i="11"/>
  <c r="E302" i="11" s="1"/>
  <c r="F301" i="11"/>
  <c r="E301" i="11" s="1"/>
  <c r="F300" i="11"/>
  <c r="E300" i="11" s="1"/>
  <c r="F299" i="11"/>
  <c r="E299" i="11" s="1"/>
  <c r="F298" i="11"/>
  <c r="E298" i="11" s="1"/>
  <c r="F297" i="11"/>
  <c r="E297" i="11" s="1"/>
  <c r="F296" i="11"/>
  <c r="E296" i="11" s="1"/>
  <c r="F295" i="11"/>
  <c r="E295" i="11" s="1"/>
  <c r="F294" i="11"/>
  <c r="E294" i="11" s="1"/>
  <c r="F293" i="11"/>
  <c r="E293" i="11" s="1"/>
  <c r="F292" i="11"/>
  <c r="E292" i="11" s="1"/>
  <c r="F291" i="11"/>
  <c r="E291" i="11" s="1"/>
  <c r="F290" i="11"/>
  <c r="E290" i="11" s="1"/>
  <c r="F289" i="11"/>
  <c r="E289" i="11" s="1"/>
  <c r="F288" i="11"/>
  <c r="E288" i="11" s="1"/>
  <c r="F287" i="11"/>
  <c r="E287" i="11" s="1"/>
  <c r="F286" i="11"/>
  <c r="E286" i="11" s="1"/>
  <c r="F285" i="11"/>
  <c r="E285" i="11" s="1"/>
  <c r="F284" i="11"/>
  <c r="E284" i="11" s="1"/>
  <c r="F283" i="11"/>
  <c r="E283" i="11" s="1"/>
  <c r="F282" i="11"/>
  <c r="E282" i="11" s="1"/>
  <c r="F281" i="11"/>
  <c r="E281" i="11" s="1"/>
  <c r="F280" i="11"/>
  <c r="E280" i="11" s="1"/>
  <c r="F279" i="11"/>
  <c r="E279" i="11" s="1"/>
  <c r="F278" i="11"/>
  <c r="E278" i="11" s="1"/>
  <c r="F277" i="11"/>
  <c r="E277" i="11" s="1"/>
  <c r="F276" i="11"/>
  <c r="E276" i="11" s="1"/>
  <c r="F275" i="11"/>
  <c r="E275" i="11" s="1"/>
  <c r="F274" i="11"/>
  <c r="E274" i="11" s="1"/>
  <c r="F273" i="11"/>
  <c r="E273" i="11" s="1"/>
  <c r="F272" i="11"/>
  <c r="E272" i="11" s="1"/>
  <c r="F271" i="11"/>
  <c r="E271" i="11" s="1"/>
  <c r="F270" i="11"/>
  <c r="E270" i="11" s="1"/>
  <c r="F269" i="11"/>
  <c r="E269" i="11" s="1"/>
  <c r="F268" i="11"/>
  <c r="E268" i="11" s="1"/>
  <c r="F267" i="11"/>
  <c r="E267" i="11" s="1"/>
  <c r="F266" i="11"/>
  <c r="E266" i="11" s="1"/>
  <c r="F265" i="11"/>
  <c r="E265" i="11" s="1"/>
  <c r="F264" i="11"/>
  <c r="E264" i="11" s="1"/>
  <c r="F263" i="11"/>
  <c r="E263" i="11" s="1"/>
  <c r="F262" i="11"/>
  <c r="E262" i="11" s="1"/>
  <c r="F261" i="11"/>
  <c r="E261" i="11" s="1"/>
  <c r="F260" i="11"/>
  <c r="E260" i="11" s="1"/>
  <c r="F259" i="11"/>
  <c r="E259" i="11" s="1"/>
  <c r="F258" i="11"/>
  <c r="E258" i="11" s="1"/>
  <c r="F257" i="11"/>
  <c r="E257" i="11" s="1"/>
  <c r="F256" i="11"/>
  <c r="E256" i="11" s="1"/>
  <c r="F255" i="11"/>
  <c r="E255" i="11" s="1"/>
  <c r="F254" i="11"/>
  <c r="E254" i="11" s="1"/>
  <c r="F253" i="11"/>
  <c r="E253" i="11" s="1"/>
  <c r="F252" i="11"/>
  <c r="E252" i="11" s="1"/>
  <c r="F251" i="11"/>
  <c r="E251" i="11" s="1"/>
  <c r="F250" i="11"/>
  <c r="E250" i="11" s="1"/>
  <c r="F249" i="11"/>
  <c r="E249" i="11" s="1"/>
  <c r="F248" i="11"/>
  <c r="E248" i="11" s="1"/>
  <c r="F247" i="11"/>
  <c r="E247" i="11" s="1"/>
  <c r="F246" i="11"/>
  <c r="E246" i="11" s="1"/>
  <c r="F245" i="11"/>
  <c r="E245" i="11" s="1"/>
  <c r="F244" i="11"/>
  <c r="E244" i="11" s="1"/>
  <c r="F243" i="11"/>
  <c r="E243" i="11" s="1"/>
  <c r="F242" i="11"/>
  <c r="E242" i="11" s="1"/>
  <c r="F241" i="11"/>
  <c r="E241" i="11" s="1"/>
  <c r="F240" i="11"/>
  <c r="E240" i="11" s="1"/>
  <c r="F239" i="11"/>
  <c r="E239" i="11" s="1"/>
  <c r="F238" i="11"/>
  <c r="E238" i="11" s="1"/>
  <c r="F237" i="11"/>
  <c r="E237" i="11" s="1"/>
  <c r="F236" i="11"/>
  <c r="E236" i="11" s="1"/>
  <c r="F235" i="11"/>
  <c r="E235" i="11" s="1"/>
  <c r="F234" i="11"/>
  <c r="E234" i="11" s="1"/>
  <c r="F233" i="11"/>
  <c r="E233" i="11" s="1"/>
  <c r="F232" i="11"/>
  <c r="E232" i="11" s="1"/>
  <c r="F231" i="11"/>
  <c r="E231" i="11" s="1"/>
  <c r="F230" i="11"/>
  <c r="E230" i="11" s="1"/>
  <c r="F229" i="11"/>
  <c r="E229" i="11" s="1"/>
  <c r="F228" i="11"/>
  <c r="E228" i="11" s="1"/>
  <c r="F227" i="11"/>
  <c r="E227" i="11" s="1"/>
  <c r="F226" i="11"/>
  <c r="E226" i="11" s="1"/>
  <c r="F225" i="11"/>
  <c r="E225" i="11" s="1"/>
  <c r="F224" i="11"/>
  <c r="E224" i="11" s="1"/>
  <c r="F223" i="11"/>
  <c r="E223" i="11" s="1"/>
  <c r="F222" i="11"/>
  <c r="E222" i="11" s="1"/>
  <c r="F221" i="11"/>
  <c r="E221" i="11" s="1"/>
  <c r="F220" i="11"/>
  <c r="E220" i="11" s="1"/>
  <c r="F219" i="11"/>
  <c r="E219" i="11" s="1"/>
  <c r="F218" i="11"/>
  <c r="E218" i="11" s="1"/>
  <c r="F217" i="11"/>
  <c r="E217" i="11" s="1"/>
  <c r="F216" i="11"/>
  <c r="E216" i="11" s="1"/>
  <c r="F215" i="11"/>
  <c r="E215" i="11" s="1"/>
  <c r="F214" i="11"/>
  <c r="E214" i="11" s="1"/>
  <c r="F213" i="11"/>
  <c r="E213" i="11" s="1"/>
  <c r="F212" i="11"/>
  <c r="E212" i="11" s="1"/>
  <c r="F211" i="11"/>
  <c r="E211" i="11" s="1"/>
  <c r="F210" i="11"/>
  <c r="E210" i="11" s="1"/>
  <c r="F209" i="11"/>
  <c r="E209" i="11" s="1"/>
  <c r="F208" i="11"/>
  <c r="E208" i="11" s="1"/>
  <c r="F207" i="11"/>
  <c r="E207" i="11" s="1"/>
  <c r="F206" i="11"/>
  <c r="E206" i="11" s="1"/>
  <c r="F205" i="11"/>
  <c r="E205" i="11" s="1"/>
  <c r="F204" i="11"/>
  <c r="E204" i="11" s="1"/>
  <c r="F203" i="11"/>
  <c r="E203" i="11" s="1"/>
  <c r="F202" i="11"/>
  <c r="E202" i="11" s="1"/>
  <c r="F201" i="11"/>
  <c r="E201" i="11" s="1"/>
  <c r="F200" i="11"/>
  <c r="E200" i="11" s="1"/>
  <c r="F199" i="11"/>
  <c r="E199" i="11" s="1"/>
  <c r="F198" i="11"/>
  <c r="E198" i="11" s="1"/>
  <c r="F197" i="11"/>
  <c r="E197" i="11" s="1"/>
  <c r="F196" i="11"/>
  <c r="E196" i="11" s="1"/>
  <c r="F195" i="11"/>
  <c r="E195" i="11" s="1"/>
  <c r="F194" i="11"/>
  <c r="E194" i="11" s="1"/>
  <c r="F193" i="11"/>
  <c r="E193" i="11" s="1"/>
  <c r="F192" i="11"/>
  <c r="E192" i="11" s="1"/>
  <c r="F191" i="11"/>
  <c r="E191" i="11" s="1"/>
  <c r="F190" i="11"/>
  <c r="E190" i="11" s="1"/>
  <c r="F189" i="11"/>
  <c r="E189" i="11" s="1"/>
  <c r="F188" i="11"/>
  <c r="E188" i="11" s="1"/>
  <c r="F187" i="11"/>
  <c r="E187" i="11" s="1"/>
  <c r="F186" i="11"/>
  <c r="E186" i="11" s="1"/>
  <c r="F185" i="11"/>
  <c r="E185" i="11" s="1"/>
  <c r="F184" i="11"/>
  <c r="E184" i="11" s="1"/>
  <c r="F183" i="11"/>
  <c r="E183" i="11" s="1"/>
  <c r="F182" i="11"/>
  <c r="E182" i="11" s="1"/>
  <c r="F181" i="11"/>
  <c r="E181" i="11" s="1"/>
  <c r="F180" i="11"/>
  <c r="E180" i="11" s="1"/>
  <c r="F179" i="11"/>
  <c r="E179" i="11" s="1"/>
  <c r="F178" i="11"/>
  <c r="E178" i="11" s="1"/>
  <c r="F177" i="11"/>
  <c r="E177" i="11" s="1"/>
  <c r="F176" i="11"/>
  <c r="E176" i="11" s="1"/>
  <c r="F175" i="11"/>
  <c r="E175" i="11" s="1"/>
  <c r="F174" i="11"/>
  <c r="E174" i="11" s="1"/>
  <c r="F173" i="11"/>
  <c r="E173" i="11" s="1"/>
  <c r="F172" i="11"/>
  <c r="E172" i="11" s="1"/>
  <c r="F171" i="11"/>
  <c r="E171" i="11" s="1"/>
  <c r="F170" i="11"/>
  <c r="E170" i="11" s="1"/>
  <c r="F169" i="11"/>
  <c r="E169" i="11" s="1"/>
  <c r="F168" i="11"/>
  <c r="E168" i="11" s="1"/>
  <c r="F167" i="11"/>
  <c r="E167" i="11" s="1"/>
  <c r="F166" i="11"/>
  <c r="E166" i="11" s="1"/>
  <c r="F165" i="11"/>
  <c r="E165" i="11" s="1"/>
  <c r="F164" i="11"/>
  <c r="E164" i="11" s="1"/>
  <c r="F163" i="11"/>
  <c r="E163" i="11" s="1"/>
  <c r="F162" i="11"/>
  <c r="E162" i="11" s="1"/>
  <c r="F161" i="11"/>
  <c r="E161" i="11" s="1"/>
  <c r="F160" i="11"/>
  <c r="E160" i="11" s="1"/>
  <c r="F159" i="11"/>
  <c r="E159" i="11" s="1"/>
  <c r="F158" i="11"/>
  <c r="E158" i="11" s="1"/>
  <c r="F157" i="11"/>
  <c r="E157" i="11" s="1"/>
  <c r="F156" i="11"/>
  <c r="E156" i="11" s="1"/>
  <c r="F155" i="11"/>
  <c r="E155" i="11" s="1"/>
  <c r="F154" i="11"/>
  <c r="E154" i="11" s="1"/>
  <c r="F153" i="11"/>
  <c r="E153" i="11" s="1"/>
  <c r="F152" i="11"/>
  <c r="E152" i="11" s="1"/>
  <c r="F151" i="11"/>
  <c r="E151" i="11" s="1"/>
  <c r="F150" i="11"/>
  <c r="E150" i="11" s="1"/>
  <c r="F149" i="11"/>
  <c r="E149" i="11" s="1"/>
  <c r="F148" i="11"/>
  <c r="E148" i="11" s="1"/>
  <c r="F147" i="11"/>
  <c r="E147" i="11" s="1"/>
  <c r="F146" i="11"/>
  <c r="E146" i="11" s="1"/>
  <c r="F145" i="11"/>
  <c r="E145" i="11" s="1"/>
  <c r="F144" i="11"/>
  <c r="E144" i="11" s="1"/>
  <c r="F143" i="11"/>
  <c r="E143" i="11" s="1"/>
  <c r="F142" i="11"/>
  <c r="E142" i="11" s="1"/>
  <c r="F141" i="11"/>
  <c r="E141" i="11" s="1"/>
  <c r="F140" i="11"/>
  <c r="E140" i="11" s="1"/>
  <c r="F139" i="11"/>
  <c r="E139" i="11" s="1"/>
  <c r="F138" i="11"/>
  <c r="E138" i="11" s="1"/>
  <c r="F137" i="11"/>
  <c r="E137" i="11" s="1"/>
  <c r="F136" i="11"/>
  <c r="E136" i="11" s="1"/>
  <c r="F135" i="11"/>
  <c r="E135" i="11" s="1"/>
  <c r="F134" i="11"/>
  <c r="E134" i="11" s="1"/>
  <c r="F133" i="11"/>
  <c r="E133" i="11" s="1"/>
  <c r="F132" i="11"/>
  <c r="E132" i="11" s="1"/>
  <c r="F131" i="11"/>
  <c r="E131" i="11" s="1"/>
  <c r="F130" i="11"/>
  <c r="E130" i="11" s="1"/>
  <c r="F129" i="11"/>
  <c r="E129" i="11" s="1"/>
  <c r="F128" i="11"/>
  <c r="E128" i="11" s="1"/>
  <c r="F127" i="11"/>
  <c r="E127" i="11" s="1"/>
  <c r="F126" i="11"/>
  <c r="E126" i="11" s="1"/>
  <c r="F125" i="11"/>
  <c r="E125" i="11" s="1"/>
  <c r="F124" i="11"/>
  <c r="E124" i="11" s="1"/>
  <c r="F123" i="11"/>
  <c r="E123" i="11" s="1"/>
  <c r="F122" i="11"/>
  <c r="E122" i="11" s="1"/>
  <c r="F121" i="11"/>
  <c r="E121" i="11" s="1"/>
  <c r="F120" i="11"/>
  <c r="E120" i="11" s="1"/>
  <c r="F119" i="11"/>
  <c r="E119" i="11" s="1"/>
  <c r="F118" i="11"/>
  <c r="E118" i="11" s="1"/>
  <c r="F117" i="11"/>
  <c r="E117" i="11" s="1"/>
  <c r="F116" i="11"/>
  <c r="E116" i="11" s="1"/>
  <c r="F115" i="11"/>
  <c r="E115" i="11" s="1"/>
  <c r="F114" i="11"/>
  <c r="E114" i="11" s="1"/>
  <c r="F113" i="11"/>
  <c r="E113" i="11" s="1"/>
  <c r="F112" i="11"/>
  <c r="E112" i="11" s="1"/>
  <c r="F111" i="11"/>
  <c r="E111" i="11" s="1"/>
  <c r="F110" i="11"/>
  <c r="E110" i="11" s="1"/>
  <c r="F109" i="11"/>
  <c r="E109" i="11" s="1"/>
  <c r="F108" i="11"/>
  <c r="E108" i="11" s="1"/>
  <c r="F107" i="11"/>
  <c r="E107" i="11" s="1"/>
  <c r="F106" i="11"/>
  <c r="E106" i="11" s="1"/>
  <c r="F105" i="11"/>
  <c r="E105" i="11" s="1"/>
  <c r="F104" i="11"/>
  <c r="E104" i="11" s="1"/>
  <c r="F103" i="11"/>
  <c r="E103" i="11" s="1"/>
  <c r="F102" i="11"/>
  <c r="E102" i="11" s="1"/>
  <c r="F101" i="11"/>
  <c r="E101" i="11" s="1"/>
  <c r="F100" i="11"/>
  <c r="E100" i="11" s="1"/>
  <c r="F99" i="11"/>
  <c r="E99" i="11" s="1"/>
  <c r="F98" i="11"/>
  <c r="E98" i="11" s="1"/>
  <c r="F97" i="11"/>
  <c r="E97" i="11" s="1"/>
  <c r="F96" i="11"/>
  <c r="E96" i="11" s="1"/>
  <c r="F95" i="11"/>
  <c r="E95" i="11" s="1"/>
  <c r="F94" i="11"/>
  <c r="E94" i="11" s="1"/>
  <c r="F93" i="11"/>
  <c r="E93" i="11" s="1"/>
  <c r="F92" i="11"/>
  <c r="E92" i="11" s="1"/>
  <c r="F91" i="11"/>
  <c r="E91" i="11" s="1"/>
  <c r="F90" i="11"/>
  <c r="E90" i="11" s="1"/>
  <c r="F89" i="11"/>
  <c r="E89" i="11" s="1"/>
  <c r="F88" i="11"/>
  <c r="E88" i="11" s="1"/>
  <c r="F87" i="11"/>
  <c r="E87" i="11" s="1"/>
  <c r="F86" i="11"/>
  <c r="E86" i="11" s="1"/>
  <c r="F85" i="11"/>
  <c r="E85" i="11" s="1"/>
  <c r="F84" i="11"/>
  <c r="E84" i="11" s="1"/>
  <c r="F83" i="11"/>
  <c r="E83" i="11" s="1"/>
  <c r="F82" i="11"/>
  <c r="E82" i="11" s="1"/>
  <c r="F81" i="11"/>
  <c r="E81" i="11" s="1"/>
  <c r="F80" i="11"/>
  <c r="E80" i="11" s="1"/>
  <c r="F79" i="11"/>
  <c r="E79" i="11" s="1"/>
  <c r="F78" i="11"/>
  <c r="E78" i="11" s="1"/>
  <c r="F77" i="11"/>
  <c r="E77" i="11" s="1"/>
  <c r="F76" i="11"/>
  <c r="E76" i="11" s="1"/>
  <c r="F75" i="11"/>
  <c r="E75" i="11" s="1"/>
  <c r="F74" i="11"/>
  <c r="E74" i="11" s="1"/>
  <c r="F73" i="11"/>
  <c r="E73" i="11" s="1"/>
  <c r="F72" i="11"/>
  <c r="E72" i="11" s="1"/>
  <c r="F71" i="11"/>
  <c r="E71" i="11" s="1"/>
  <c r="F70" i="11"/>
  <c r="E70" i="11" s="1"/>
  <c r="F69" i="11"/>
  <c r="E69" i="11" s="1"/>
  <c r="F68" i="11"/>
  <c r="E68" i="11" s="1"/>
  <c r="F67" i="11"/>
  <c r="E67" i="11" s="1"/>
  <c r="F66" i="11"/>
  <c r="E66" i="11" s="1"/>
  <c r="F65" i="11"/>
  <c r="E65" i="11" s="1"/>
  <c r="F64" i="11"/>
  <c r="E64" i="11" s="1"/>
  <c r="F63" i="11"/>
  <c r="E63" i="11" s="1"/>
  <c r="F62" i="11"/>
  <c r="E62" i="11" s="1"/>
  <c r="F61" i="11"/>
  <c r="E61" i="11" s="1"/>
  <c r="F60" i="11"/>
  <c r="E60" i="11" s="1"/>
  <c r="F59" i="11"/>
  <c r="E59" i="11" s="1"/>
  <c r="F58" i="11"/>
  <c r="E58" i="11" s="1"/>
  <c r="F57" i="11"/>
  <c r="E57" i="11" s="1"/>
  <c r="F56" i="11"/>
  <c r="E56" i="11" s="1"/>
  <c r="F55" i="11"/>
  <c r="E55" i="11" s="1"/>
  <c r="F54" i="11"/>
  <c r="E54" i="11" s="1"/>
  <c r="F53" i="11"/>
  <c r="E53" i="11" s="1"/>
  <c r="F52" i="11"/>
  <c r="E52" i="11" s="1"/>
  <c r="F51" i="11"/>
  <c r="E51" i="11" s="1"/>
  <c r="F50" i="11"/>
  <c r="E50" i="11" s="1"/>
  <c r="F49" i="11"/>
  <c r="E49" i="11" s="1"/>
  <c r="F48" i="11"/>
  <c r="E48" i="11" s="1"/>
  <c r="F47" i="11"/>
  <c r="E47" i="11" s="1"/>
  <c r="F46" i="11"/>
  <c r="E46" i="11" s="1"/>
  <c r="F45" i="11"/>
  <c r="E45" i="11" s="1"/>
  <c r="F44" i="11"/>
  <c r="E44" i="11" s="1"/>
  <c r="F43" i="11"/>
  <c r="E43" i="11" s="1"/>
  <c r="F42" i="11"/>
  <c r="E42" i="11" s="1"/>
  <c r="F41" i="11"/>
  <c r="E41" i="11" s="1"/>
  <c r="F40" i="11"/>
  <c r="E40" i="11" s="1"/>
  <c r="F39" i="11"/>
  <c r="E39" i="11" s="1"/>
  <c r="F38" i="11"/>
  <c r="E38" i="11" s="1"/>
  <c r="F37" i="11"/>
  <c r="E37" i="11" s="1"/>
  <c r="F36" i="11"/>
  <c r="E36" i="11" s="1"/>
  <c r="F35" i="11"/>
  <c r="E35" i="11" s="1"/>
  <c r="F34" i="11"/>
  <c r="E34" i="11" s="1"/>
  <c r="F33" i="11"/>
  <c r="E33" i="11" s="1"/>
  <c r="F32" i="11"/>
  <c r="E32" i="11" s="1"/>
  <c r="F31" i="11"/>
  <c r="E31" i="11" s="1"/>
  <c r="F30" i="11"/>
  <c r="E30" i="11" s="1"/>
  <c r="F29" i="11"/>
  <c r="E29" i="11" s="1"/>
  <c r="F28" i="11"/>
  <c r="E28" i="11" s="1"/>
  <c r="F27" i="11"/>
  <c r="E27" i="11" s="1"/>
  <c r="F26" i="11"/>
  <c r="E26" i="11" s="1"/>
  <c r="F25" i="11"/>
  <c r="E25" i="11" s="1"/>
  <c r="F24" i="11"/>
  <c r="E24" i="11" s="1"/>
  <c r="F23" i="11"/>
  <c r="E23" i="11" s="1"/>
  <c r="F22" i="11"/>
  <c r="E22" i="11" s="1"/>
  <c r="F21" i="11"/>
  <c r="E21" i="11" s="1"/>
  <c r="F20" i="11"/>
  <c r="E20" i="11" s="1"/>
  <c r="F19" i="11"/>
  <c r="E19" i="11" s="1"/>
  <c r="F18" i="11"/>
  <c r="E18" i="11" s="1"/>
  <c r="F17" i="11"/>
  <c r="E17" i="11" s="1"/>
  <c r="F16" i="11"/>
  <c r="E16" i="11" s="1"/>
  <c r="F15" i="11"/>
  <c r="E15" i="11" s="1"/>
  <c r="F14" i="11"/>
  <c r="E14" i="11" s="1"/>
  <c r="F13" i="11"/>
  <c r="E13" i="11" s="1"/>
  <c r="F12" i="11"/>
  <c r="E12" i="11" s="1"/>
  <c r="F11" i="11"/>
  <c r="E11" i="11" s="1"/>
  <c r="F9" i="11"/>
  <c r="E9" i="11" s="1"/>
  <c r="F8" i="11"/>
  <c r="E8" i="11" s="1"/>
  <c r="F438" i="10"/>
  <c r="E438" i="10" s="1"/>
  <c r="F437" i="10"/>
  <c r="E437" i="10" s="1"/>
  <c r="F436" i="10"/>
  <c r="E436" i="10" s="1"/>
  <c r="F435" i="10"/>
  <c r="E435" i="10" s="1"/>
  <c r="F434" i="10"/>
  <c r="E434" i="10" s="1"/>
  <c r="F433" i="10"/>
  <c r="E433" i="10" s="1"/>
  <c r="F432" i="10"/>
  <c r="E432" i="10" s="1"/>
  <c r="F431" i="10"/>
  <c r="E431" i="10" s="1"/>
  <c r="F430" i="10"/>
  <c r="E430" i="10" s="1"/>
  <c r="F429" i="10"/>
  <c r="E429" i="10" s="1"/>
  <c r="F428" i="10"/>
  <c r="E428" i="10" s="1"/>
  <c r="F427" i="10"/>
  <c r="E427" i="10" s="1"/>
  <c r="F426" i="10"/>
  <c r="E426" i="10" s="1"/>
  <c r="F425" i="10"/>
  <c r="E425" i="10" s="1"/>
  <c r="F424" i="10"/>
  <c r="E424" i="10" s="1"/>
  <c r="F423" i="10"/>
  <c r="E423" i="10" s="1"/>
  <c r="F422" i="10"/>
  <c r="E422" i="10" s="1"/>
  <c r="F421" i="10"/>
  <c r="E421" i="10" s="1"/>
  <c r="F420" i="10"/>
  <c r="E420" i="10" s="1"/>
  <c r="F419" i="10"/>
  <c r="E419" i="10" s="1"/>
  <c r="F418" i="10"/>
  <c r="E418" i="10" s="1"/>
  <c r="F416" i="10"/>
  <c r="E416" i="10" s="1"/>
  <c r="F415" i="10"/>
  <c r="E415" i="10" s="1"/>
  <c r="F414" i="10"/>
  <c r="E414" i="10" s="1"/>
  <c r="F413" i="10"/>
  <c r="E413" i="10" s="1"/>
  <c r="F412" i="10"/>
  <c r="E412" i="10" s="1"/>
  <c r="F411" i="10"/>
  <c r="E411" i="10" s="1"/>
  <c r="F410" i="10"/>
  <c r="E410" i="10" s="1"/>
  <c r="F409" i="10"/>
  <c r="E409" i="10" s="1"/>
  <c r="F407" i="10"/>
  <c r="E407" i="10" s="1"/>
  <c r="F406" i="10"/>
  <c r="E406" i="10" s="1"/>
  <c r="F405" i="10"/>
  <c r="E405" i="10" s="1"/>
  <c r="F404" i="10"/>
  <c r="E404" i="10" s="1"/>
  <c r="F403" i="10"/>
  <c r="E403" i="10" s="1"/>
  <c r="F402" i="10"/>
  <c r="E402" i="10" s="1"/>
  <c r="F401" i="10"/>
  <c r="E401" i="10" s="1"/>
  <c r="F400" i="10"/>
  <c r="E400" i="10" s="1"/>
  <c r="F398" i="10"/>
  <c r="E398" i="10" s="1"/>
  <c r="F397" i="10"/>
  <c r="E397" i="10" s="1"/>
  <c r="F396" i="10"/>
  <c r="E396" i="10" s="1"/>
  <c r="F395" i="10"/>
  <c r="E395" i="10" s="1"/>
  <c r="F394" i="10"/>
  <c r="E394" i="10" s="1"/>
  <c r="F393" i="10"/>
  <c r="E393" i="10" s="1"/>
  <c r="F392" i="10"/>
  <c r="E392" i="10" s="1"/>
  <c r="F391" i="10"/>
  <c r="E391" i="10" s="1"/>
  <c r="F390" i="10"/>
  <c r="E390" i="10" s="1"/>
  <c r="F389" i="10"/>
  <c r="E389" i="10" s="1"/>
  <c r="F388" i="10"/>
  <c r="E388" i="10" s="1"/>
  <c r="F387" i="10"/>
  <c r="E387" i="10" s="1"/>
  <c r="F386" i="10"/>
  <c r="E386" i="10" s="1"/>
  <c r="F385" i="10"/>
  <c r="E385" i="10" s="1"/>
  <c r="F384" i="10"/>
  <c r="E384" i="10" s="1"/>
  <c r="F383" i="10"/>
  <c r="E383" i="10" s="1"/>
  <c r="F382" i="10"/>
  <c r="E382" i="10" s="1"/>
  <c r="F381" i="10"/>
  <c r="E381" i="10" s="1"/>
  <c r="F380" i="10"/>
  <c r="E380" i="10" s="1"/>
  <c r="F379" i="10"/>
  <c r="E379" i="10" s="1"/>
  <c r="F378" i="10"/>
  <c r="E378" i="10" s="1"/>
  <c r="F377" i="10"/>
  <c r="E377" i="10" s="1"/>
  <c r="F376" i="10"/>
  <c r="E376" i="10" s="1"/>
  <c r="F375" i="10"/>
  <c r="E375" i="10" s="1"/>
  <c r="F374" i="10"/>
  <c r="E374" i="10" s="1"/>
  <c r="F373" i="10"/>
  <c r="E373" i="10" s="1"/>
  <c r="F372" i="10"/>
  <c r="E372" i="10" s="1"/>
  <c r="F371" i="10"/>
  <c r="E371" i="10" s="1"/>
  <c r="F370" i="10"/>
  <c r="E370" i="10" s="1"/>
  <c r="F369" i="10"/>
  <c r="E369" i="10" s="1"/>
  <c r="F368" i="10"/>
  <c r="E368" i="10" s="1"/>
  <c r="F367" i="10"/>
  <c r="E367" i="10" s="1"/>
  <c r="F366" i="10"/>
  <c r="E366" i="10" s="1"/>
  <c r="F365" i="10"/>
  <c r="E365" i="10" s="1"/>
  <c r="F364" i="10"/>
  <c r="E364" i="10" s="1"/>
  <c r="F363" i="10"/>
  <c r="E363" i="10" s="1"/>
  <c r="F362" i="10"/>
  <c r="E362" i="10" s="1"/>
  <c r="F361" i="10"/>
  <c r="E361" i="10" s="1"/>
  <c r="F360" i="10"/>
  <c r="E360" i="10" s="1"/>
  <c r="F359" i="10"/>
  <c r="E359" i="10" s="1"/>
  <c r="F358" i="10"/>
  <c r="E358" i="10" s="1"/>
  <c r="F357" i="10"/>
  <c r="E357" i="10" s="1"/>
  <c r="F356" i="10"/>
  <c r="E356" i="10" s="1"/>
  <c r="F355" i="10"/>
  <c r="E355" i="10" s="1"/>
  <c r="F354" i="10"/>
  <c r="E354" i="10" s="1"/>
  <c r="F353" i="10"/>
  <c r="E353" i="10" s="1"/>
  <c r="F352" i="10"/>
  <c r="E352" i="10" s="1"/>
  <c r="F351" i="10"/>
  <c r="E351" i="10" s="1"/>
  <c r="F350" i="10"/>
  <c r="E350" i="10" s="1"/>
  <c r="F349" i="10"/>
  <c r="E349" i="10" s="1"/>
  <c r="F348" i="10"/>
  <c r="E348" i="10" s="1"/>
  <c r="F347" i="10"/>
  <c r="E347" i="10" s="1"/>
  <c r="F346" i="10"/>
  <c r="E346" i="10" s="1"/>
  <c r="F345" i="10"/>
  <c r="E345" i="10" s="1"/>
  <c r="F344" i="10"/>
  <c r="E344" i="10" s="1"/>
  <c r="F343" i="10"/>
  <c r="E343" i="10" s="1"/>
  <c r="F342" i="10"/>
  <c r="E342" i="10" s="1"/>
  <c r="F341" i="10"/>
  <c r="E341" i="10" s="1"/>
  <c r="F340" i="10"/>
  <c r="E340" i="10" s="1"/>
  <c r="F339" i="10"/>
  <c r="E339" i="10" s="1"/>
  <c r="F338" i="10"/>
  <c r="E338" i="10" s="1"/>
  <c r="F337" i="10"/>
  <c r="E337" i="10" s="1"/>
  <c r="F336" i="10"/>
  <c r="E336" i="10" s="1"/>
  <c r="F335" i="10"/>
  <c r="E335" i="10" s="1"/>
  <c r="F334" i="10"/>
  <c r="E334" i="10" s="1"/>
  <c r="F333" i="10"/>
  <c r="E333" i="10" s="1"/>
  <c r="F332" i="10"/>
  <c r="E332" i="10" s="1"/>
  <c r="F331" i="10"/>
  <c r="E331" i="10" s="1"/>
  <c r="F330" i="10"/>
  <c r="E330" i="10" s="1"/>
  <c r="F329" i="10"/>
  <c r="E329" i="10" s="1"/>
  <c r="F328" i="10"/>
  <c r="E328" i="10" s="1"/>
  <c r="F327" i="10"/>
  <c r="E327" i="10" s="1"/>
  <c r="F326" i="10"/>
  <c r="E326" i="10" s="1"/>
  <c r="F325" i="10"/>
  <c r="E325" i="10" s="1"/>
  <c r="F324" i="10"/>
  <c r="E324" i="10" s="1"/>
  <c r="F323" i="10"/>
  <c r="E323" i="10" s="1"/>
  <c r="F322" i="10"/>
  <c r="E322" i="10" s="1"/>
  <c r="F321" i="10"/>
  <c r="E321" i="10" s="1"/>
  <c r="F320" i="10"/>
  <c r="E320" i="10" s="1"/>
  <c r="F319" i="10"/>
  <c r="E319" i="10" s="1"/>
  <c r="F318" i="10"/>
  <c r="E318" i="10" s="1"/>
  <c r="F317" i="10"/>
  <c r="E317" i="10" s="1"/>
  <c r="F316" i="10"/>
  <c r="E316" i="10" s="1"/>
  <c r="F315" i="10"/>
  <c r="E315" i="10" s="1"/>
  <c r="F314" i="10"/>
  <c r="E314" i="10" s="1"/>
  <c r="F313" i="10"/>
  <c r="E313" i="10" s="1"/>
  <c r="F312" i="10"/>
  <c r="E312" i="10" s="1"/>
  <c r="F311" i="10"/>
  <c r="E311" i="10" s="1"/>
  <c r="F310" i="10"/>
  <c r="E310" i="10" s="1"/>
  <c r="F309" i="10"/>
  <c r="E309" i="10" s="1"/>
  <c r="F308" i="10"/>
  <c r="E308" i="10" s="1"/>
  <c r="F307" i="10"/>
  <c r="E307" i="10" s="1"/>
  <c r="F306" i="10"/>
  <c r="E306" i="10" s="1"/>
  <c r="F305" i="10"/>
  <c r="E305" i="10" s="1"/>
  <c r="F304" i="10"/>
  <c r="E304" i="10" s="1"/>
  <c r="F303" i="10"/>
  <c r="E303" i="10" s="1"/>
  <c r="F302" i="10"/>
  <c r="E302" i="10" s="1"/>
  <c r="F301" i="10"/>
  <c r="E301" i="10" s="1"/>
  <c r="F300" i="10"/>
  <c r="E300" i="10" s="1"/>
  <c r="F299" i="10"/>
  <c r="E299" i="10" s="1"/>
  <c r="F298" i="10"/>
  <c r="E298" i="10" s="1"/>
  <c r="F297" i="10"/>
  <c r="E297" i="10" s="1"/>
  <c r="F296" i="10"/>
  <c r="E296" i="10" s="1"/>
  <c r="F295" i="10"/>
  <c r="E295" i="10" s="1"/>
  <c r="F294" i="10"/>
  <c r="E294" i="10" s="1"/>
  <c r="F293" i="10"/>
  <c r="E293" i="10" s="1"/>
  <c r="F292" i="10"/>
  <c r="E292" i="10" s="1"/>
  <c r="F291" i="10"/>
  <c r="E291" i="10" s="1"/>
  <c r="F290" i="10"/>
  <c r="E290" i="10" s="1"/>
  <c r="F289" i="10"/>
  <c r="E289" i="10" s="1"/>
  <c r="F288" i="10"/>
  <c r="E288" i="10" s="1"/>
  <c r="F287" i="10"/>
  <c r="E287" i="10" s="1"/>
  <c r="F286" i="10"/>
  <c r="E286" i="10" s="1"/>
  <c r="F285" i="10"/>
  <c r="E285" i="10" s="1"/>
  <c r="F284" i="10"/>
  <c r="E284" i="10" s="1"/>
  <c r="F283" i="10"/>
  <c r="E283" i="10" s="1"/>
  <c r="F282" i="10"/>
  <c r="E282" i="10" s="1"/>
  <c r="F281" i="10"/>
  <c r="E281" i="10" s="1"/>
  <c r="F280" i="10"/>
  <c r="E280" i="10" s="1"/>
  <c r="F279" i="10"/>
  <c r="E279" i="10" s="1"/>
  <c r="F278" i="10"/>
  <c r="E278" i="10" s="1"/>
  <c r="F277" i="10"/>
  <c r="E277" i="10" s="1"/>
  <c r="F276" i="10"/>
  <c r="E276" i="10" s="1"/>
  <c r="F275" i="10"/>
  <c r="E275" i="10" s="1"/>
  <c r="F274" i="10"/>
  <c r="E274" i="10" s="1"/>
  <c r="F273" i="10"/>
  <c r="E273" i="10" s="1"/>
  <c r="F272" i="10"/>
  <c r="E272" i="10" s="1"/>
  <c r="F271" i="10"/>
  <c r="E271" i="10" s="1"/>
  <c r="F270" i="10"/>
  <c r="E270" i="10" s="1"/>
  <c r="F269" i="10"/>
  <c r="E269" i="10" s="1"/>
  <c r="F268" i="10"/>
  <c r="E268" i="10" s="1"/>
  <c r="F267" i="10"/>
  <c r="E267" i="10" s="1"/>
  <c r="F266" i="10"/>
  <c r="E266" i="10" s="1"/>
  <c r="F265" i="10"/>
  <c r="E265" i="10" s="1"/>
  <c r="F264" i="10"/>
  <c r="E264" i="10" s="1"/>
  <c r="F263" i="10"/>
  <c r="E263" i="10" s="1"/>
  <c r="F262" i="10"/>
  <c r="E262" i="10" s="1"/>
  <c r="F261" i="10"/>
  <c r="E261" i="10" s="1"/>
  <c r="F260" i="10"/>
  <c r="E260" i="10" s="1"/>
  <c r="F259" i="10"/>
  <c r="E259" i="10" s="1"/>
  <c r="F258" i="10"/>
  <c r="E258" i="10" s="1"/>
  <c r="F257" i="10"/>
  <c r="E257" i="10" s="1"/>
  <c r="F256" i="10"/>
  <c r="E256" i="10" s="1"/>
  <c r="F255" i="10"/>
  <c r="E255" i="10" s="1"/>
  <c r="F254" i="10"/>
  <c r="E254" i="10" s="1"/>
  <c r="F253" i="10"/>
  <c r="E253" i="10" s="1"/>
  <c r="F252" i="10"/>
  <c r="E252" i="10" s="1"/>
  <c r="F251" i="10"/>
  <c r="E251" i="10" s="1"/>
  <c r="F250" i="10"/>
  <c r="E250" i="10" s="1"/>
  <c r="F249" i="10"/>
  <c r="E249" i="10" s="1"/>
  <c r="F248" i="10"/>
  <c r="E248" i="10" s="1"/>
  <c r="F247" i="10"/>
  <c r="E247" i="10" s="1"/>
  <c r="F246" i="10"/>
  <c r="E246" i="10" s="1"/>
  <c r="F245" i="10"/>
  <c r="E245" i="10" s="1"/>
  <c r="F244" i="10"/>
  <c r="E244" i="10" s="1"/>
  <c r="F243" i="10"/>
  <c r="E243" i="10" s="1"/>
  <c r="F242" i="10"/>
  <c r="E242" i="10" s="1"/>
  <c r="F241" i="10"/>
  <c r="E241" i="10" s="1"/>
  <c r="F240" i="10"/>
  <c r="E240" i="10" s="1"/>
  <c r="F239" i="10"/>
  <c r="E239" i="10" s="1"/>
  <c r="F238" i="10"/>
  <c r="E238" i="10" s="1"/>
  <c r="F237" i="10"/>
  <c r="E237" i="10" s="1"/>
  <c r="F236" i="10"/>
  <c r="E236" i="10" s="1"/>
  <c r="F235" i="10"/>
  <c r="E235" i="10" s="1"/>
  <c r="F234" i="10"/>
  <c r="E234" i="10" s="1"/>
  <c r="F233" i="10"/>
  <c r="E233" i="10" s="1"/>
  <c r="F232" i="10"/>
  <c r="E232" i="10" s="1"/>
  <c r="F231" i="10"/>
  <c r="E231" i="10" s="1"/>
  <c r="F230" i="10"/>
  <c r="E230" i="10" s="1"/>
  <c r="F229" i="10"/>
  <c r="E229" i="10" s="1"/>
  <c r="F228" i="10"/>
  <c r="E228" i="10" s="1"/>
  <c r="F227" i="10"/>
  <c r="E227" i="10" s="1"/>
  <c r="F226" i="10"/>
  <c r="E226" i="10" s="1"/>
  <c r="F225" i="10"/>
  <c r="E225" i="10" s="1"/>
  <c r="F224" i="10"/>
  <c r="E224" i="10" s="1"/>
  <c r="F223" i="10"/>
  <c r="E223" i="10" s="1"/>
  <c r="F222" i="10"/>
  <c r="E222" i="10" s="1"/>
  <c r="F221" i="10"/>
  <c r="E221" i="10" s="1"/>
  <c r="F220" i="10"/>
  <c r="E220" i="10" s="1"/>
  <c r="F219" i="10"/>
  <c r="E219" i="10" s="1"/>
  <c r="F218" i="10"/>
  <c r="E218" i="10" s="1"/>
  <c r="F217" i="10"/>
  <c r="E217" i="10" s="1"/>
  <c r="F216" i="10"/>
  <c r="E216" i="10" s="1"/>
  <c r="F215" i="10"/>
  <c r="E215" i="10" s="1"/>
  <c r="F214" i="10"/>
  <c r="E214" i="10" s="1"/>
  <c r="F213" i="10"/>
  <c r="E213" i="10" s="1"/>
  <c r="F212" i="10"/>
  <c r="E212" i="10" s="1"/>
  <c r="F211" i="10"/>
  <c r="E211" i="10" s="1"/>
  <c r="F210" i="10"/>
  <c r="E210" i="10" s="1"/>
  <c r="F209" i="10"/>
  <c r="E209" i="10" s="1"/>
  <c r="F208" i="10"/>
  <c r="E208" i="10" s="1"/>
  <c r="F207" i="10"/>
  <c r="E207" i="10" s="1"/>
  <c r="F206" i="10"/>
  <c r="E206" i="10" s="1"/>
  <c r="F205" i="10"/>
  <c r="E205" i="10" s="1"/>
  <c r="F204" i="10"/>
  <c r="E204" i="10" s="1"/>
  <c r="F203" i="10"/>
  <c r="E203" i="10" s="1"/>
  <c r="F202" i="10"/>
  <c r="E202" i="10" s="1"/>
  <c r="F201" i="10"/>
  <c r="E201" i="10" s="1"/>
  <c r="F200" i="10"/>
  <c r="E200" i="10" s="1"/>
  <c r="F199" i="10"/>
  <c r="E199" i="10" s="1"/>
  <c r="F198" i="10"/>
  <c r="E198" i="10" s="1"/>
  <c r="F197" i="10"/>
  <c r="E197" i="10" s="1"/>
  <c r="F196" i="10"/>
  <c r="E196" i="10" s="1"/>
  <c r="F195" i="10"/>
  <c r="E195" i="10" s="1"/>
  <c r="F194" i="10"/>
  <c r="E194" i="10" s="1"/>
  <c r="F193" i="10"/>
  <c r="E193" i="10" s="1"/>
  <c r="F192" i="10"/>
  <c r="E192" i="10" s="1"/>
  <c r="F191" i="10"/>
  <c r="E191" i="10" s="1"/>
  <c r="F190" i="10"/>
  <c r="E190" i="10" s="1"/>
  <c r="F189" i="10"/>
  <c r="E189" i="10" s="1"/>
  <c r="F188" i="10"/>
  <c r="E188" i="10" s="1"/>
  <c r="F187" i="10"/>
  <c r="E187" i="10" s="1"/>
  <c r="F186" i="10"/>
  <c r="E186" i="10" s="1"/>
  <c r="F185" i="10"/>
  <c r="E185" i="10" s="1"/>
  <c r="F184" i="10"/>
  <c r="E184" i="10" s="1"/>
  <c r="F183" i="10"/>
  <c r="E183" i="10" s="1"/>
  <c r="F182" i="10"/>
  <c r="E182" i="10" s="1"/>
  <c r="F181" i="10"/>
  <c r="E181" i="10" s="1"/>
  <c r="F180" i="10"/>
  <c r="E180" i="10" s="1"/>
  <c r="F179" i="10"/>
  <c r="E179" i="10" s="1"/>
  <c r="F178" i="10"/>
  <c r="E178" i="10" s="1"/>
  <c r="F177" i="10"/>
  <c r="E177" i="10" s="1"/>
  <c r="F176" i="10"/>
  <c r="E176" i="10" s="1"/>
  <c r="F175" i="10"/>
  <c r="E175" i="10" s="1"/>
  <c r="F174" i="10"/>
  <c r="E174" i="10" s="1"/>
  <c r="F173" i="10"/>
  <c r="E173" i="10" s="1"/>
  <c r="F172" i="10"/>
  <c r="E172" i="10" s="1"/>
  <c r="F171" i="10"/>
  <c r="E171" i="10" s="1"/>
  <c r="F170" i="10"/>
  <c r="E170" i="10" s="1"/>
  <c r="F169" i="10"/>
  <c r="E169" i="10" s="1"/>
  <c r="F168" i="10"/>
  <c r="E168" i="10" s="1"/>
  <c r="F167" i="10"/>
  <c r="E167" i="10" s="1"/>
  <c r="F166" i="10"/>
  <c r="E166" i="10" s="1"/>
  <c r="F165" i="10"/>
  <c r="E165" i="10" s="1"/>
  <c r="F164" i="10"/>
  <c r="E164" i="10" s="1"/>
  <c r="F163" i="10"/>
  <c r="E163" i="10" s="1"/>
  <c r="F162" i="10"/>
  <c r="E162" i="10" s="1"/>
  <c r="F161" i="10"/>
  <c r="E161" i="10" s="1"/>
  <c r="F160" i="10"/>
  <c r="E160" i="10" s="1"/>
  <c r="F159" i="10"/>
  <c r="E159" i="10" s="1"/>
  <c r="F158" i="10"/>
  <c r="E158" i="10" s="1"/>
  <c r="F157" i="10"/>
  <c r="E157" i="10" s="1"/>
  <c r="F156" i="10"/>
  <c r="E156" i="10" s="1"/>
  <c r="F155" i="10"/>
  <c r="E155" i="10" s="1"/>
  <c r="F154" i="10"/>
  <c r="E154" i="10" s="1"/>
  <c r="F153" i="10"/>
  <c r="E153" i="10" s="1"/>
  <c r="F152" i="10"/>
  <c r="E152" i="10" s="1"/>
  <c r="F151" i="10"/>
  <c r="E151" i="10" s="1"/>
  <c r="F150" i="10"/>
  <c r="E150" i="10" s="1"/>
  <c r="F149" i="10"/>
  <c r="E149" i="10" s="1"/>
  <c r="F148" i="10"/>
  <c r="E148" i="10" s="1"/>
  <c r="F147" i="10"/>
  <c r="E147" i="10" s="1"/>
  <c r="F146" i="10"/>
  <c r="E146" i="10" s="1"/>
  <c r="F145" i="10"/>
  <c r="E145" i="10" s="1"/>
  <c r="F144" i="10"/>
  <c r="E144" i="10" s="1"/>
  <c r="F143" i="10"/>
  <c r="E143" i="10" s="1"/>
  <c r="F142" i="10"/>
  <c r="E142" i="10" s="1"/>
  <c r="F141" i="10"/>
  <c r="E141" i="10" s="1"/>
  <c r="F140" i="10"/>
  <c r="E140" i="10" s="1"/>
  <c r="F139" i="10"/>
  <c r="E139" i="10" s="1"/>
  <c r="F138" i="10"/>
  <c r="E138" i="10" s="1"/>
  <c r="F137" i="10"/>
  <c r="E137" i="10" s="1"/>
  <c r="F136" i="10"/>
  <c r="E136" i="10" s="1"/>
  <c r="F135" i="10"/>
  <c r="E135" i="10" s="1"/>
  <c r="F134" i="10"/>
  <c r="E134" i="10" s="1"/>
  <c r="F133" i="10"/>
  <c r="E133" i="10" s="1"/>
  <c r="F132" i="10"/>
  <c r="E132" i="10" s="1"/>
  <c r="F131" i="10"/>
  <c r="E131" i="10" s="1"/>
  <c r="F130" i="10"/>
  <c r="E130" i="10" s="1"/>
  <c r="F129" i="10"/>
  <c r="E129" i="10" s="1"/>
  <c r="F128" i="10"/>
  <c r="E128" i="10" s="1"/>
  <c r="F127" i="10"/>
  <c r="E127" i="10" s="1"/>
  <c r="F126" i="10"/>
  <c r="E126" i="10" s="1"/>
  <c r="F125" i="10"/>
  <c r="E125" i="10" s="1"/>
  <c r="F124" i="10"/>
  <c r="E124" i="10" s="1"/>
  <c r="F123" i="10"/>
  <c r="E123" i="10" s="1"/>
  <c r="F122" i="10"/>
  <c r="E122" i="10" s="1"/>
  <c r="F121" i="10"/>
  <c r="E121" i="10" s="1"/>
  <c r="F120" i="10"/>
  <c r="E120" i="10" s="1"/>
  <c r="F119" i="10"/>
  <c r="E119" i="10" s="1"/>
  <c r="F118" i="10"/>
  <c r="E118" i="10" s="1"/>
  <c r="F117" i="10"/>
  <c r="E117" i="10" s="1"/>
  <c r="F116" i="10"/>
  <c r="E116" i="10" s="1"/>
  <c r="F115" i="10"/>
  <c r="E115" i="10" s="1"/>
  <c r="F114" i="10"/>
  <c r="E114" i="10" s="1"/>
  <c r="F113" i="10"/>
  <c r="E113" i="10" s="1"/>
  <c r="F112" i="10"/>
  <c r="E112" i="10" s="1"/>
  <c r="F111" i="10"/>
  <c r="E111" i="10" s="1"/>
  <c r="F110" i="10"/>
  <c r="E110" i="10" s="1"/>
  <c r="F109" i="10"/>
  <c r="E109" i="10" s="1"/>
  <c r="F108" i="10"/>
  <c r="E108" i="10" s="1"/>
  <c r="F107" i="10"/>
  <c r="E107" i="10" s="1"/>
  <c r="F106" i="10"/>
  <c r="E106" i="10" s="1"/>
  <c r="F105" i="10"/>
  <c r="E105" i="10" s="1"/>
  <c r="F104" i="10"/>
  <c r="E104" i="10" s="1"/>
  <c r="F103" i="10"/>
  <c r="E103" i="10" s="1"/>
  <c r="F102" i="10"/>
  <c r="E102" i="10" s="1"/>
  <c r="F101" i="10"/>
  <c r="E101" i="10" s="1"/>
  <c r="F100" i="10"/>
  <c r="E100" i="10" s="1"/>
  <c r="F99" i="10"/>
  <c r="E99" i="10" s="1"/>
  <c r="F98" i="10"/>
  <c r="E98" i="10" s="1"/>
  <c r="F97" i="10"/>
  <c r="E97" i="10" s="1"/>
  <c r="F96" i="10"/>
  <c r="E96" i="10" s="1"/>
  <c r="F95" i="10"/>
  <c r="E95" i="10" s="1"/>
  <c r="F94" i="10"/>
  <c r="E94" i="10" s="1"/>
  <c r="F93" i="10"/>
  <c r="E93" i="10" s="1"/>
  <c r="F92" i="10"/>
  <c r="E92" i="10" s="1"/>
  <c r="F91" i="10"/>
  <c r="E91" i="10" s="1"/>
  <c r="F90" i="10"/>
  <c r="E90" i="10" s="1"/>
  <c r="F89" i="10"/>
  <c r="E89" i="10" s="1"/>
  <c r="F88" i="10"/>
  <c r="E88" i="10" s="1"/>
  <c r="F87" i="10"/>
  <c r="E87" i="10" s="1"/>
  <c r="F86" i="10"/>
  <c r="E86" i="10" s="1"/>
  <c r="F85" i="10"/>
  <c r="E85" i="10" s="1"/>
  <c r="F84" i="10"/>
  <c r="E84" i="10" s="1"/>
  <c r="F83" i="10"/>
  <c r="E83" i="10" s="1"/>
  <c r="F82" i="10"/>
  <c r="E82" i="10" s="1"/>
  <c r="F81" i="10"/>
  <c r="E81" i="10" s="1"/>
  <c r="F80" i="10"/>
  <c r="E80" i="10" s="1"/>
  <c r="F79" i="10"/>
  <c r="E79" i="10" s="1"/>
  <c r="F78" i="10"/>
  <c r="E78" i="10" s="1"/>
  <c r="F77" i="10"/>
  <c r="E77" i="10" s="1"/>
  <c r="F76" i="10"/>
  <c r="E76" i="10" s="1"/>
  <c r="F75" i="10"/>
  <c r="E75" i="10" s="1"/>
  <c r="F74" i="10"/>
  <c r="E74" i="10" s="1"/>
  <c r="F73" i="10"/>
  <c r="E73" i="10" s="1"/>
  <c r="F72" i="10"/>
  <c r="E72" i="10" s="1"/>
  <c r="F71" i="10"/>
  <c r="E71" i="10" s="1"/>
  <c r="F70" i="10"/>
  <c r="E70" i="10" s="1"/>
  <c r="F69" i="10"/>
  <c r="E69" i="10" s="1"/>
  <c r="F68" i="10"/>
  <c r="E68" i="10" s="1"/>
  <c r="F67" i="10"/>
  <c r="E67" i="10" s="1"/>
  <c r="F66" i="10"/>
  <c r="E66" i="10" s="1"/>
  <c r="F65" i="10"/>
  <c r="E65" i="10" s="1"/>
  <c r="F64" i="10"/>
  <c r="E64" i="10" s="1"/>
  <c r="F63" i="10"/>
  <c r="E63" i="10" s="1"/>
  <c r="F62" i="10"/>
  <c r="E62" i="10" s="1"/>
  <c r="F61" i="10"/>
  <c r="E61" i="10" s="1"/>
  <c r="F60" i="10"/>
  <c r="E60" i="10" s="1"/>
  <c r="F59" i="10"/>
  <c r="E59" i="10" s="1"/>
  <c r="F58" i="10"/>
  <c r="E58" i="10" s="1"/>
  <c r="F57" i="10"/>
  <c r="E57" i="10" s="1"/>
  <c r="F56" i="10"/>
  <c r="E56" i="10" s="1"/>
  <c r="F55" i="10"/>
  <c r="E55" i="10" s="1"/>
  <c r="F54" i="10"/>
  <c r="E54" i="10" s="1"/>
  <c r="F53" i="10"/>
  <c r="E53" i="10" s="1"/>
  <c r="F52" i="10"/>
  <c r="E52" i="10" s="1"/>
  <c r="F51" i="10"/>
  <c r="E51" i="10" s="1"/>
  <c r="F50" i="10"/>
  <c r="E50" i="10" s="1"/>
  <c r="F49" i="10"/>
  <c r="E49" i="10" s="1"/>
  <c r="F48" i="10"/>
  <c r="E48" i="10" s="1"/>
  <c r="F47" i="10"/>
  <c r="E47" i="10" s="1"/>
  <c r="F46" i="10"/>
  <c r="E46" i="10" s="1"/>
  <c r="F45" i="10"/>
  <c r="E45" i="10" s="1"/>
  <c r="F44" i="10"/>
  <c r="E44" i="10" s="1"/>
  <c r="F43" i="10"/>
  <c r="E43" i="10" s="1"/>
  <c r="F42" i="10"/>
  <c r="E42" i="10" s="1"/>
  <c r="F41" i="10"/>
  <c r="E41" i="10" s="1"/>
  <c r="F40" i="10"/>
  <c r="E40" i="10" s="1"/>
  <c r="F39" i="10"/>
  <c r="E39" i="10" s="1"/>
  <c r="F38" i="10"/>
  <c r="E38" i="10" s="1"/>
  <c r="F37" i="10"/>
  <c r="E37" i="10" s="1"/>
  <c r="F36" i="10"/>
  <c r="E36" i="10" s="1"/>
  <c r="F35" i="10"/>
  <c r="E35" i="10" s="1"/>
  <c r="F34" i="10"/>
  <c r="E34" i="10" s="1"/>
  <c r="F33" i="10"/>
  <c r="E33" i="10" s="1"/>
  <c r="F32" i="10"/>
  <c r="E32" i="10" s="1"/>
  <c r="F31" i="10"/>
  <c r="E31" i="10" s="1"/>
  <c r="F30" i="10"/>
  <c r="E30" i="10" s="1"/>
  <c r="F29" i="10"/>
  <c r="E29" i="10" s="1"/>
  <c r="F28" i="10"/>
  <c r="E28" i="10" s="1"/>
  <c r="F27" i="10"/>
  <c r="E27" i="10" s="1"/>
  <c r="F26" i="10"/>
  <c r="E26" i="10" s="1"/>
  <c r="F25" i="10"/>
  <c r="E25" i="10" s="1"/>
  <c r="F24" i="10"/>
  <c r="E24" i="10" s="1"/>
  <c r="F23" i="10"/>
  <c r="E23" i="10" s="1"/>
  <c r="F22" i="10"/>
  <c r="E22" i="10" s="1"/>
  <c r="F21" i="10"/>
  <c r="E21" i="10" s="1"/>
  <c r="F20" i="10"/>
  <c r="E20" i="10" s="1"/>
  <c r="F19" i="10"/>
  <c r="E19" i="10" s="1"/>
  <c r="F18" i="10"/>
  <c r="E18" i="10" s="1"/>
  <c r="F17" i="10"/>
  <c r="E17" i="10" s="1"/>
  <c r="F16" i="10"/>
  <c r="E16" i="10" s="1"/>
  <c r="F15" i="10"/>
  <c r="E15" i="10" s="1"/>
  <c r="F14" i="10"/>
  <c r="E14" i="10" s="1"/>
  <c r="F13" i="10"/>
  <c r="E13" i="10" s="1"/>
  <c r="F12" i="10"/>
  <c r="E12" i="10" s="1"/>
  <c r="F11" i="10"/>
  <c r="E11" i="10" s="1"/>
  <c r="F9" i="10"/>
  <c r="E9" i="10" s="1"/>
  <c r="F8" i="10"/>
  <c r="E8" i="10" s="1"/>
  <c r="F10" i="12" l="1"/>
  <c r="E10" i="12" s="1"/>
  <c r="F10" i="11"/>
  <c r="E10" i="11" s="1"/>
  <c r="F10" i="10"/>
  <c r="E10" i="10" s="1"/>
  <c r="J18" i="8" l="1"/>
  <c r="J19" i="8"/>
  <c r="F408" i="11" l="1"/>
  <c r="E408" i="11" s="1"/>
  <c r="F408" i="12"/>
  <c r="E408" i="12" s="1"/>
  <c r="F408" i="10"/>
  <c r="E408" i="10" s="1"/>
  <c r="F417" i="11"/>
  <c r="E417" i="11" s="1"/>
  <c r="F417" i="10"/>
  <c r="E417" i="10" s="1"/>
  <c r="F417" i="12"/>
  <c r="E417" i="12" s="1"/>
  <c r="F399" i="12"/>
  <c r="E399" i="12" s="1"/>
  <c r="F399" i="10"/>
  <c r="E399" i="10" s="1"/>
  <c r="F399" i="11"/>
  <c r="E399" i="11" s="1"/>
  <c r="V21" i="6"/>
  <c r="S22" i="6"/>
  <c r="S21" i="6"/>
  <c r="T27" i="6"/>
  <c r="T26" i="6"/>
  <c r="V25" i="6"/>
  <c r="V26" i="6" s="1"/>
  <c r="R43" i="6"/>
  <c r="R42" i="6"/>
  <c r="V37" i="6"/>
  <c r="V33" i="6"/>
  <c r="V29" i="6"/>
  <c r="V17" i="6"/>
  <c r="S6" i="6" s="1"/>
  <c r="C16" i="6"/>
  <c r="C15" i="6"/>
  <c r="C11" i="6"/>
  <c r="C10" i="6"/>
  <c r="T7" i="6"/>
  <c r="S7" i="6"/>
  <c r="J7" i="6"/>
  <c r="T6" i="6"/>
  <c r="J6" i="6"/>
  <c r="O6" i="6" s="1"/>
  <c r="AL5" i="6"/>
  <c r="T5" i="6"/>
  <c r="S5" i="6"/>
  <c r="O5" i="6"/>
  <c r="I5" i="6"/>
  <c r="J8" i="6" s="1"/>
  <c r="O8" i="6" l="1"/>
  <c r="L5" i="6"/>
  <c r="L6" i="6" s="1"/>
  <c r="O7" i="6"/>
  <c r="L7" i="6" l="1"/>
  <c r="L8" i="6"/>
</calcChain>
</file>

<file path=xl/comments1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General Pump [33] - #2-CEP :
   Advisory: 22 - Present design conditions prevent proper sizing of pump.  This pump cannot be switched to Engineering Design mode.
General Pump [42] - BFP-2 :
   Advisory: 22 - Present design conditions prevent proper sizing of pump.  This pump cannot be switched to Engineering Design mode.
General Pump [82] - BFP-3 :
   Advisory: 22 - Present design conditions prevent proper sizing of pump.  This pump cannot be switched to Engineering Design mode.
General Pump [9] - #2-CWP :
   Advisory: 22 - Present design conditions prevent proper sizing of pump.  This pump cannot be switched to Engineering Design mode.
Reducing Station [12]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General Pump [33] - #2-CEP :
   Remark: 13 - Pump nameplate head &lt;= 0.
General Pump [42] - BFP-2 :
   Remark: 13 - Pump nameplate head &lt;= 0.
General Pump [82] - BFP-3 :
   Remark: 13 - Pump nameplate head &lt;= 0.
General Pump [9] - #2-CWP :
   Remark: 13 - Pump nameplate head &lt;= 0.
Computation time = 00:00:02.1</t>
        </r>
      </text>
    </comment>
  </commentList>
</comments>
</file>

<file path=xl/comments2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General Pump [33] - #2-CEP :
   Advisory: 22 - Present design conditions prevent proper sizing of pump.  This pump cannot be switched to Engineering Design mode.
General Pump [42] - BFP-2 :
   Advisory: 22 - Present design conditions prevent proper sizing of pump.  This pump cannot be switched to Engineering Design mode.
General Pump [82] - BFP-3 :
   Advisory: 22 - Present design conditions prevent proper sizing of pump.  This pump cannot be switched to Engineering Design mode.
General Pump [9] - #2-CWP :
   Advisory: 22 - Present design conditions prevent proper sizing of pump.  This pump cannot be switched to Engineering Design mode.
Reducing Station [12]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General Pump [33] - #2-CEP :
   Remark: 13 - Pump nameplate head &lt;= 0.
General Pump [42] - BFP-2 :
   Remark: 13 - Pump nameplate head &lt;= 0.
General Pump [82] - BFP-3 :
   Remark: 13 - Pump nameplate head &lt;= 0.
General Pump [9] - #2-CWP :
   Remark: 13 - Pump nameplate head &lt;= 0.
Computation time = 00:00:02.1</t>
        </r>
      </text>
    </comment>
    <comment ref="E6" authorId="0" shapeId="0">
      <text>
        <r>
          <rPr>
            <sz val="9"/>
            <color indexed="81"/>
            <rFont val="Tahoma"/>
            <charset val="1"/>
          </rPr>
          <t xml:space="preserve">
   ****************** Advisory Messages ******************* 
Reducing Station [12]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Boiler Assembly [1]: Economiser (PCE) [44] - ECON :
   Remark: 6 - Water exit temperature has been reduced by minimum DT allowed.
Computation time = 00:00:02.9</t>
        </r>
      </text>
    </comment>
  </commentList>
</comments>
</file>

<file path=xl/comments3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General Pump [33] - #2-CEP :
   Advisory: 22 - Present design conditions prevent proper sizing of pump.  This pump cannot be switched to Engineering Design mode.
General Pump [42] - BFP-2 :
   Advisory: 22 - Present design conditions prevent proper sizing of pump.  This pump cannot be switched to Engineering Design mode.
General Pump [82] - BFP-3 :
   Advisory: 22 - Present design conditions prevent proper sizing of pump.  This pump cannot be switched to Engineering Design mode.
General Pump [9] - #2-CWP :
   Advisory: 22 - Present design conditions prevent proper sizing of pump.  This pump cannot be switched to Engineering Design mode.
Reducing Station [12]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General Pump [33] - #2-CEP :
   Remark: 13 - Pump nameplate head &lt;= 0.
General Pump [42] - BFP-2 :
   Remark: 13 - Pump nameplate head &lt;= 0.
General Pump [82] - BFP-3 :
   Remark: 13 - Pump nameplate head &lt;= 0.
General Pump [9] - #2-CWP :
   Remark: 13 - Pump nameplate head &lt;= 0.
Computation time = 00:00:02.8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 xml:space="preserve">
   ******************  Error Messages   ******************* 
Cycle heat balance error = 1.417%
STAssembly [1]: ST Group [1]  heat balance error 
STAssembly [1]: ST Group [1] :
   Error: 16 - Turbine inlet enthalpy has been raised to the minimum value during computation.
   ****************** Warning Messages  ******************* 
STAssembly [1]: ST Group [1] :
   Warning: 2 - The stream entering this turbine section has quality lower than 50%, probably too low for any practical design.  The performance of the turbine will not be calculated accurately if the inlet quality is so low.  Consider using a Moisture Separator to remove the liquid from the steam stream or providing steam from a higher quality source.
STAssembly [1]: ST Group [1] :
   Warning: 4 - In Design mode with a specified exit enthalpy, the enthalpy you specified would have produced a turbine efficiency less than 10%.  Exit enthalpy has been reduced to the value commensurate with 10% efficiency.
STAssembly [1]: ST Group [2] :
   Warning: 4 - In Design mode with a specified exit enthalpy, the enthalpy you specified would have produced a turbine efficiency less than 10%.  Exit enthalpy has been reduced to the value commensurate with 10% efficiency.
Boiler Assembly [1]: Superheater (PCE) [54] - HTSH :
   Warning: 4 - Inlet steam quality &lt; 85 %. Heat exchanger bypassed.
   ****************** Advisory Messages ******************* 
Boiler Assembly [1]: Circulating Fluidized Bed [45] :
   Advisory: 14 - Heat transfer to water/steam side is too small.  Component not sized.
Boiler Assembly [1]: Economiser (PCE) [44] - ECON :
   Advisory: 1 - Zero gas mass flow.
Boiler Assembly [1]: Economiser (PCE) [44] - ECON :
   Advisory: 12 - Zero water mass flow.
Boiler Assembly [1]: Electrostatic Precipitator [74] - ESP :
   Advisory: 3 - Flue gas has zero mass flow.  Electrostatic Precipitator [74] - ESP is not functioning.
Boiler Assembly [1]: Fan [62] - SA1 :
   Advisory: 12 - Present design conditions prevent proper sizing of Fan.  The component cannot be switched to Off-design mode.
Boiler Assembly [1]: Fan [62] - SA1 :
   Advisory: 35 - Rated power per unit has been raised to the minimum value(1 kW).  
Boiler Assembly [1]: Fan [62] - SA1 :
   Advisory: 37 - Motor computed shaft power (0 kW) is too small. It cannot be switched to Off-design mode.
Boiler Assembly [1]: Fan [63] - SA2 :
   Advisory: 12 - Present design conditions prevent proper sizing of Fan.  The component cannot be switched to Off-design mode.
Boiler Assembly [1]: Fan [63] - SA2 :
   Advisory: 35 - Rated power per unit has been raised to the minimum value(1 kW).  
Boiler Assembly [1]: Fan [63] - SA2 :
   Advisory: 37 - Motor computed shaft power (0 kW) is too small. It cannot be switched to Off-design mode.
Boiler Assembly [1]: Fan [77] :
   Advisory: 12 - Present design conditions prevent proper sizing of Fan.  The component cannot be switched to Off-design mode.
Boiler Assembly [1]: Fan [77] :
   Advisory: 35 - Rated power per unit has been raised to the minimum value(1 kW).  
Boiler Assembly [1]: Fan [77] :
   Advisory: 37 - Motor computed shaft power (0 kW) is too small. It cannot be switched to Off-design mode.
Boiler Assembly [1]: Fan [78] :
   Advisory: 12 - Present design conditions prevent proper sizing of Fan.  The component cannot be switched to Off-design mode.
Boiler Assembly [1]: Fan [78] :
   Advisory: 35 - Rated power per unit has been raised to the minimum value(1 kW).  
Boiler Assembly [1]: Fan [78] :
   Advisory: 37 - Motor computed shaft power (0 kW) is too small. It cannot be switched to Off-design mode.
Boiler Assembly [1]: Fan [69] - PA1 :
   Advisory: 12 - Present design conditions prevent proper sizing of Fan.  The component cannot be switched to Off-design mode.
Boiler Assembly [1]: Fan [69] - PA1 :
   Advisory: 35 - Rated power per unit has been raised to the minimum value(1 kW).  
Boiler Assembly [1]: Fan [69] - PA1 :
   Advisory: 37 - Motor computed shaft power (0 kW) is too small. It cannot be switched to Off-design mode.
Boiler Assembly [1]: Fan [70] - PA2 :
   Advisory: 12 - Present design conditions prevent proper sizing of Fan.  The component cannot be switched to Off-design mode.
Boiler Assembly [1]: Fan [70] - PA2 :
   Advisory: 35 - Rated power per unit has been raised to the minimum value(1 kW).  
Boiler Assembly [1]: Fan [70] - PA2 :
   Advisory: 37 - Motor computed shaft power (0 kW) is too small. It cannot be switched to Off-design mode.
Feedwater Heater (PCE) [19] - HP HEATER :
   Advisory: 1 - Zero feedwater mass flow into the heater and zero heat transfer.
Boiler Assembly [1]: Parallel Tubular Air Heaters [59] - AIR HEATER :
   Advisory: 1 - Zero flow over outside of tubes.  This component cannot be switched to ED mode.
Boiler Assembly [1]: Parallel Tubular Air Heaters [59] - AIR HEATER :
   Advisory: 2 - Zero flow inside of tubes on SA side.  This component cannot be switched to ED mode.
Boiler Assembly [1]: Parallel Tubular Air Heaters [59] - AIR HEATER :
   Advisory: 3 - Zero flow inside of tubes on PA side. This component cannot be switched to ED mode.
Pipe (PCE) [23] :
   Advisory: 32 - Zero flow prevents pipe sizing.  This pipe cannot be switched to Engineering Design mode.
Pipe (PCE) [47] :
   Advisory: 32 - Zero flow prevents pipe sizing.  This pipe cannot be switched to Engineering Design mode.
Pipe (PCE) [51] :
   Advisory: 32 - Zero flow prevents pipe sizing.  This pipe cannot be switched to Engineering Design mode.
Reducing Station [12] :
   Advisory: 5 - Spray water flow was set by network and the desuperheating specification has been ignored.
STAssembly [1]: ST Group [1] :
   Advisory: 13 - Present design conditions prevent proper sizing of the turbine.  This turbine cannot be switched to Off-design mode.
STAssembly [1]: ST Group [2] :
   Advisory: 13 - Present design conditions prevent proper sizing of the turbine.  This turbine cannot be switched to Off-design mode.
STAssembly [1]: ST Group [4] :
   Advisory: 103 - Steam volume flow per exhaust end is too low.  Changes that will address this are:
 (a) increase turbine speed to at least 34724 RPM
   -&gt; Right-click Assembly Icon, select [Edit Assembly Inputs...], click [Generator] tab, and edit 'Turbine speed'
 (b) change turbine configuration to the non-condensing type
   -&gt; Right-click Assembly Icon, select [Assembly Manager...], click [Redefine ST Casing Configuration] button, and select 'non-condensing turbine classification'
 (c) review inputs for steam turbine inlet flowrate, and/or turbine exhaust pressure to ensure they're correct.
Shell-Tube Water Heater (PCE) [36] - GSC :
   Advisory: 27 - Network set zero heating mass flow into the heater.
Boiler Assembly [1]: Superheater (PCE) [54] - HTSH :
   Advisory: 1 - Zero gas mass flow.
Boiler Assembly [1]: Superheater (PCE) [50] - LTSH :
   Advisory: 1 - Zero gas mass flow.
Boiler Assembly [1]: Superheater (PCE) [50] - LTSH :
   Advisory: 12 - Zero water mass flow.
Duct - Classic [61]:
   Network dP =0.0000 &lt;&gt; Component dP =0.0050[bar]
Duct - Classic [60]:
   Network dP =0.0000 &lt;&gt; Component dP =0.0050[bar]
Duct - Classic [75]:
   Network dP =0.0000 &lt;&gt; Component dP =0.0050[bar]
Duct - Classic [67]:
   Network dP =0.0000 &lt;&gt; Component dP =0.0050[bar]
Duct - Classic [68]:
   Network dP =0.0000 &lt;&gt; Component dP =0.0050[bar]
Present design point pressure drop (or pressure), for component(s) listed above, differs from the preceding iteration by more than the allowed tolerance.
Convergence may occur if you click &lt;Yes&gt; to proceed.  If pressure drop repeatedly fails to converge, click &lt;No&gt; to stop the iteration.  Review the hardware design (view outputs or OD mode inputs), or relax the tolerance (edit 'PEACE component dP tolerance%', at Options\Current Settings\Main).
STAssembly [1]:
   Advisory: 52 - ST assembly turbine steam mass flow is too small.  Assembly output is not available.
Gross Power:
   Advisory: 9 - Set Point wasn't achieved.  A solution might possibly be achieved if you extend the lower bound of the Primary Control input.
Computation time = 00:00:03.8
Checking Warnings: 
ST Group [1]: Mechanical loss overridden.
ST Group [2]: Mechanical loss overridden.</t>
        </r>
      </text>
    </comment>
  </commentList>
</comments>
</file>

<file path=xl/comments4.xml><?xml version="1.0" encoding="utf-8"?>
<comments xmlns="http://schemas.openxmlformats.org/spreadsheetml/2006/main">
  <authors>
    <author>Adhy Marwanto</author>
  </authors>
  <commentList>
    <comment ref="S10" authorId="0" shapeId="0">
      <text>
        <r>
          <rPr>
            <b/>
            <sz val="9"/>
            <color indexed="81"/>
            <rFont val="Tahoma"/>
            <charset val="1"/>
          </rPr>
          <t>Adhy Marwanto:</t>
        </r>
        <r>
          <rPr>
            <sz val="9"/>
            <color indexed="81"/>
            <rFont val="Tahoma"/>
            <charset val="1"/>
          </rPr>
          <t xml:space="preserve">
Use HHV 4000 kcal/kg as basis coal</t>
        </r>
      </text>
    </comment>
  </commentList>
</comments>
</file>

<file path=xl/comments5.xml><?xml version="1.0" encoding="utf-8"?>
<comments xmlns="http://schemas.openxmlformats.org/spreadsheetml/2006/main">
  <authors>
    <author>Adhy Marwanto</author>
  </authors>
  <commentList>
    <comment ref="H3" authorId="0" shapeId="0">
      <text>
        <r>
          <rPr>
            <b/>
            <sz val="9"/>
            <color rgb="FF000000"/>
            <rFont val="Tahoma"/>
            <family val="2"/>
          </rPr>
          <t xml:space="preserve">Adhy Marwanto:
</t>
        </r>
        <r>
          <rPr>
            <sz val="9"/>
            <color rgb="FF000000"/>
            <rFont val="Tahoma"/>
            <family val="2"/>
          </rPr>
          <t>All SOKET user input</t>
        </r>
      </text>
    </comment>
  </commentList>
</comments>
</file>

<file path=xl/comments6.xml><?xml version="1.0" encoding="utf-8"?>
<comments xmlns="http://schemas.openxmlformats.org/spreadsheetml/2006/main">
  <authors>
    <author>Adhy Marwanto</author>
  </authors>
  <commentList>
    <comment ref="F39" authorId="0" shapeId="0">
      <text>
        <r>
          <rPr>
            <b/>
            <sz val="9"/>
            <color rgb="FF000000"/>
            <rFont val="Tahoma"/>
            <family val="2"/>
          </rPr>
          <t>Adhy Marwanto: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from GPHR LHV and multipled by HHV/LHV Ratio</t>
        </r>
      </text>
    </comment>
  </commentList>
</comments>
</file>

<file path=xl/sharedStrings.xml><?xml version="1.0" encoding="utf-8"?>
<sst xmlns="http://schemas.openxmlformats.org/spreadsheetml/2006/main" count="28956" uniqueCount="6648">
  <si>
    <t>Computation Message -&gt;</t>
  </si>
  <si>
    <t>Base Case</t>
  </si>
  <si>
    <t>INPUT VARIABLE DESCRIPTION</t>
  </si>
  <si>
    <t>Units</t>
  </si>
  <si>
    <t>Input</t>
  </si>
  <si>
    <t>OUTPUT VARIABLE DESCRIPTION</t>
  </si>
  <si>
    <t>Output</t>
  </si>
  <si>
    <t>Messages</t>
  </si>
  <si>
    <t>Case 1</t>
  </si>
  <si>
    <t>72|79|76|81|78|98|89|68|85|~-100~~~~~</t>
  </si>
  <si>
    <t>INPUTS - C:\Users\Admin\Documents\Thermoflow\MYFILES29\UJLJ-BTG\UJLJ-BTG_Whatif 100%_RevA.tfx: Case number for file used to start calculation (&lt;0 = Skip case)</t>
  </si>
  <si>
    <t>~1~2~2~~-2004~</t>
  </si>
  <si>
    <t>Gross Power: Enabled  0:No  1:Yes</t>
  </si>
  <si>
    <t>~1~1~1~~-2004~</t>
  </si>
  <si>
    <t>Gross Power: Set point: Gross power</t>
  </si>
  <si>
    <t>kW</t>
  </si>
  <si>
    <t>~1~1~2~~-2004~</t>
  </si>
  <si>
    <t>Gross Power: Tolerance</t>
  </si>
  <si>
    <t>~1~1~15~~-2004~</t>
  </si>
  <si>
    <t>Gross Power: Primary control input Boiler Assembly [1]: Circulating Fluidized Bed [45] : Steam production rate lower bound</t>
  </si>
  <si>
    <t>t/h</t>
  </si>
  <si>
    <t>~1~1~12~~-2004~</t>
  </si>
  <si>
    <t>Gross Power: Primary control input Boiler Assembly [1]: Circulating Fluidized Bed [45] : Steam production rate upper bound</t>
  </si>
  <si>
    <t>~2006~~1~~-2006~</t>
  </si>
  <si>
    <t>Computation Settings: Pressure damping factor (0.5=none, 1.0=default, 10=max)</t>
  </si>
  <si>
    <t>~2006~~2~~-2006~</t>
  </si>
  <si>
    <t>Computation Settings: Flow damping factor (0.5=none, 1.0=default, 10=max)</t>
  </si>
  <si>
    <t>~2006~~3~~-2006~</t>
  </si>
  <si>
    <t>Computation Settings: Convergence tolerance (0.1=tight, 1.0=default, &gt;1=loose)</t>
  </si>
  <si>
    <t>~2006~~4~~-2006~</t>
  </si>
  <si>
    <t>Computation Settings: Minimum computing loops</t>
  </si>
  <si>
    <t>~2006~~5~~-2006~</t>
  </si>
  <si>
    <t>Computation Settings: Maximum computing loops</t>
  </si>
  <si>
    <t>~2006~~6~~-2006~</t>
  </si>
  <si>
    <t>Computation Settings: Script convergence tolerance (0.1=tight, 1.0=default, &gt;1=loose)</t>
  </si>
  <si>
    <t>~2006~~7~~-2006~</t>
  </si>
  <si>
    <t>Computation Settings: Maximum Script computing loops</t>
  </si>
  <si>
    <t>~~1~1~~-1000~</t>
  </si>
  <si>
    <t>Site Menu: Site altitude</t>
  </si>
  <si>
    <t>m</t>
  </si>
  <si>
    <t>~~1~2~~-1000~</t>
  </si>
  <si>
    <t>Site Menu: Ambient temperature</t>
  </si>
  <si>
    <t>C</t>
  </si>
  <si>
    <t>~~1~3~~-1000~</t>
  </si>
  <si>
    <t>Site Menu: Ambient relative humidity</t>
  </si>
  <si>
    <t>%</t>
  </si>
  <si>
    <t>~~1~4~~-1000~</t>
  </si>
  <si>
    <t>Site Menu: Ambient wet bulb temperature</t>
  </si>
  <si>
    <t>~~1~5~~-1000~</t>
  </si>
  <si>
    <t>Site Menu: Ambient pressure</t>
  </si>
  <si>
    <t>bar</t>
  </si>
  <si>
    <t>91|~45~1~10~~-144~</t>
  </si>
  <si>
    <t>Boiler Assembly [1]: Circulating Fluidized Bed [45] : Steam production rate</t>
  </si>
  <si>
    <t>91|~45~1~124~~-144~</t>
  </si>
  <si>
    <t>Boiler Assembly [1]: Circulating Fluidized Bed [45] : Evaporation load in wing wall</t>
  </si>
  <si>
    <t>91|~45~1~18~~-144~</t>
  </si>
  <si>
    <t>Boiler Assembly [1]: Circulating Fluidized Bed [45] : Design point furnace temperature</t>
  </si>
  <si>
    <t>91|~45~1~4~~-144~</t>
  </si>
  <si>
    <t>Boiler Assembly [1]: Circulating Fluidized Bed [45] : Excess air</t>
  </si>
  <si>
    <t>91|~45~1~7~~-144~</t>
  </si>
  <si>
    <t>Boiler Assembly [1]: Circulating Fluidized Bed [45] : Minor heat loss</t>
  </si>
  <si>
    <t>91|~45~1~8~~-144~</t>
  </si>
  <si>
    <t>Boiler Assembly [1]: Circulating Fluidized Bed [45] : Blowdown</t>
  </si>
  <si>
    <t>91|~45~1~2~~-144~</t>
  </si>
  <si>
    <t>Boiler Assembly [1]: Circulating Fluidized Bed [45] : Furnace gage pressure</t>
  </si>
  <si>
    <t>millibar</t>
  </si>
  <si>
    <t>91|~45~1~38~~-144~</t>
  </si>
  <si>
    <t>Boiler Assembly [1]: Circulating Fluidized Bed [45] : Primary air flow/combustion air</t>
  </si>
  <si>
    <t>91|~45~1~36~~-144~</t>
  </si>
  <si>
    <t>Boiler Assembly [1]: Circulating Fluidized Bed [45] : Primary air pressure</t>
  </si>
  <si>
    <t>91|~45~1~6~~-144~</t>
  </si>
  <si>
    <t>Boiler Assembly [1]: Circulating Fluidized Bed [45] : Secondary air pressure drop</t>
  </si>
  <si>
    <t>91|~45~1~143~~-144~</t>
  </si>
  <si>
    <t>Boiler Assembly [1]: Circulating Fluidized Bed [45] : Cyclone pressure drop</t>
  </si>
  <si>
    <t>91|~45~1~13~~-144~</t>
  </si>
  <si>
    <t>Boiler Assembly [1]: Circulating Fluidized Bed [45] : HX3 Cyclone wall outlet temperature</t>
  </si>
  <si>
    <t>91|~45~1~150~~-144~</t>
  </si>
  <si>
    <t>Boiler Assembly [1]: Circulating Fluidized Bed [45] : Reference O2 content (for emission level definition)</t>
  </si>
  <si>
    <t>91|~45~1~152~~-144~</t>
  </si>
  <si>
    <t>Boiler Assembly [1]: Circulating Fluidized Bed [45] : NOx production based on HHV heat input</t>
  </si>
  <si>
    <t>ng/J</t>
  </si>
  <si>
    <t>~20~1~7~~-27~</t>
  </si>
  <si>
    <t>Deaerator [20] - DEAERATOR : Deaerator design pressure</t>
  </si>
  <si>
    <t>~20~1~8~~-27~</t>
  </si>
  <si>
    <t>Deaerator [20] - DEAERATOR : Deaerator outlet temperature @ design</t>
  </si>
  <si>
    <t>~20~1~5~~-27~</t>
  </si>
  <si>
    <t>Deaerator [20] - DEAERATOR : Additional water level at inlet (water level rise from inlet to DA water surface)</t>
  </si>
  <si>
    <t>~20~1~6~~-27~</t>
  </si>
  <si>
    <t>Deaerator [20] - DEAERATOR : Additional water level at outlet (water level difference from DA water surface to outlet)</t>
  </si>
  <si>
    <t>73|74|91|~61~5~1~~-122~</t>
  </si>
  <si>
    <t>Boiler Assembly [1]: Duct - Classic [61] : Assumed draft loss</t>
  </si>
  <si>
    <t>73|74|91|~61~5~2~~-122~</t>
  </si>
  <si>
    <t>Boiler Assembly [1]: Duct - Classic [61] : Assumed gas temperature drop</t>
  </si>
  <si>
    <t>73|74|91|~60~5~1~~-122~</t>
  </si>
  <si>
    <t>Boiler Assembly [1]: Duct - Classic [60] : Assumed draft loss</t>
  </si>
  <si>
    <t>73|74|91|~60~5~2~~-122~</t>
  </si>
  <si>
    <t>Boiler Assembly [1]: Duct - Classic [60] : Assumed gas temperature drop</t>
  </si>
  <si>
    <t>73|74|91|~75~5~1~~-122~</t>
  </si>
  <si>
    <t>Boiler Assembly [1]: Duct - Classic [75] : Assumed draft loss</t>
  </si>
  <si>
    <t>73|74|91|~75~5~2~~-122~</t>
  </si>
  <si>
    <t>Boiler Assembly [1]: Duct - Classic [75] : Assumed gas temperature drop</t>
  </si>
  <si>
    <t>73|74|91|~67~5~1~~-122~</t>
  </si>
  <si>
    <t>Boiler Assembly [1]: Duct - Classic [67] : Assumed draft loss</t>
  </si>
  <si>
    <t>73|74|91|~67~5~2~~-122~</t>
  </si>
  <si>
    <t>Boiler Assembly [1]: Duct - Classic [67] : Assumed gas temperature drop</t>
  </si>
  <si>
    <t>73|74|91|~68~5~1~~-122~</t>
  </si>
  <si>
    <t>Boiler Assembly [1]: Duct - Classic [68] : Assumed draft loss</t>
  </si>
  <si>
    <t>73|74|91|~68~5~2~~-122~</t>
  </si>
  <si>
    <t>Boiler Assembly [1]: Duct - Classic [68] : Assumed gas temperature drop</t>
  </si>
  <si>
    <t>~44~1~1~~-113~</t>
  </si>
  <si>
    <t>Boiler Assembly [1]: Economiser (PCE) [44] - ECON : Desired water exit temperature</t>
  </si>
  <si>
    <t>~44~1~9~~-113~</t>
  </si>
  <si>
    <t>Boiler Assembly [1]: Economiser (PCE) [44] - ECON : Heat loss as % of water heat transfer</t>
  </si>
  <si>
    <t>~44~1~6~~-113~</t>
  </si>
  <si>
    <t>Boiler Assembly [1]: Economiser (PCE) [44] - ECON : Minimum temperature difference</t>
  </si>
  <si>
    <t>~44~1~8~~-113~</t>
  </si>
  <si>
    <t>Boiler Assembly [1]: Economiser (PCE) [44] - ECON : Assumed water side pressure drop for TD mode</t>
  </si>
  <si>
    <t>91|~74~1~1~~-139~</t>
  </si>
  <si>
    <t>Boiler Assembly [1]: Electrostatic Precipitator [74] - ESP : Specified collection efficiency at design</t>
  </si>
  <si>
    <t>91|~74~1~96~~-139~</t>
  </si>
  <si>
    <t>Boiler Assembly [1]: Electrostatic Precipitator [74] - ESP : Specified emission per energy input at design</t>
  </si>
  <si>
    <t>91|~74~1~97~~-139~</t>
  </si>
  <si>
    <t>Boiler Assembly [1]: Electrostatic Precipitator [74] - ESP : Specified emission per flue gas flow at design</t>
  </si>
  <si>
    <t>mg/Nm^3</t>
  </si>
  <si>
    <t>91|~74~1~9~~-139~</t>
  </si>
  <si>
    <t>Boiler Assembly [1]: Electrostatic Precipitator [74] - ESP : Specified flue gas velocity at design</t>
  </si>
  <si>
    <t>m/s</t>
  </si>
  <si>
    <t>91|~74~1~26~~-139~</t>
  </si>
  <si>
    <t>Boiler Assembly [1]: Electrostatic Precipitator [74] - ESP : Reference O2 content</t>
  </si>
  <si>
    <t>91|~74~1~65~~-139~</t>
  </si>
  <si>
    <t>Boiler Assembly [1]: Electrostatic Precipitator [74] - ESP : User-defined dimensionless K</t>
  </si>
  <si>
    <t>91|~74~1~66~~-139~</t>
  </si>
  <si>
    <t>Boiler Assembly [1]: Electrostatic Precipitator [74] - ESP : User-defined particulate migration velocity</t>
  </si>
  <si>
    <t>91|~74~1~67~~-139~</t>
  </si>
  <si>
    <t>Boiler Assembly [1]: Electrostatic Precipitator [74] - ESP : User-defined particulate resistiviry</t>
  </si>
  <si>
    <t>ohm-cm</t>
  </si>
  <si>
    <t>91|~74~1~68~~-139~</t>
  </si>
  <si>
    <t>Boiler Assembly [1]: Electrostatic Precipitator [74] - ESP : Flue gas temperature drop (including dustwork)</t>
  </si>
  <si>
    <t>91|~62~1~2~~-65~</t>
  </si>
  <si>
    <t>Boiler Assembly [1]: Fan [62] - SA1 : Fan design point overall pressure rise</t>
  </si>
  <si>
    <t>91|~62~1~3~~-65~</t>
  </si>
  <si>
    <t>Boiler Assembly [1]: Fan [62] - SA1 : Fan pressure margin</t>
  </si>
  <si>
    <t>91|~62~1~8~~-65~</t>
  </si>
  <si>
    <t>Boiler Assembly [1]: Fan [62] - SA1 : Flow margin</t>
  </si>
  <si>
    <t>91|~62~1~4~~-65~</t>
  </si>
  <si>
    <t>Boiler Assembly [1]: Fan [62] - SA1 : Fan nominal isentropic efficiency</t>
  </si>
  <si>
    <t>91|~62~1~5~~-65~</t>
  </si>
  <si>
    <t>Boiler Assembly [1]: Fan [62] - SA1 : Current RPM</t>
  </si>
  <si>
    <t>91|~62~1~7~~-65~</t>
  </si>
  <si>
    <t>Boiler Assembly [1]: Fan [62] - SA1 : Design point RPM</t>
  </si>
  <si>
    <t>91|~62~1~9~~-65~</t>
  </si>
  <si>
    <t>Boiler Assembly [1]: Fan [62] - SA1 : Mechanical efficiency</t>
  </si>
  <si>
    <t>91|~62~1~20~~-65~</t>
  </si>
  <si>
    <t>Boiler Assembly [1]: Fan [62] - SA1 : Number of operating units</t>
  </si>
  <si>
    <t>91|~62~1~16~~-65~</t>
  </si>
  <si>
    <t>Boiler Assembly [1]: Fan [62] - SA1 : Mechanical loss</t>
  </si>
  <si>
    <t>91|~62~1~13~~-65~</t>
  </si>
  <si>
    <t>Boiler Assembly [1]: Fan [62] - SA1 : Fan off-design control damper dP</t>
  </si>
  <si>
    <t>91|~62~1~10~~-65~</t>
  </si>
  <si>
    <t>Boiler Assembly [1]: Fan [62] - SA1 : Nominal RPM for off-design fan curve</t>
  </si>
  <si>
    <t>91|~62~1~11~~-65~</t>
  </si>
  <si>
    <t>Boiler Assembly [1]: Fan [62] - SA1 : Nominal inlet volume flow for off-design fan curve</t>
  </si>
  <si>
    <t>m^3/s</t>
  </si>
  <si>
    <t>91|~62~1~12~~-65~</t>
  </si>
  <si>
    <t>Boiler Assembly [1]: Fan [62] - SA1 : Nominal corrected pressure rise for off-design fan curve</t>
  </si>
  <si>
    <t>91|~62~1~5~2~-65~</t>
  </si>
  <si>
    <t>Boiler Assembly [1]: Fan [62] - SA1 : Motor: Rating / design point load</t>
  </si>
  <si>
    <t>91|~63~1~2~~-65~</t>
  </si>
  <si>
    <t>Boiler Assembly [1]: Fan [63] - SA2 : Fan design point overall pressure rise</t>
  </si>
  <si>
    <t>91|~63~1~3~~-65~</t>
  </si>
  <si>
    <t>Boiler Assembly [1]: Fan [63] - SA2 : Fan pressure margin</t>
  </si>
  <si>
    <t>91|~63~1~8~~-65~</t>
  </si>
  <si>
    <t>Boiler Assembly [1]: Fan [63] - SA2 : Flow margin</t>
  </si>
  <si>
    <t>91|~63~1~4~~-65~</t>
  </si>
  <si>
    <t>Boiler Assembly [1]: Fan [63] - SA2 : Fan nominal isentropic efficiency</t>
  </si>
  <si>
    <t>91|~63~1~5~~-65~</t>
  </si>
  <si>
    <t>Boiler Assembly [1]: Fan [63] - SA2 : Current RPM</t>
  </si>
  <si>
    <t>91|~63~1~7~~-65~</t>
  </si>
  <si>
    <t>Boiler Assembly [1]: Fan [63] - SA2 : Design point RPM</t>
  </si>
  <si>
    <t>91|~63~1~9~~-65~</t>
  </si>
  <si>
    <t>Boiler Assembly [1]: Fan [63] - SA2 : Mechanical efficiency</t>
  </si>
  <si>
    <t>91|~63~1~20~~-65~</t>
  </si>
  <si>
    <t>Boiler Assembly [1]: Fan [63] - SA2 : Number of operating units</t>
  </si>
  <si>
    <t>91|~63~1~16~~-65~</t>
  </si>
  <si>
    <t>Boiler Assembly [1]: Fan [63] - SA2 : Mechanical loss</t>
  </si>
  <si>
    <t>91|~63~1~13~~-65~</t>
  </si>
  <si>
    <t>Boiler Assembly [1]: Fan [63] - SA2 : Fan off-design control damper dP</t>
  </si>
  <si>
    <t>91|~63~1~10~~-65~</t>
  </si>
  <si>
    <t>Boiler Assembly [1]: Fan [63] - SA2 : Nominal RPM for off-design fan curve</t>
  </si>
  <si>
    <t>91|~63~1~11~~-65~</t>
  </si>
  <si>
    <t>Boiler Assembly [1]: Fan [63] - SA2 : Nominal inlet volume flow for off-design fan curve</t>
  </si>
  <si>
    <t>91|~63~1~12~~-65~</t>
  </si>
  <si>
    <t>Boiler Assembly [1]: Fan [63] - SA2 : Nominal corrected pressure rise for off-design fan curve</t>
  </si>
  <si>
    <t>91|~63~1~5~2~-65~</t>
  </si>
  <si>
    <t>Boiler Assembly [1]: Fan [63] - SA2 : Motor: Rating / design point load</t>
  </si>
  <si>
    <t>91|~77~1~2~~-65~</t>
  </si>
  <si>
    <t>Boiler Assembly [1]: Fan [77] : Fan design point overall pressure rise</t>
  </si>
  <si>
    <t>91|~77~1~3~~-65~</t>
  </si>
  <si>
    <t>Boiler Assembly [1]: Fan [77] : Fan pressure margin</t>
  </si>
  <si>
    <t>91|~77~1~8~~-65~</t>
  </si>
  <si>
    <t>Boiler Assembly [1]: Fan [77] : Flow margin</t>
  </si>
  <si>
    <t>91|~77~1~4~~-65~</t>
  </si>
  <si>
    <t>Boiler Assembly [1]: Fan [77] : Fan nominal isentropic efficiency</t>
  </si>
  <si>
    <t>91|~77~1~5~~-65~</t>
  </si>
  <si>
    <t>Boiler Assembly [1]: Fan [77] : Current RPM</t>
  </si>
  <si>
    <t>91|~77~1~7~~-65~</t>
  </si>
  <si>
    <t>Boiler Assembly [1]: Fan [77] : Design point RPM</t>
  </si>
  <si>
    <t>91|~77~1~9~~-65~</t>
  </si>
  <si>
    <t>Boiler Assembly [1]: Fan [77] : Mechanical efficiency</t>
  </si>
  <si>
    <t>91|~77~1~20~~-65~</t>
  </si>
  <si>
    <t>Boiler Assembly [1]: Fan [77] : Number of operating units</t>
  </si>
  <si>
    <t>91|~77~1~16~~-65~</t>
  </si>
  <si>
    <t>Boiler Assembly [1]: Fan [77] : Mechanical loss</t>
  </si>
  <si>
    <t>91|~77~1~13~~-65~</t>
  </si>
  <si>
    <t>Boiler Assembly [1]: Fan [77] : Fan off-design control damper dP</t>
  </si>
  <si>
    <t>91|~77~1~10~~-65~</t>
  </si>
  <si>
    <t>Boiler Assembly [1]: Fan [77] : Nominal RPM for off-design fan curve</t>
  </si>
  <si>
    <t>91|~77~1~11~~-65~</t>
  </si>
  <si>
    <t>Boiler Assembly [1]: Fan [77] : Nominal inlet volume flow for off-design fan curve</t>
  </si>
  <si>
    <t>91|~77~1~12~~-65~</t>
  </si>
  <si>
    <t>Boiler Assembly [1]: Fan [77] : Nominal corrected pressure rise for off-design fan curve</t>
  </si>
  <si>
    <t>91|~77~1~5~2~-65~</t>
  </si>
  <si>
    <t>Boiler Assembly [1]: Fan [77] : Motor: Rating / design point load</t>
  </si>
  <si>
    <t>91|~78~1~2~~-65~</t>
  </si>
  <si>
    <t>Boiler Assembly [1]: Fan [78] : Fan design point overall pressure rise</t>
  </si>
  <si>
    <t>91|~78~1~3~~-65~</t>
  </si>
  <si>
    <t>Boiler Assembly [1]: Fan [78] : Fan pressure margin</t>
  </si>
  <si>
    <t>91|~78~1~8~~-65~</t>
  </si>
  <si>
    <t>Boiler Assembly [1]: Fan [78] : Flow margin</t>
  </si>
  <si>
    <t>91|~78~1~4~~-65~</t>
  </si>
  <si>
    <t>Boiler Assembly [1]: Fan [78] : Fan nominal isentropic efficiency</t>
  </si>
  <si>
    <t>91|~78~1~5~~-65~</t>
  </si>
  <si>
    <t>Boiler Assembly [1]: Fan [78] : Current RPM</t>
  </si>
  <si>
    <t>91|~78~1~7~~-65~</t>
  </si>
  <si>
    <t>Boiler Assembly [1]: Fan [78] : Design point RPM</t>
  </si>
  <si>
    <t>91|~78~1~9~~-65~</t>
  </si>
  <si>
    <t>Boiler Assembly [1]: Fan [78] : Mechanical efficiency</t>
  </si>
  <si>
    <t>91|~78~1~20~~-65~</t>
  </si>
  <si>
    <t>Boiler Assembly [1]: Fan [78] : Number of operating units</t>
  </si>
  <si>
    <t>91|~78~1~16~~-65~</t>
  </si>
  <si>
    <t>Boiler Assembly [1]: Fan [78] : Mechanical loss</t>
  </si>
  <si>
    <t>91|~78~1~13~~-65~</t>
  </si>
  <si>
    <t>Boiler Assembly [1]: Fan [78] : Fan off-design control damper dP</t>
  </si>
  <si>
    <t>91|~78~1~10~~-65~</t>
  </si>
  <si>
    <t>Boiler Assembly [1]: Fan [78] : Nominal RPM for off-design fan curve</t>
  </si>
  <si>
    <t>91|~78~1~11~~-65~</t>
  </si>
  <si>
    <t>Boiler Assembly [1]: Fan [78] : Nominal inlet volume flow for off-design fan curve</t>
  </si>
  <si>
    <t>91|~78~1~12~~-65~</t>
  </si>
  <si>
    <t>Boiler Assembly [1]: Fan [78] : Nominal corrected pressure rise for off-design fan curve</t>
  </si>
  <si>
    <t>91|~78~1~5~2~-65~</t>
  </si>
  <si>
    <t>Boiler Assembly [1]: Fan [78] : Motor: Rating / design point load</t>
  </si>
  <si>
    <t>91|~69~1~2~~-65~</t>
  </si>
  <si>
    <t>Boiler Assembly [1]: Fan [69] - PA1 : Fan design point overall pressure rise</t>
  </si>
  <si>
    <t>91|~69~1~3~~-65~</t>
  </si>
  <si>
    <t>Boiler Assembly [1]: Fan [69] - PA1 : Fan pressure margin</t>
  </si>
  <si>
    <t>91|~69~1~8~~-65~</t>
  </si>
  <si>
    <t>Boiler Assembly [1]: Fan [69] - PA1 : Flow margin</t>
  </si>
  <si>
    <t>91|~69~1~4~~-65~</t>
  </si>
  <si>
    <t>Boiler Assembly [1]: Fan [69] - PA1 : Fan nominal isentropic efficiency</t>
  </si>
  <si>
    <t>91|~69~1~5~~-65~</t>
  </si>
  <si>
    <t>Boiler Assembly [1]: Fan [69] - PA1 : Current RPM</t>
  </si>
  <si>
    <t>91|~69~1~7~~-65~</t>
  </si>
  <si>
    <t>Boiler Assembly [1]: Fan [69] - PA1 : Design point RPM</t>
  </si>
  <si>
    <t>91|~69~1~9~~-65~</t>
  </si>
  <si>
    <t>Boiler Assembly [1]: Fan [69] - PA1 : Mechanical efficiency</t>
  </si>
  <si>
    <t>91|~69~1~20~~-65~</t>
  </si>
  <si>
    <t>Boiler Assembly [1]: Fan [69] - PA1 : Number of operating units</t>
  </si>
  <si>
    <t>91|~69~1~16~~-65~</t>
  </si>
  <si>
    <t>Boiler Assembly [1]: Fan [69] - PA1 : Mechanical loss</t>
  </si>
  <si>
    <t>91|~69~1~13~~-65~</t>
  </si>
  <si>
    <t>Boiler Assembly [1]: Fan [69] - PA1 : Fan off-design control damper dP</t>
  </si>
  <si>
    <t>91|~69~1~10~~-65~</t>
  </si>
  <si>
    <t>Boiler Assembly [1]: Fan [69] - PA1 : Nominal RPM for off-design fan curve</t>
  </si>
  <si>
    <t>91|~69~1~11~~-65~</t>
  </si>
  <si>
    <t>Boiler Assembly [1]: Fan [69] - PA1 : Nominal inlet volume flow for off-design fan curve</t>
  </si>
  <si>
    <t>91|~69~1~12~~-65~</t>
  </si>
  <si>
    <t>Boiler Assembly [1]: Fan [69] - PA1 : Nominal corrected pressure rise for off-design fan curve</t>
  </si>
  <si>
    <t>91|~69~1~5~2~-65~</t>
  </si>
  <si>
    <t>Boiler Assembly [1]: Fan [69] - PA1 : Motor: Rating / design point load</t>
  </si>
  <si>
    <t>91|~70~1~2~~-65~</t>
  </si>
  <si>
    <t>Boiler Assembly [1]: Fan [70] - PA2 : Fan design point overall pressure rise</t>
  </si>
  <si>
    <t>91|~70~1~3~~-65~</t>
  </si>
  <si>
    <t>Boiler Assembly [1]: Fan [70] - PA2 : Fan pressure margin</t>
  </si>
  <si>
    <t>91|~70~1~8~~-65~</t>
  </si>
  <si>
    <t>Boiler Assembly [1]: Fan [70] - PA2 : Flow margin</t>
  </si>
  <si>
    <t>91|~70~1~4~~-65~</t>
  </si>
  <si>
    <t>Boiler Assembly [1]: Fan [70] - PA2 : Fan nominal isentropic efficiency</t>
  </si>
  <si>
    <t>91|~70~1~5~~-65~</t>
  </si>
  <si>
    <t>Boiler Assembly [1]: Fan [70] - PA2 : Current RPM</t>
  </si>
  <si>
    <t>91|~70~1~7~~-65~</t>
  </si>
  <si>
    <t>Boiler Assembly [1]: Fan [70] - PA2 : Design point RPM</t>
  </si>
  <si>
    <t>91|~70~1~9~~-65~</t>
  </si>
  <si>
    <t>Boiler Assembly [1]: Fan [70] - PA2 : Mechanical efficiency</t>
  </si>
  <si>
    <t>91|~70~1~20~~-65~</t>
  </si>
  <si>
    <t>Boiler Assembly [1]: Fan [70] - PA2 : Number of operating units</t>
  </si>
  <si>
    <t>91|~70~1~16~~-65~</t>
  </si>
  <si>
    <t>Boiler Assembly [1]: Fan [70] - PA2 : Mechanical loss</t>
  </si>
  <si>
    <t>91|~70~1~13~~-65~</t>
  </si>
  <si>
    <t>Boiler Assembly [1]: Fan [70] - PA2 : Fan off-design control damper dP</t>
  </si>
  <si>
    <t>91|~70~1~10~~-65~</t>
  </si>
  <si>
    <t>Boiler Assembly [1]: Fan [70] - PA2 : Nominal RPM for off-design fan curve</t>
  </si>
  <si>
    <t>91|~70~1~11~~-65~</t>
  </si>
  <si>
    <t>Boiler Assembly [1]: Fan [70] - PA2 : Nominal inlet volume flow for off-design fan curve</t>
  </si>
  <si>
    <t>91|~70~1~12~~-65~</t>
  </si>
  <si>
    <t>Boiler Assembly [1]: Fan [70] - PA2 : Nominal corrected pressure rise for off-design fan curve</t>
  </si>
  <si>
    <t>91|~70~1~5~2~-65~</t>
  </si>
  <si>
    <t>Boiler Assembly [1]: Fan [70] - PA2 : Motor: Rating / design point load</t>
  </si>
  <si>
    <t>91|~19~1~56~~-102~</t>
  </si>
  <si>
    <t>Feedwater Heater (PCE) [19] - HP HEATER : Terminal temperature difference (TTD)</t>
  </si>
  <si>
    <t>91|~19~1~57~~-102~</t>
  </si>
  <si>
    <t>Feedwater Heater (PCE) [19] - HP HEATER : Drain cooler approach temperature difference</t>
  </si>
  <si>
    <t>91|~19~1~72~~-102~</t>
  </si>
  <si>
    <t>Feedwater Heater (PCE) [19] - HP HEATER : Assumed water-side pressure drop for TD mode</t>
  </si>
  <si>
    <t>91|~19~1~34~~-102~</t>
  </si>
  <si>
    <t>Feedwater Heater (PCE) [19] - HP HEATER : Min. pinch temp. difference</t>
  </si>
  <si>
    <t>91|~25~1~56~~-102~</t>
  </si>
  <si>
    <t>Feedwater Heater (PCE) [25] - LP HEATER : Terminal temperature difference (TTD)</t>
  </si>
  <si>
    <t>91|~25~1~57~~-102~</t>
  </si>
  <si>
    <t>Feedwater Heater (PCE) [25] - LP HEATER : Drain cooler approach temperature difference</t>
  </si>
  <si>
    <t>91|~25~1~72~~-102~</t>
  </si>
  <si>
    <t>Feedwater Heater (PCE) [25] - LP HEATER : Assumed water-side pressure drop for TD mode</t>
  </si>
  <si>
    <t>91|~25~1~34~~-102~</t>
  </si>
  <si>
    <t>Feedwater Heater (PCE) [25] - LP HEATER : Min. pinch temp. difference</t>
  </si>
  <si>
    <t>91|~58~1~1~~-24~</t>
  </si>
  <si>
    <t>Fuel Source [58] - COAL : Fuel supply pressure</t>
  </si>
  <si>
    <t>91|~58~1~2~~-24~</t>
  </si>
  <si>
    <t>Fuel Source [58] - COAL : Fuel supply temperature</t>
  </si>
  <si>
    <t>91|~58~1~3~~-24~</t>
  </si>
  <si>
    <t>Fuel Source [58] - COAL : Mass flow</t>
  </si>
  <si>
    <t>~58~4~15~100~-24~</t>
  </si>
  <si>
    <t>Fuel Source [58] - COAL : Fuel name</t>
  </si>
  <si>
    <t>UJLJ-BTG</t>
  </si>
  <si>
    <t>~58~1~53~100~-24~</t>
  </si>
  <si>
    <t>Fuel Source [58] - COAL : Weight percent of Moisture</t>
  </si>
  <si>
    <t>~58~1~55~100~-24~</t>
  </si>
  <si>
    <t>Fuel Source [58] - COAL : Weight percent of C</t>
  </si>
  <si>
    <t>~58~1~56~100~-24~</t>
  </si>
  <si>
    <t>Fuel Source [58] - COAL : Weight percent of H</t>
  </si>
  <si>
    <t>~58~1~58~100~-24~</t>
  </si>
  <si>
    <t>Fuel Source [58] - COAL : Weight percent of N</t>
  </si>
  <si>
    <t>~58~1~65~100~-24~</t>
  </si>
  <si>
    <t>Fuel Source [58] - COAL : Weight percent of Cl</t>
  </si>
  <si>
    <t>~58~1~59~100~-24~</t>
  </si>
  <si>
    <t>Fuel Source [58] - COAL : Weight percent of S</t>
  </si>
  <si>
    <t>~58~1~57~100~-24~</t>
  </si>
  <si>
    <t>Fuel Source [58] - COAL : Weight percent of O</t>
  </si>
  <si>
    <t>~58~1~60~100~-24~</t>
  </si>
  <si>
    <t>Fuel Source [58] - COAL : HHV @ 25C</t>
  </si>
  <si>
    <t>kJ/kg</t>
  </si>
  <si>
    <t>~58~1~52~100~-24~</t>
  </si>
  <si>
    <t>Fuel Source [58] - COAL : Weight percent of Volatile Matter</t>
  </si>
  <si>
    <t>~58~1~91~100~-24~</t>
  </si>
  <si>
    <t>Fuel Source [58] - COAL : Specific heat (Cp) at 25 C, dry</t>
  </si>
  <si>
    <t>kJ/kg-C</t>
  </si>
  <si>
    <t>~58~1~92~100~-24~</t>
  </si>
  <si>
    <t>Fuel Source [58] - COAL : Specific heat (Cp) at 300 C, dry</t>
  </si>
  <si>
    <t>~58~1~64~100~-24~</t>
  </si>
  <si>
    <t>Fuel Source [58] - COAL : Hardgrove grindability index (HGI)</t>
  </si>
  <si>
    <t>~58~1~75~100~-24~</t>
  </si>
  <si>
    <t>Fuel Source [58] - COAL : Ash weight % of SiO2</t>
  </si>
  <si>
    <t>~58~1~76~100~-24~</t>
  </si>
  <si>
    <t>Fuel Source [58] - COAL : Ash weight % of Al2O3</t>
  </si>
  <si>
    <t>~58~1~77~100~-24~</t>
  </si>
  <si>
    <t>Fuel Source [58] - COAL : Ash weight % of Fe2O3</t>
  </si>
  <si>
    <t>~58~1~78~100~-24~</t>
  </si>
  <si>
    <t>Fuel Source [58] - COAL : Ash weight % of CaO</t>
  </si>
  <si>
    <t>~58~1~79~100~-24~</t>
  </si>
  <si>
    <t>Fuel Source [58] - COAL : Ash weight % of MgO</t>
  </si>
  <si>
    <t>~58~1~80~100~-24~</t>
  </si>
  <si>
    <t>Fuel Source [58] - COAL : Ash weight % of Na2O</t>
  </si>
  <si>
    <t>~58~1~81~100~-24~</t>
  </si>
  <si>
    <t>Fuel Source [58] - COAL : Ash weight % of K2O</t>
  </si>
  <si>
    <t>~58~1~82~100~-24~</t>
  </si>
  <si>
    <t>Fuel Source [58] - COAL : Ash weight % of TiO2</t>
  </si>
  <si>
    <t>~58~1~83~100~-24~</t>
  </si>
  <si>
    <t>Fuel Source [58] - COAL : Ash weight % of P2O5</t>
  </si>
  <si>
    <t>~58~1~84~100~-24~</t>
  </si>
  <si>
    <t>Fuel Source [58] - COAL : Ash weight % of SO3</t>
  </si>
  <si>
    <t>~58~1~85~100~-24~</t>
  </si>
  <si>
    <t>Fuel Source [58] - COAL : Ash weight % of Other</t>
  </si>
  <si>
    <t>~58~1~86~100~-24~</t>
  </si>
  <si>
    <t>Fuel Source [58] - COAL : Ash Initial Deformation Temperature (reducing atm.)</t>
  </si>
  <si>
    <t>~58~1~61~100~-24~</t>
  </si>
  <si>
    <t>Fuel Source [58] - COAL : Ash softening temperature (reducing atm.)</t>
  </si>
  <si>
    <t>91|~64~1~4~~-1~</t>
  </si>
  <si>
    <t>Gas/Air Source [64] - SAF-1 : Mass flow</t>
  </si>
  <si>
    <t>91|~64~1~21~~-1~</t>
  </si>
  <si>
    <t>Gas/Air Source [64] - SAF-1 : Heat price: user-defined</t>
  </si>
  <si>
    <t>USD/GJ</t>
  </si>
  <si>
    <t>91|~64~1~22~~-1~</t>
  </si>
  <si>
    <t>Gas/Air Source [64] - SAF-1 : Mass price: user-defined</t>
  </si>
  <si>
    <t>USD/tonne</t>
  </si>
  <si>
    <t>91|~65~1~4~~-1~</t>
  </si>
  <si>
    <t>Gas/Air Source [65] - SAF-2 : Mass flow</t>
  </si>
  <si>
    <t>91|~65~1~21~~-1~</t>
  </si>
  <si>
    <t>Gas/Air Source [65] - SAF-2 : Heat price: user-defined</t>
  </si>
  <si>
    <t>91|~65~1~22~~-1~</t>
  </si>
  <si>
    <t>Gas/Air Source [65] - SAF-2 : Mass price: user-defined</t>
  </si>
  <si>
    <t>91|~71~1~4~~-1~</t>
  </si>
  <si>
    <t>Gas/Air Source [71] - PAF-1 : Mass flow</t>
  </si>
  <si>
    <t>91|~71~1~21~~-1~</t>
  </si>
  <si>
    <t>Gas/Air Source [71] - PAF-1 : Heat price: user-defined</t>
  </si>
  <si>
    <t>91|~71~1~22~~-1~</t>
  </si>
  <si>
    <t>Gas/Air Source [71] - PAF-1 : Mass price: user-defined</t>
  </si>
  <si>
    <t>91|~72~1~4~~-1~</t>
  </si>
  <si>
    <t>Gas/Air Source [72] - PAF-2 : Mass flow</t>
  </si>
  <si>
    <t>91|~72~1~21~~-1~</t>
  </si>
  <si>
    <t>Gas/Air Source [72] - PAF-2 : Heat price: user-defined</t>
  </si>
  <si>
    <t>91|~72~1~22~~-1~</t>
  </si>
  <si>
    <t>Gas/Air Source [72] - PAF-2 : Mass price: user-defined</t>
  </si>
  <si>
    <t>83|91|~21~1~12~~-168~</t>
  </si>
  <si>
    <t>General Pump [21] - BFP-1 : Assumed isentropic efficiency for TD mode</t>
  </si>
  <si>
    <t>91|~21~1~5~1000~-168~</t>
  </si>
  <si>
    <t>General Pump [21] - BFP-1 : Motor: Rating / design point load</t>
  </si>
  <si>
    <t>83|91|~33~1~12~~-168~</t>
  </si>
  <si>
    <t>General Pump [33] - #2-CEP : Assumed isentropic efficiency for TD mode</t>
  </si>
  <si>
    <t>91|~33~1~5~1000~-168~</t>
  </si>
  <si>
    <t>General Pump [33] - #2-CEP : Motor: Rating / design point load</t>
  </si>
  <si>
    <t>83|91|~34~1~12~~-168~</t>
  </si>
  <si>
    <t>General Pump [34] - #1-CWP : Assumed isentropic efficiency for TD mode</t>
  </si>
  <si>
    <t>91|~34~1~5~1000~-168~</t>
  </si>
  <si>
    <t>General Pump [34] - #1-CWP : Motor: Rating / design point load</t>
  </si>
  <si>
    <t>83|91|~42~1~12~~-168~</t>
  </si>
  <si>
    <t>General Pump [42] - BFP-2 : Assumed isentropic efficiency for TD mode</t>
  </si>
  <si>
    <t>91|~42~1~5~1000~-168~</t>
  </si>
  <si>
    <t>General Pump [42] - BFP-2 : Motor: Rating / design point load</t>
  </si>
  <si>
    <t>83|91|~82~1~12~~-168~</t>
  </si>
  <si>
    <t>General Pump [82] - BFP-3 : Assumed isentropic efficiency for TD mode</t>
  </si>
  <si>
    <t>91|~82~1~5~1000~-168~</t>
  </si>
  <si>
    <t>General Pump [82] - BFP-3 : Motor: Rating / design point load</t>
  </si>
  <si>
    <t>83|91|~9~1~12~~-168~</t>
  </si>
  <si>
    <t>General Pump [9] - #2-CWP : Assumed isentropic efficiency for TD mode</t>
  </si>
  <si>
    <t>91|~9~1~5~1000~-168~</t>
  </si>
  <si>
    <t>General Pump [9] - #2-CWP : Motor: Rating / design point load</t>
  </si>
  <si>
    <t>83|91|~28~1~12~~-168~</t>
  </si>
  <si>
    <t>General Pump [28] - #1-CEP : Assumed isentropic efficiency for TD mode</t>
  </si>
  <si>
    <t>91|~28~1~5~1000~-168~</t>
  </si>
  <si>
    <t>General Pump [28] - #1-CEP : Motor: Rating / design point load</t>
  </si>
  <si>
    <t>91|~87~1~1~~-46~</t>
  </si>
  <si>
    <t>Makeup / Blowdown [87] : Makeup temperature</t>
  </si>
  <si>
    <t>91|~87~1~2~~-46~</t>
  </si>
  <si>
    <t>Makeup / Blowdown [87] : Makeup quality</t>
  </si>
  <si>
    <t>91|~66~1~1~~-6~</t>
  </si>
  <si>
    <t>Gas/Air Mixer [66] : Desired mass flow fraction into 1st clockwise node</t>
  </si>
  <si>
    <t>91|~66~1~3~~-6~</t>
  </si>
  <si>
    <t>Gas/Air Mixer [66] : Desired mass flow fraction into 3rd clockwise node</t>
  </si>
  <si>
    <t>91|~79~1~1~~-6~</t>
  </si>
  <si>
    <t>Gas/Air Mixer [79] : Desired mass flow fraction into 1st clockwise node</t>
  </si>
  <si>
    <t>91|~79~1~3~~-6~</t>
  </si>
  <si>
    <t>Gas/Air Mixer [79] : Desired mass flow fraction into 3rd clockwise node</t>
  </si>
  <si>
    <t>91|~73~1~1~~-6~</t>
  </si>
  <si>
    <t>Gas/Air Mixer [73] : Desired mass flow fraction into 1st clockwise node</t>
  </si>
  <si>
    <t>91|~73~1~3~~-6~</t>
  </si>
  <si>
    <t>Gas/Air Mixer [73] : Desired mass flow fraction into 3rd clockwise node</t>
  </si>
  <si>
    <t>91|~40~1~1~~-6~</t>
  </si>
  <si>
    <t>Mixer [40] : Desired mass flow fraction into 1st clockwise node</t>
  </si>
  <si>
    <t>91|~40~1~2~~-6~</t>
  </si>
  <si>
    <t>Mixer [40] : Desired mass flow fraction into 2nd clockwise node</t>
  </si>
  <si>
    <t>91|~86~1~1~~-6~</t>
  </si>
  <si>
    <t>Mixer [86] : Desired mass flow fraction into 1st clockwise node</t>
  </si>
  <si>
    <t>91|~86~1~2~~-6~</t>
  </si>
  <si>
    <t>Mixer [86] : Desired mass flow fraction into 2nd clockwise node</t>
  </si>
  <si>
    <t>91|~86~1~3~~-6~</t>
  </si>
  <si>
    <t>Mixer [86] : Desired mass flow fraction into 3rd clockwise node</t>
  </si>
  <si>
    <t>91|~11~1~2~~-6~</t>
  </si>
  <si>
    <t>Mixer [11] : Desired mass flow fraction into 2nd clockwise node</t>
  </si>
  <si>
    <t>91|~11~1~3~~-6~</t>
  </si>
  <si>
    <t>Mixer [11] : Desired mass flow fraction into 3rd clockwise node</t>
  </si>
  <si>
    <t>91|~16~1~1~~-6~</t>
  </si>
  <si>
    <t>Mixer [16] : Desired mass flow fraction into 1st clockwise node</t>
  </si>
  <si>
    <t>91|~16~1~3~~-6~</t>
  </si>
  <si>
    <t>Mixer [16] : Desired mass flow fraction into 3rd clockwise node</t>
  </si>
  <si>
    <t>91|~26~1~1~~-6~</t>
  </si>
  <si>
    <t>Mixer [26] : Desired mass flow fraction into 1st clockwise node</t>
  </si>
  <si>
    <t>91|~26~1~3~~-6~</t>
  </si>
  <si>
    <t>Mixer [26] : Desired mass flow fraction into 3rd clockwise node</t>
  </si>
  <si>
    <t>~59~1~2~~-162~</t>
  </si>
  <si>
    <t>Boiler Assembly [1]: Parallel Tubular Air Heaters [59] - AIR HEATER : Secondary air desired exit temperature</t>
  </si>
  <si>
    <t>~59~1~4~~-162~</t>
  </si>
  <si>
    <t>Boiler Assembly [1]: Parallel Tubular Air Heaters [59] - AIR HEATER : Primary air desired exit temperature</t>
  </si>
  <si>
    <t>~59~1~17~~-162~</t>
  </si>
  <si>
    <t>Boiler Assembly [1]: Parallel Tubular Air Heaters [59] - AIR HEATER : Heat loss as percent of heat transfer</t>
  </si>
  <si>
    <t>~59~1~6~~-162~</t>
  </si>
  <si>
    <t>Boiler Assembly [1]: Parallel Tubular Air Heaters [59] - AIR HEATER : Secondary air assumed pressure drop for TD mode</t>
  </si>
  <si>
    <t>~59~1~7~~-162~</t>
  </si>
  <si>
    <t>Boiler Assembly [1]: Parallel Tubular Air Heaters [59] - AIR HEATER : Primary air assumed pressure drop for TD mode</t>
  </si>
  <si>
    <t>~59~1~8~~-162~</t>
  </si>
  <si>
    <t>Boiler Assembly [1]: Parallel Tubular Air Heaters [59] - AIR HEATER : External gas assumed pressure drop for TD mode</t>
  </si>
  <si>
    <t>~23~1~4~~-107~</t>
  </si>
  <si>
    <t>Pipe (PCE) [23] : Assumed pressure drop for TD mode (as % of exit pressure)</t>
  </si>
  <si>
    <t>~23~1~9~~-107~</t>
  </si>
  <si>
    <t>Pipe (PCE) [23] : Heat Loss</t>
  </si>
  <si>
    <t>~24~1~4~~-107~</t>
  </si>
  <si>
    <t>Pipe (PCE) [24] : Assumed pressure drop for TD mode (as % of exit pressure)</t>
  </si>
  <si>
    <t>~24~1~9~~-107~</t>
  </si>
  <si>
    <t>Pipe (PCE) [24] : Heat Loss</t>
  </si>
  <si>
    <t>~27~1~4~~-107~</t>
  </si>
  <si>
    <t>Pipe (PCE) [27] : Assumed pressure drop for TD mode (as % of exit pressure)</t>
  </si>
  <si>
    <t>~27~1~9~~-107~</t>
  </si>
  <si>
    <t>Pipe (PCE) [27] : Heat Loss</t>
  </si>
  <si>
    <t>~47~1~4~~-107~</t>
  </si>
  <si>
    <t>Pipe (PCE) [47] : Assumed pressure drop for TD mode (as % of exit pressure)</t>
  </si>
  <si>
    <t>~47~1~9~~-107~</t>
  </si>
  <si>
    <t>Pipe (PCE) [47] : Heat Loss</t>
  </si>
  <si>
    <t>~51~1~4~~-107~</t>
  </si>
  <si>
    <t>Pipe (PCE) [51] : Assumed pressure drop for TD mode (as % of exit pressure)</t>
  </si>
  <si>
    <t>~51~1~9~~-107~</t>
  </si>
  <si>
    <t>Pipe (PCE) [51] : Heat Loss</t>
  </si>
  <si>
    <t>~55~1~4~~-107~</t>
  </si>
  <si>
    <t>Pipe (PCE) [55] : Assumed pressure drop for TD mode (as % of exit pressure)</t>
  </si>
  <si>
    <t>~55~1~9~~-107~</t>
  </si>
  <si>
    <t>Pipe (PCE) [55] : Heat Loss</t>
  </si>
  <si>
    <t>~12~1~1~~-137~</t>
  </si>
  <si>
    <t>Reducing Station [12] : Specified outlet temperature</t>
  </si>
  <si>
    <t>~12~1~12~~-137~</t>
  </si>
  <si>
    <t>Reducing Station [12] : Minimum superheat after desuperheating (SUPmin)</t>
  </si>
  <si>
    <t>~12~1~10~~-137~</t>
  </si>
  <si>
    <t>Reducing Station [12] : Minimum outlet quality for remote temperature control (NA if SUPmin &gt; 0)</t>
  </si>
  <si>
    <t>~12~1~4~~-137~</t>
  </si>
  <si>
    <t>Reducing Station [12] : Specified remote temperature</t>
  </si>
  <si>
    <t>~12~1~11~~-137~</t>
  </si>
  <si>
    <t>Reducing Station [12] : Minimum superheat at remote location</t>
  </si>
  <si>
    <t>~12~1~2~~-137~</t>
  </si>
  <si>
    <t>Reducing Station [12] : Specified temperature drop</t>
  </si>
  <si>
    <t>~12~1~3~~-137~</t>
  </si>
  <si>
    <t>Reducing Station [12] : Specified spray flow</t>
  </si>
  <si>
    <t>~12~2~2~~-137~</t>
  </si>
  <si>
    <t>Reducing Station [12] : Pressure control 0:Upset 1:VWO 2:Dnset 3:dP 4:Rubber 5:Closed</t>
  </si>
  <si>
    <t>~12~1~5~~-137~</t>
  </si>
  <si>
    <t>Reducing Station [12] : Pressure drop at valve wide open (dP/P)</t>
  </si>
  <si>
    <t>~12~1~6~~-137~</t>
  </si>
  <si>
    <t>Reducing Station [12] : Inlet set point pressure</t>
  </si>
  <si>
    <t>~12~1~8~~-137~</t>
  </si>
  <si>
    <t>Reducing Station [12] : Outlet set point pressure</t>
  </si>
  <si>
    <t>~12~1~7~~-137~</t>
  </si>
  <si>
    <t>Reducing Station [12] : Specified pressure drop</t>
  </si>
  <si>
    <t>91|~36~1~84~~-127~</t>
  </si>
  <si>
    <t>Shell-Tube Water Heater (PCE) [36] - GSC : Condenser pressure</t>
  </si>
  <si>
    <t>91|~36~1~72~~-127~</t>
  </si>
  <si>
    <t>Shell-Tube Water Heater (PCE) [36] - GSC : Assumed water-side pressure drop for TD mode</t>
  </si>
  <si>
    <t>91|~36~1~34~~-127~</t>
  </si>
  <si>
    <t>Shell-Tube Water Heater (PCE) [36] - GSC : Min. pinch temp. difference</t>
  </si>
  <si>
    <t>91|~76~1~1~~-7~</t>
  </si>
  <si>
    <t>Splitter [76] : Desired flow fraction of 1st clockwise node</t>
  </si>
  <si>
    <t>91|~76~1~3~~-7~</t>
  </si>
  <si>
    <t>Splitter [76] : Desired flow fraction of 3rd clockwise node</t>
  </si>
  <si>
    <t>91|~85~1~1~~-7~</t>
  </si>
  <si>
    <t>Splitter [85] : Desired flow fraction of 1st clockwise node</t>
  </si>
  <si>
    <t>91|~85~1~2~~-7~</t>
  </si>
  <si>
    <t>Splitter [85] : Desired flow fraction of 2nd clockwise node</t>
  </si>
  <si>
    <t>91|~85~1~3~~-7~</t>
  </si>
  <si>
    <t>Splitter [85] : Desired flow fraction of 3rd clockwise node</t>
  </si>
  <si>
    <t>91|~10~1~1~~-7~</t>
  </si>
  <si>
    <t>Splitter [10] : Desired flow fraction of 1st clockwise node</t>
  </si>
  <si>
    <t>91|~10~1~3~~-7~</t>
  </si>
  <si>
    <t>Splitter [10] : Desired flow fraction of 3rd clockwise node</t>
  </si>
  <si>
    <t>91|~13~1~2~~-7~</t>
  </si>
  <si>
    <t>Splitter [13] : Desired flow fraction of 2nd clockwise node</t>
  </si>
  <si>
    <t>91|~13~1~3~~-7~</t>
  </si>
  <si>
    <t>Splitter [13] : Desired flow fraction of 3rd clockwise node</t>
  </si>
  <si>
    <t>91|~5~1~1~~-7~</t>
  </si>
  <si>
    <t>Splitter [5] : Desired flow fraction of 1st clockwise node</t>
  </si>
  <si>
    <t>91|~5~1~2~~-7~</t>
  </si>
  <si>
    <t>Splitter [5] : Desired flow fraction of 2nd clockwise node</t>
  </si>
  <si>
    <t>91|~6~1~1~~-7~</t>
  </si>
  <si>
    <t>Splitter [6] : Desired flow fraction of 1st clockwise node</t>
  </si>
  <si>
    <t>91|~6~1~2~~-7~</t>
  </si>
  <si>
    <t>Splitter [6] : Desired flow fraction of 2nd clockwise node</t>
  </si>
  <si>
    <t>91|~7~1~1~~-7~</t>
  </si>
  <si>
    <t>Splitter [7] : Desired flow fraction of 1st clockwise node</t>
  </si>
  <si>
    <t>91|~7~1~2~~-7~</t>
  </si>
  <si>
    <t>Splitter [7] : Desired flow fraction of 2nd clockwise node</t>
  </si>
  <si>
    <t>91|~17~1~1~~-7~</t>
  </si>
  <si>
    <t>Splitter [17] : Desired flow fraction of 1st clockwise node</t>
  </si>
  <si>
    <t>91|~17~1~3~~-7~</t>
  </si>
  <si>
    <t>Splitter [17] : Desired flow fraction of 3rd clockwise node</t>
  </si>
  <si>
    <t>91|~22~1~1~~-7~</t>
  </si>
  <si>
    <t>Splitter [22] : Desired flow fraction of 1st clockwise node</t>
  </si>
  <si>
    <t>91|~22~1~3~~-7~</t>
  </si>
  <si>
    <t>Splitter [22] : Desired flow fraction of 3rd clockwise node</t>
  </si>
  <si>
    <t>91|~54~1~4~~-115~</t>
  </si>
  <si>
    <t>Boiler Assembly [1]: Superheater (PCE) [54] - HTSH : Desired steam outlet temperature</t>
  </si>
  <si>
    <t>~54~1~9~~-115~</t>
  </si>
  <si>
    <t>Boiler Assembly [1]: Superheater (PCE) [54] - HTSH : Heat loss as % of steam heat transfer</t>
  </si>
  <si>
    <t>~54~1~6~~-115~</t>
  </si>
  <si>
    <t>Boiler Assembly [1]: Superheater (PCE) [54] - HTSH : Minimum temperature difference</t>
  </si>
  <si>
    <t>~54~1~8~~-115~</t>
  </si>
  <si>
    <t>Boiler Assembly [1]: Superheater (PCE) [54] - HTSH : Assumed steam side pressure drop for TD mode</t>
  </si>
  <si>
    <t>91|~50~1~4~~-115~</t>
  </si>
  <si>
    <t>Boiler Assembly [1]: Superheater (PCE) [50] - LTSH : Desired steam outlet temperature</t>
  </si>
  <si>
    <t>~50~1~9~~-115~</t>
  </si>
  <si>
    <t>Boiler Assembly [1]: Superheater (PCE) [50] - LTSH : Heat loss as % of steam heat transfer</t>
  </si>
  <si>
    <t>~50~1~6~~-115~</t>
  </si>
  <si>
    <t>Boiler Assembly [1]: Superheater (PCE) [50] - LTSH : Minimum temperature difference</t>
  </si>
  <si>
    <t>~50~1~8~~-115~</t>
  </si>
  <si>
    <t>Boiler Assembly [1]: Superheater (PCE) [50] - LTSH : Assumed steam side pressure drop for TD mode</t>
  </si>
  <si>
    <t>~48~2~2~~-32~</t>
  </si>
  <si>
    <t>Valve [48] : Pressure control 0:Upset 1:VWO 2:Dnset 3:dP 4:Rubber 5:Closed</t>
  </si>
  <si>
    <t>~48~1~5~~-32~</t>
  </si>
  <si>
    <t>Valve [48] : Pressure drop at valve wide open (dP/P)</t>
  </si>
  <si>
    <t>~48~1~6~~-32~</t>
  </si>
  <si>
    <t>Valve [48] : Upstream set point</t>
  </si>
  <si>
    <t>~48~1~8~~-32~</t>
  </si>
  <si>
    <t>Valve [48] : Downstream set point</t>
  </si>
  <si>
    <t>~48~1~7~~-32~</t>
  </si>
  <si>
    <t>Valve [48] : Specified pressure drop</t>
  </si>
  <si>
    <t>~56~2~2~~-32~</t>
  </si>
  <si>
    <t>Valve [56] : Pressure control 0:Upset 1:VWO 2:Dnset 3:dP 4:Rubber 5:Closed</t>
  </si>
  <si>
    <t>~56~1~5~~-32~</t>
  </si>
  <si>
    <t>Valve [56] : Pressure drop at valve wide open (dP/P)</t>
  </si>
  <si>
    <t>~56~1~6~~-32~</t>
  </si>
  <si>
    <t>Valve [56] : Upstream set point</t>
  </si>
  <si>
    <t>~56~1~8~~-32~</t>
  </si>
  <si>
    <t>Valve [56] : Downstream set point</t>
  </si>
  <si>
    <t>~56~1~7~~-32~</t>
  </si>
  <si>
    <t>Valve [56] : Specified pressure drop</t>
  </si>
  <si>
    <t>~37~2~2~~-32~</t>
  </si>
  <si>
    <t>Valve [37] : Pressure control 0:Upset 1:VWO 2:Dnset 3:dP 4:Rubber 5:Closed</t>
  </si>
  <si>
    <t>~37~1~5~~-32~</t>
  </si>
  <si>
    <t>Valve [37] : Pressure drop at valve wide open (dP/P)</t>
  </si>
  <si>
    <t>~37~1~6~~-32~</t>
  </si>
  <si>
    <t>Valve [37] : Upstream set point</t>
  </si>
  <si>
    <t>~37~1~8~~-32~</t>
  </si>
  <si>
    <t>Valve [37] : Downstream set point</t>
  </si>
  <si>
    <t>~37~1~7~~-32~</t>
  </si>
  <si>
    <t>Valve [37] : Specified pressure drop</t>
  </si>
  <si>
    <t>~43~2~2~~-32~</t>
  </si>
  <si>
    <t>Valve [43] : Pressure control 0:Upset 1:VWO 2:Dnset 3:dP 4:Rubber 5:Closed</t>
  </si>
  <si>
    <t>~43~1~5~~-32~</t>
  </si>
  <si>
    <t>Valve [43] : Pressure drop at valve wide open (dP/P)</t>
  </si>
  <si>
    <t>~43~1~6~~-32~</t>
  </si>
  <si>
    <t>Valve [43] : Upstream set point</t>
  </si>
  <si>
    <t>~43~1~8~~-32~</t>
  </si>
  <si>
    <t>Valve [43] : Downstream set point</t>
  </si>
  <si>
    <t>~43~1~7~~-32~</t>
  </si>
  <si>
    <t>Valve [43] : Specified pressure drop</t>
  </si>
  <si>
    <t>~83~2~2~~-32~</t>
  </si>
  <si>
    <t>Valve [83] : Pressure control 0:Upset 1:VWO 2:Dnset 3:dP 4:Rubber 5:Closed</t>
  </si>
  <si>
    <t>~83~1~5~~-32~</t>
  </si>
  <si>
    <t>Valve [83] : Pressure drop at valve wide open (dP/P)</t>
  </si>
  <si>
    <t>~83~1~6~~-32~</t>
  </si>
  <si>
    <t>Valve [83] : Upstream set point</t>
  </si>
  <si>
    <t>~83~1~8~~-32~</t>
  </si>
  <si>
    <t>Valve [83] : Downstream set point</t>
  </si>
  <si>
    <t>~83~1~7~~-32~</t>
  </si>
  <si>
    <t>Valve [83] : Specified pressure drop</t>
  </si>
  <si>
    <t>~8~2~2~~-32~</t>
  </si>
  <si>
    <t>Valve [8] : Pressure control 0:Upset 1:VWO 2:Dnset 3:dP 4:Rubber 5:Closed</t>
  </si>
  <si>
    <t>~8~1~5~~-32~</t>
  </si>
  <si>
    <t>Valve [8] : Pressure drop at valve wide open (dP/P)</t>
  </si>
  <si>
    <t>~8~1~6~~-32~</t>
  </si>
  <si>
    <t>Valve [8] : Upstream set point</t>
  </si>
  <si>
    <t>~8~1~8~~-32~</t>
  </si>
  <si>
    <t>Valve [8] : Downstream set point</t>
  </si>
  <si>
    <t>~8~1~7~~-32~</t>
  </si>
  <si>
    <t>Valve [8] : Specified pressure drop</t>
  </si>
  <si>
    <t>~14~2~2~~-32~</t>
  </si>
  <si>
    <t>Valve [14] : Pressure control 0:Upset 1:VWO 2:Dnset 3:dP 4:Rubber 5:Closed</t>
  </si>
  <si>
    <t>~14~1~5~~-32~</t>
  </si>
  <si>
    <t>Valve [14] : Pressure drop at valve wide open (dP/P)</t>
  </si>
  <si>
    <t>~14~1~6~~-32~</t>
  </si>
  <si>
    <t>Valve [14] : Upstream set point</t>
  </si>
  <si>
    <t>~14~1~8~~-32~</t>
  </si>
  <si>
    <t>Valve [14] : Downstream set point</t>
  </si>
  <si>
    <t>~14~1~7~~-32~</t>
  </si>
  <si>
    <t>Valve [14] : Specified pressure drop</t>
  </si>
  <si>
    <t>~15~2~2~~-32~</t>
  </si>
  <si>
    <t>Valve [15] : Pressure control 0:Upset 1:VWO 2:Dnset 3:dP 4:Rubber 5:Closed</t>
  </si>
  <si>
    <t>~15~1~5~~-32~</t>
  </si>
  <si>
    <t>Valve [15] : Pressure drop at valve wide open (dP/P)</t>
  </si>
  <si>
    <t>~15~1~6~~-32~</t>
  </si>
  <si>
    <t>Valve [15] : Upstream set point</t>
  </si>
  <si>
    <t>~15~1~8~~-32~</t>
  </si>
  <si>
    <t>Valve [15] : Downstream set point</t>
  </si>
  <si>
    <t>~15~1~7~~-32~</t>
  </si>
  <si>
    <t>Valve [15] : Specified pressure drop</t>
  </si>
  <si>
    <t>~29~2~2~~-32~</t>
  </si>
  <si>
    <t>Valve [29] : Pressure control 0:Upset 1:VWO 2:Dnset 3:dP 4:Rubber 5:Closed</t>
  </si>
  <si>
    <t>~29~1~5~~-32~</t>
  </si>
  <si>
    <t>Valve [29] : Pressure drop at valve wide open (dP/P)</t>
  </si>
  <si>
    <t>~29~1~6~~-32~</t>
  </si>
  <si>
    <t>Valve [29] : Upstream set point</t>
  </si>
  <si>
    <t>~29~1~8~~-32~</t>
  </si>
  <si>
    <t>Valve [29] : Downstream set point</t>
  </si>
  <si>
    <t>~29~1~7~~-32~</t>
  </si>
  <si>
    <t>Valve [29] : Specified pressure drop</t>
  </si>
  <si>
    <t>~30~2~2~~-32~</t>
  </si>
  <si>
    <t>Valve [30] : Pressure control 0:Upset 1:VWO 2:Dnset 3:dP 4:Rubber 5:Closed</t>
  </si>
  <si>
    <t>~30~1~5~~-32~</t>
  </si>
  <si>
    <t>Valve [30] : Pressure drop at valve wide open (dP/P)</t>
  </si>
  <si>
    <t>~30~1~6~~-32~</t>
  </si>
  <si>
    <t>Valve [30] : Upstream set point</t>
  </si>
  <si>
    <t>~30~1~8~~-32~</t>
  </si>
  <si>
    <t>Valve [30] : Downstream set point</t>
  </si>
  <si>
    <t>~30~1~7~~-32~</t>
  </si>
  <si>
    <t>Valve [30] : Specified pressure drop</t>
  </si>
  <si>
    <t>91|~39~1~1~~-14~</t>
  </si>
  <si>
    <t>Water Sink [39] - To Outfall : Pressure</t>
  </si>
  <si>
    <t>91|~39~1~21~~-14~</t>
  </si>
  <si>
    <t>Water Sink [39] - To Outfall : Heat price: user-defined</t>
  </si>
  <si>
    <t>91|~39~1~22~~-14~</t>
  </si>
  <si>
    <t>Water Sink [39] - To Outfall : Mass price: user-defined</t>
  </si>
  <si>
    <t>91|~38~1~2~~-9~</t>
  </si>
  <si>
    <t>Water Source [38] - Circulating Water : Pressure</t>
  </si>
  <si>
    <t>91|~38~1~3~~-9~</t>
  </si>
  <si>
    <t>Water Source [38] - Circulating Water : Temperature</t>
  </si>
  <si>
    <t>91|~38~1~4~~-9~</t>
  </si>
  <si>
    <t>Water Source [38] - Circulating Water : Steam quality</t>
  </si>
  <si>
    <t>91|~38~1~5~~-9~</t>
  </si>
  <si>
    <t>Water Source [38] - Circulating Water : Mass flow</t>
  </si>
  <si>
    <t>91|~38~1~21~~-9~</t>
  </si>
  <si>
    <t>Water Source [38] - Circulating Water : Heat price: user-defined</t>
  </si>
  <si>
    <t>91|~38~1~22~~-9~</t>
  </si>
  <si>
    <t>Water Source [38] - Circulating Water : Mass price: user-defined</t>
  </si>
  <si>
    <t>91|~18~1~21~~-9~</t>
  </si>
  <si>
    <t>STAssembly [1]: Water Source [18] : Heat price: user-defined</t>
  </si>
  <si>
    <t>91|~18~1~22~~-9~</t>
  </si>
  <si>
    <t>STAssembly [1]: Water Source [18] : Mass price: user-defined</t>
  </si>
  <si>
    <t>~35~1~53~~-104~</t>
  </si>
  <si>
    <t>Water-cooled Condenser (PCE) [35] - CONDENSER : Condenser pressure</t>
  </si>
  <si>
    <t>~35~1~5~~-104~</t>
  </si>
  <si>
    <t>Water-cooled Condenser (PCE) [35] - CONDENSER : Condensate subcooling at condenser pressure</t>
  </si>
  <si>
    <t>~35~1~9~~-104~</t>
  </si>
  <si>
    <t>Water-cooled Condenser (PCE) [35] - CONDENSER : Cooling water temperature rise</t>
  </si>
  <si>
    <t>~~1~4~~-1005~</t>
  </si>
  <si>
    <t>Miscellaneous: LHV efficiency of alternate boiler</t>
  </si>
  <si>
    <t>~~1~5~~-1005~</t>
  </si>
  <si>
    <t>Miscellaneous: Total user-defined auxiliary power</t>
  </si>
  <si>
    <t>~~1~6~~-1005~</t>
  </si>
  <si>
    <t>Miscellaneous: Step Up Transformer loss as fraction of gross plant output</t>
  </si>
  <si>
    <t>~2~27~1~~-10000~</t>
  </si>
  <si>
    <t>Fix Flow Stream 27 - Outlet 2 of Splitter [13] -&gt; Desuperheating water of Reducing Station [12]: Mass flow of Stream A</t>
  </si>
  <si>
    <t>91|~58~1~1~1~-7000~</t>
  </si>
  <si>
    <t xml:space="preserve">Energy Inflow: Multiplier of Fuel Source [58] - COAL </t>
  </si>
  <si>
    <t>91|~1~1~1~3~-7000~</t>
  </si>
  <si>
    <t>Power Device: Multiplier of STAssembly [1]: ST Group [1]  - STAssembly [1]-G</t>
  </si>
  <si>
    <t>91|~45~1~1~4~-7000~</t>
  </si>
  <si>
    <t>Auxiliary Device: Multiplier of Boiler Assembly [1]: Circulating Fluidized Bed [45] : aux</t>
  </si>
  <si>
    <t>91|~44~1~1~4~-7000~</t>
  </si>
  <si>
    <t>Auxiliary Device: Multiplier of Boiler Assembly [1]: Economiser (PCE) [44] - ECON : aux</t>
  </si>
  <si>
    <t>91|~74~1~1~4~-7000~</t>
  </si>
  <si>
    <t>Auxiliary Device: Multiplier of Boiler Assembly [1]: Electrostatic Precipitator [74] - ESP : aux</t>
  </si>
  <si>
    <t>91|~62~1~1~4~-7000~</t>
  </si>
  <si>
    <t>Auxiliary Device: Multiplier of Boiler Assembly [1]: Fan [62] - SA1 : aux</t>
  </si>
  <si>
    <t>91|~63~1~1~4~-7000~</t>
  </si>
  <si>
    <t>Auxiliary Device: Multiplier of Boiler Assembly [1]: Fan [63] - SA2 : aux</t>
  </si>
  <si>
    <t>91|~69~1~1~4~-7000~</t>
  </si>
  <si>
    <t>Auxiliary Device: Multiplier of Boiler Assembly [1]: Fan [69] - PA1 : aux</t>
  </si>
  <si>
    <t>91|~70~1~1~4~-7000~</t>
  </si>
  <si>
    <t>Auxiliary Device: Multiplier of Boiler Assembly [1]: Fan [70] - PA2 : aux</t>
  </si>
  <si>
    <t>91|~77~1~1~4~-7000~</t>
  </si>
  <si>
    <t>Auxiliary Device: Multiplier of Boiler Assembly [1]: Fan [77] : aux</t>
  </si>
  <si>
    <t>91|~78~1~1~4~-7000~</t>
  </si>
  <si>
    <t>Auxiliary Device: Multiplier of Boiler Assembly [1]: Fan [78] : aux</t>
  </si>
  <si>
    <t>91|~21~1~1~4~-7000~</t>
  </si>
  <si>
    <t xml:space="preserve">Auxiliary Device: Multiplier of General Pump [21] - BFP-1 </t>
  </si>
  <si>
    <t>91|~28~1~1~4~-7000~</t>
  </si>
  <si>
    <t xml:space="preserve">Auxiliary Device: Multiplier of General Pump [28] - #1-CEP </t>
  </si>
  <si>
    <t>91|~33~1~1~4~-7000~</t>
  </si>
  <si>
    <t xml:space="preserve">Auxiliary Device: Multiplier of General Pump [33] - #2-CEP </t>
  </si>
  <si>
    <t>91|~34~1~1~4~-7000~</t>
  </si>
  <si>
    <t xml:space="preserve">Auxiliary Device: Multiplier of General Pump [34] - #1-CWP </t>
  </si>
  <si>
    <t>91|~42~1~1~4~-7000~</t>
  </si>
  <si>
    <t xml:space="preserve">Auxiliary Device: Multiplier of General Pump [42] - BFP-2 </t>
  </si>
  <si>
    <t>91|~82~1~1~4~-7000~</t>
  </si>
  <si>
    <t xml:space="preserve">Auxiliary Device: Multiplier of General Pump [82] - BFP-3 </t>
  </si>
  <si>
    <t>91|~9~1~1~4~-7000~</t>
  </si>
  <si>
    <t xml:space="preserve">Auxiliary Device: Multiplier of General Pump [9] - #2-CWP </t>
  </si>
  <si>
    <t>86|87|68|86|86|~1~1~5~~-4100~</t>
  </si>
  <si>
    <t>STAssembly [1]: Throttle pressure / first stage exit pressure</t>
  </si>
  <si>
    <t>86|87|68|86|86|~1~1~7~~-4100~</t>
  </si>
  <si>
    <t>STAssembly [1]: Nameplate throttle pressure / current value</t>
  </si>
  <si>
    <t>86|87|68|86|86|~1~1~25~~-4100~</t>
  </si>
  <si>
    <t>STAssembly [1]: Nameplate throttle temperature / current value</t>
  </si>
  <si>
    <t>86|87|68|86|86|~1~1~8~~-4100~</t>
  </si>
  <si>
    <t>STAssembly [1]: Sealing steam condenser pressure</t>
  </si>
  <si>
    <t>86|87|68|86|86|~1~1~9~~-4100~</t>
  </si>
  <si>
    <t>STAssembly [1]: Sealing steam regulator pressure</t>
  </si>
  <si>
    <t>86|87|68|86|86|~1~1~13~~-4100~</t>
  </si>
  <si>
    <t>STAssembly [1]: Maximum sealing steam regulator temperature</t>
  </si>
  <si>
    <t>86|87|68|86|86|~1~1~14~~-4100~</t>
  </si>
  <si>
    <t>STAssembly [1]: Desuperheating water temperature</t>
  </si>
  <si>
    <t>86|87|68|86|86|~1~1~10~~-4100~</t>
  </si>
  <si>
    <t>STAssembly [1]: ST misc auxiliary power (% of generator rating)</t>
  </si>
  <si>
    <t>91|~1~1~4~2000~-4100~</t>
  </si>
  <si>
    <t>STAssembly [1]: Generator design point power factor</t>
  </si>
  <si>
    <t>91|~1~1~5~2000~-4100~</t>
  </si>
  <si>
    <t>STAssembly [1]: Generator rating / design point load</t>
  </si>
  <si>
    <t>89|~1~3~18~2000~-4100~</t>
  </si>
  <si>
    <t>STAssembly [1]: Generator mechanical loss as % of generator total loss @ rating</t>
  </si>
  <si>
    <t>91|~1~1~2~~-11~</t>
  </si>
  <si>
    <t>STAssembly [1]: ST Group [1] : Design point Inlet pressure (upstream of any stop or control valves)</t>
  </si>
  <si>
    <t>91|~1~1~20~~-11~</t>
  </si>
  <si>
    <t>STAssembly [1]: ST Group [1] : Outlet specific enthalpy (before exhaust loss if any)</t>
  </si>
  <si>
    <t>91|~1~1~7~~-11~</t>
  </si>
  <si>
    <t>STAssembly [1]: ST Group [1] : Design point stop valve (and/or internal piping) pressure drop (% of inlet pressure)</t>
  </si>
  <si>
    <t>72|79|91|~1~5~15~~-11~</t>
  </si>
  <si>
    <t>STAssembly [1]: ST Group [1] : Design point dry exhaust loss</t>
  </si>
  <si>
    <t>91|~1~1~4~~-11~</t>
  </si>
  <si>
    <t>STAssembly [1]: ST Group [1] : Reference pressure ratio for steam turbine expansion step</t>
  </si>
  <si>
    <t>91|~1~1~5~~-11~</t>
  </si>
  <si>
    <t>STAssembly [1]: ST Group [1] : Condensation quality (Wilson line)</t>
  </si>
  <si>
    <t>91|~1~1~6~~-11~</t>
  </si>
  <si>
    <t>STAssembly [1]: ST Group [1] : Moisture efficiency penalty (Baumann coefficient)</t>
  </si>
  <si>
    <t>91|~1~1~11~~-11~</t>
  </si>
  <si>
    <t>STAssembly [1]: ST Group [1] : Mechanical efficiency</t>
  </si>
  <si>
    <t>91|~1~1~12~~-11~</t>
  </si>
  <si>
    <t>STAssembly [1]: ST Group [1] : Sizing flow / design point flow</t>
  </si>
  <si>
    <t>91|~2~1~2~~-11~</t>
  </si>
  <si>
    <t>STAssembly [1]: ST Group [2] : Design point Inlet pressure (upstream of any stop or control valves)</t>
  </si>
  <si>
    <t>91|~2~1~20~~-11~</t>
  </si>
  <si>
    <t>STAssembly [1]: ST Group [2] : Outlet specific enthalpy (before exhaust loss if any)</t>
  </si>
  <si>
    <t>91|~2~1~7~~-11~</t>
  </si>
  <si>
    <t>STAssembly [1]: ST Group [2] : Design point stop valve (and/or internal piping) pressure drop (% of inlet pressure)</t>
  </si>
  <si>
    <t>72|79|91|~2~5~15~~-11~</t>
  </si>
  <si>
    <t>STAssembly [1]: ST Group [2] : Design point dry exhaust loss</t>
  </si>
  <si>
    <t>91|~2~1~4~~-11~</t>
  </si>
  <si>
    <t>STAssembly [1]: ST Group [2] : Reference pressure ratio for steam turbine expansion step</t>
  </si>
  <si>
    <t>91|~2~1~5~~-11~</t>
  </si>
  <si>
    <t>STAssembly [1]: ST Group [2] : Condensation quality (Wilson line)</t>
  </si>
  <si>
    <t>91|~2~1~6~~-11~</t>
  </si>
  <si>
    <t>STAssembly [1]: ST Group [2] : Moisture efficiency penalty (Baumann coefficient)</t>
  </si>
  <si>
    <t>91|~2~1~11~~-11~</t>
  </si>
  <si>
    <t>STAssembly [1]: ST Group [2] : Mechanical efficiency</t>
  </si>
  <si>
    <t>91|~2~1~12~~-11~</t>
  </si>
  <si>
    <t>STAssembly [1]: ST Group [2] : Sizing flow / design point flow</t>
  </si>
  <si>
    <t>91|~3~1~2~~-11~</t>
  </si>
  <si>
    <t>STAssembly [1]: ST Group [3] : Design point Inlet pressure (upstream of any stop or control valves)</t>
  </si>
  <si>
    <t>91|~3~1~3~~-11~</t>
  </si>
  <si>
    <t>STAssembly [1]: ST Group [3] : Design point dry step efficiency</t>
  </si>
  <si>
    <t>91|~3~1~7~~-11~</t>
  </si>
  <si>
    <t>STAssembly [1]: ST Group [3] : Design point stop valve (and/or internal piping) pressure drop (% of inlet pressure)</t>
  </si>
  <si>
    <t>72|79|91|~3~5~15~~-11~</t>
  </si>
  <si>
    <t>STAssembly [1]: ST Group [3] : Design point dry exhaust loss</t>
  </si>
  <si>
    <t>91|~3~1~4~~-11~</t>
  </si>
  <si>
    <t>STAssembly [1]: ST Group [3] : Reference pressure ratio for steam turbine expansion step</t>
  </si>
  <si>
    <t>91|~3~1~5~~-11~</t>
  </si>
  <si>
    <t>STAssembly [1]: ST Group [3] : Condensation quality (Wilson line)</t>
  </si>
  <si>
    <t>91|~3~1~6~~-11~</t>
  </si>
  <si>
    <t>STAssembly [1]: ST Group [3] : Moisture efficiency penalty (Baumann coefficient)</t>
  </si>
  <si>
    <t>91|~3~1~11~~-11~</t>
  </si>
  <si>
    <t>STAssembly [1]: ST Group [3] : Mechanical efficiency</t>
  </si>
  <si>
    <t>91|~3~1~12~~-11~</t>
  </si>
  <si>
    <t>STAssembly [1]: ST Group [3] : Sizing flow / design point flow</t>
  </si>
  <si>
    <t>91|~4~1~2~~-11~</t>
  </si>
  <si>
    <t>STAssembly [1]: ST Group [4] : Design point Inlet pressure (upstream of any stop or control valves)</t>
  </si>
  <si>
    <t>91|~4~1~3~~-11~</t>
  </si>
  <si>
    <t>STAssembly [1]: ST Group [4] : Design point dry step efficiency</t>
  </si>
  <si>
    <t>91|~4~1~7~~-11~</t>
  </si>
  <si>
    <t>STAssembly [1]: ST Group [4] : Design point stop valve (and/or internal piping) pressure drop (% of inlet pressure)</t>
  </si>
  <si>
    <t>72|79|91|~4~5~6~~-11~</t>
  </si>
  <si>
    <t>STAssembly [1]: ST Group [4] : Correction factor to automatically computed design point dry exhaust loss</t>
  </si>
  <si>
    <t>91|~4~1~4~~-11~</t>
  </si>
  <si>
    <t>STAssembly [1]: ST Group [4] : Reference pressure ratio for steam turbine expansion step</t>
  </si>
  <si>
    <t>91|~4~1~5~~-11~</t>
  </si>
  <si>
    <t>STAssembly [1]: ST Group [4] : Condensation quality (Wilson line)</t>
  </si>
  <si>
    <t>91|~4~1~6~~-11~</t>
  </si>
  <si>
    <t>STAssembly [1]: ST Group [4] : Moisture efficiency penalty (Baumann coefficient)</t>
  </si>
  <si>
    <t>91|~4~1~11~~-11~</t>
  </si>
  <si>
    <t>STAssembly [1]: ST Group [4] : Mechanical efficiency</t>
  </si>
  <si>
    <t>91|~4~1~12~~-11~</t>
  </si>
  <si>
    <t>STAssembly [1]: ST Group [4] : Sizing flow / design point flow</t>
  </si>
  <si>
    <t>~1~1~~~-5007~</t>
  </si>
  <si>
    <t>Boiler: Label 1</t>
  </si>
  <si>
    <t>ESP</t>
  </si>
  <si>
    <t>~1~2~~~-5007~</t>
  </si>
  <si>
    <t>Boiler: Label 2</t>
  </si>
  <si>
    <t>STACK</t>
  </si>
  <si>
    <t>~1~3~~~-5007~</t>
  </si>
  <si>
    <t>Boiler: Label 3</t>
  </si>
  <si>
    <t>ID Fan-1</t>
  </si>
  <si>
    <t>~1~4~~~-5007~</t>
  </si>
  <si>
    <t>Boiler: Label 4</t>
  </si>
  <si>
    <t>ID Fan-2</t>
  </si>
  <si>
    <t>~1~5~~~-5007~</t>
  </si>
  <si>
    <t>Boiler: Label 5</t>
  </si>
  <si>
    <t>SA Fan-1</t>
  </si>
  <si>
    <t>~1~6~~~-5007~</t>
  </si>
  <si>
    <t>Boiler: Label 6</t>
  </si>
  <si>
    <t>SA Fan-2</t>
  </si>
  <si>
    <t>~1~7~~~-5007~</t>
  </si>
  <si>
    <t>Boiler: Label 7</t>
  </si>
  <si>
    <t>PA Fan-1</t>
  </si>
  <si>
    <t>~1~8~~~-5007~</t>
  </si>
  <si>
    <t>Boiler: Label 8</t>
  </si>
  <si>
    <t>PA Fan-2</t>
  </si>
  <si>
    <t>~1~9~~~-5007~</t>
  </si>
  <si>
    <t>Boiler: Label 9</t>
  </si>
  <si>
    <t>AIR PREHEATER</t>
  </si>
  <si>
    <t>~1~10~~~-5007~</t>
  </si>
  <si>
    <t>Boiler: Label 10</t>
  </si>
  <si>
    <t>DESUP</t>
  </si>
  <si>
    <t>~2~11~~~-5007~</t>
  </si>
  <si>
    <t>Steam Turbine Generator: Label 11</t>
  </si>
  <si>
    <t>GLAND STEAM_x000D_
HEATER</t>
  </si>
  <si>
    <t>~2~12~~~-5007~</t>
  </si>
  <si>
    <t>Steam Turbine Generator: Label 12</t>
  </si>
  <si>
    <t>CONDENSER</t>
  </si>
  <si>
    <t>~2~13~~~-5007~</t>
  </si>
  <si>
    <t>Steam Turbine Generator: Label 13</t>
  </si>
  <si>
    <t>STEAM TURBINE GENERATOR</t>
  </si>
  <si>
    <t>~~~1~~-5000~</t>
  </si>
  <si>
    <t>Plant Summary: Ambient pressure</t>
  </si>
  <si>
    <t>~~~2~~-5000~</t>
  </si>
  <si>
    <t>Plant Summary: Ambient temperature</t>
  </si>
  <si>
    <t>~~~3~~-5000~</t>
  </si>
  <si>
    <t>Plant Summary: Ambient RH</t>
  </si>
  <si>
    <t>~~~20~~-5000~</t>
  </si>
  <si>
    <t>Plant Summary: Ambient wet bulb temperature</t>
  </si>
  <si>
    <t>~~~4~~-5000~</t>
  </si>
  <si>
    <t>Plant Summary: Gross power</t>
  </si>
  <si>
    <t>~~~7~~-5000~</t>
  </si>
  <si>
    <t>Plant Summary: Net power</t>
  </si>
  <si>
    <t>~~~29~~-5000~</t>
  </si>
  <si>
    <t>Plant Summary: Total auxiliaries and transformer losses</t>
  </si>
  <si>
    <t>~~~14~~-5000~</t>
  </si>
  <si>
    <t>Plant Summary: Plant auxiliary</t>
  </si>
  <si>
    <t>~~~27~~-5000~</t>
  </si>
  <si>
    <t>Plant Summary: Transformer losses</t>
  </si>
  <si>
    <t>~~~5~~-5000~</t>
  </si>
  <si>
    <t>Plant Summary: Gross electric efficiency(LHV)</t>
  </si>
  <si>
    <t>~~~6~~-5000~</t>
  </si>
  <si>
    <t>Plant Summary: Gross heat rate(LHV)</t>
  </si>
  <si>
    <t>kJ/kWh</t>
  </si>
  <si>
    <t>~~~8~~-5000~</t>
  </si>
  <si>
    <t>Plant Summary: Net electric efficiency(LHV)</t>
  </si>
  <si>
    <t>~~~9~~-5000~</t>
  </si>
  <si>
    <t>Plant Summary: Net heat rate(LHV)</t>
  </si>
  <si>
    <t>~~~10~~-5000~</t>
  </si>
  <si>
    <t>Plant Summary: Net fuel/energy input(LHV)</t>
  </si>
  <si>
    <t>~~~11~~-5000~</t>
  </si>
  <si>
    <t>Plant Summary: Net process heat output</t>
  </si>
  <si>
    <t>~~~12~~-5000~</t>
  </si>
  <si>
    <t>Plant Summary: CHP efficiency</t>
  </si>
  <si>
    <t>~~~13~~-5000~</t>
  </si>
  <si>
    <t>Plant Summary: PURPA efficiency</t>
  </si>
  <si>
    <t>~~~17~~-5000~</t>
  </si>
  <si>
    <t>Plant Summary: Net electric efficiency(HHV)</t>
  </si>
  <si>
    <t>~~~18~~-5000~</t>
  </si>
  <si>
    <t>Plant Summary: Net heat rate(HHV)</t>
  </si>
  <si>
    <t>~~~19~~-5000~</t>
  </si>
  <si>
    <t>Plant Summary: Net fuel/energy input(HHV)</t>
  </si>
  <si>
    <t>~~~21~~-5000~</t>
  </si>
  <si>
    <t>Plant Summary: Energy chargeable to power</t>
  </si>
  <si>
    <t>~~~22~~-5000~</t>
  </si>
  <si>
    <t>Plant Summary: Electric efficiency on chargeable energy</t>
  </si>
  <si>
    <t>~~~23~~-5000~</t>
  </si>
  <si>
    <t>Plant Summary: Water consumption</t>
  </si>
  <si>
    <t>~~~24~~-5000~</t>
  </si>
  <si>
    <t>Plant Summary: Water discharge</t>
  </si>
  <si>
    <t>~~~34~~-5000~</t>
  </si>
  <si>
    <t>Plant Summary: Net gaseous fuel input(LHV)</t>
  </si>
  <si>
    <t>~~~35~~-5000~</t>
  </si>
  <si>
    <t>Plant Summary: Net liquid fuel input(LHV)</t>
  </si>
  <si>
    <t>~~~36~~-5000~</t>
  </si>
  <si>
    <t>Plant Summary: Net solid fuel input(LHV)</t>
  </si>
  <si>
    <t>~~~37~~-5000~</t>
  </si>
  <si>
    <t>Plant Summary: Net gaseous fuel input(HHV)</t>
  </si>
  <si>
    <t>~~~38~~-5000~</t>
  </si>
  <si>
    <t>Plant Summary: Net liquid fuel input(HHV)</t>
  </si>
  <si>
    <t>~~~39~~-5000~</t>
  </si>
  <si>
    <t>Plant Summary: Net solid fuel input(HHV)</t>
  </si>
  <si>
    <t>~~~30~~-5000~</t>
  </si>
  <si>
    <t>Plant Summary: Fuel LHV price</t>
  </si>
  <si>
    <t>~~~31~~-5000~</t>
  </si>
  <si>
    <t>Plant Summary: Fuel/Heat expense</t>
  </si>
  <si>
    <t>USD/hr</t>
  </si>
  <si>
    <t>~~~32~~-5000~</t>
  </si>
  <si>
    <t>Plant Summary: Heat export price</t>
  </si>
  <si>
    <t>~~~33~~-5000~</t>
  </si>
  <si>
    <t>Plant Summary: Process revenue</t>
  </si>
  <si>
    <t>~~~26~~-5000~</t>
  </si>
  <si>
    <t>Plant Summary: Revision date</t>
  </si>
  <si>
    <t>~~~49~~-5000~</t>
  </si>
  <si>
    <t>Plant Summary: Total for costed components + linked files</t>
  </si>
  <si>
    <t>USD</t>
  </si>
  <si>
    <t>~~~50~~-5000~</t>
  </si>
  <si>
    <t>Plant Summary: Total incl. soft cost allowance</t>
  </si>
  <si>
    <t>~1~1~~~-5004~</t>
  </si>
  <si>
    <t>Plant Summary: Custom Turbine Heat Rate</t>
  </si>
  <si>
    <t>73|76|81|68|81|70|76|68|79|85|72|83|~2~22~~~-8000~</t>
  </si>
  <si>
    <t>FINANCIAL: Operating Hours per Year</t>
  </si>
  <si>
    <t>73|76|81|68|81|70|76|68|79|85|72|83|~3~1~~~-8000~</t>
  </si>
  <si>
    <t>FINANCIAL: Annual Electricity Export [E6 kWh]</t>
  </si>
  <si>
    <t>73|76|81|68|81|70|76|68|79|85|72|83|~3~2~~~-8000~</t>
  </si>
  <si>
    <t>FINANCIAL: Annual Heat Export</t>
  </si>
  <si>
    <t>TJ</t>
  </si>
  <si>
    <t>73|76|81|68|81|70|76|68|79|85|72|83|~3~3~~~-8000~</t>
  </si>
  <si>
    <t>FINANCIAL: Annual Fuel LHV Import</t>
  </si>
  <si>
    <t>73|76|81|68|81|70|76|68|79|85|72|83|~3~18~~~-8000~</t>
  </si>
  <si>
    <t>FINANCIAL: Annual Water Import</t>
  </si>
  <si>
    <t>10^6 l</t>
  </si>
  <si>
    <t>73|76|81|68|81|70|76|68|79|85|72|83|~3~19~~~-8000~</t>
  </si>
  <si>
    <t>FINANCIAL: Annual CO2 Emission</t>
  </si>
  <si>
    <t>ktonne</t>
  </si>
  <si>
    <t>73|76|81|68|81|70|76|68|79|85|72|83|~2~25~~~-8000~</t>
  </si>
  <si>
    <t>FINANCIAL: Total Investment</t>
  </si>
  <si>
    <t>kUSD</t>
  </si>
  <si>
    <t>73|76|81|68|81|70|76|68|79|85|72|83|~3~4~~~-8000~</t>
  </si>
  <si>
    <t>FINANCIAL: Specific Investment (Estimated plant specific cost)</t>
  </si>
  <si>
    <t>USD/kW</t>
  </si>
  <si>
    <t>73|76|81|68|81|70|76|68|79|85|72|83|~3~6~~~-8000~</t>
  </si>
  <si>
    <t>FINANCIAL: Cumulative Net Cash Flow</t>
  </si>
  <si>
    <t>73|76|81|68|81|70|76|68|79|85|72|83|~3~5~~~-8000~</t>
  </si>
  <si>
    <t>FINANCIAL: Initial Equity</t>
  </si>
  <si>
    <t>73|76|81|68|81|70|76|68|79|85|72|83|~3~10~~~-8000~</t>
  </si>
  <si>
    <t>FINANCIAL: Internal Rate of Return on Investment (ROI)</t>
  </si>
  <si>
    <t>73|76|81|68|81|70|76|68|79|85|72|83|~3~8~~~-8000~</t>
  </si>
  <si>
    <t>FINANCIAL: Internal Rate of Return on Equity (ROE)</t>
  </si>
  <si>
    <t>73|76|81|68|81|70|76|68|79|85|72|83|~3~7~~~-8000~</t>
  </si>
  <si>
    <t>FINANCIAL: Years for Equity Payback</t>
  </si>
  <si>
    <t>73|76|81|68|81|70|76|68|79|85|72|83|~3~9~~~-8000~</t>
  </si>
  <si>
    <t>FINANCIAL: Net Present Value</t>
  </si>
  <si>
    <t>73|76|81|68|81|70|76|68|79|85|72|83|~3~11~~~-8000~</t>
  </si>
  <si>
    <t>FINANCIAL: Break-even electricity price</t>
  </si>
  <si>
    <t>USD/kWh</t>
  </si>
  <si>
    <t>73|76|81|68|81|70|76|68|79|85|72|83|~3~12~~~-8000~</t>
  </si>
  <si>
    <t>FINANCIAL: Break-even fuel LHV price</t>
  </si>
  <si>
    <t>70|82|86|87|85|72|83|~4~101~~~-8000~</t>
  </si>
  <si>
    <t>PEACE Cost Report: Sum of Costs for Equipment and PEACE Components</t>
  </si>
  <si>
    <t>70|82|86|87|85|72|83|~4~102~~~-8000~</t>
  </si>
  <si>
    <t>PEACE Cost Report: Sum of User-defined Costs</t>
  </si>
  <si>
    <t>70|82|86|87|85|72|83|~4~103~~~-8000~</t>
  </si>
  <si>
    <t>PEACE Cost Report: Sum of PEACE Components, Linked Files, and User-defined Costs (Contractor's Internal Cost)</t>
  </si>
  <si>
    <t>70|82|86|87|85|72|83|~4~104~~~-8000~</t>
  </si>
  <si>
    <t>PEACE Cost Report: Contractor's Soft &amp; Miscellaneous Costs</t>
  </si>
  <si>
    <t>70|82|86|87|85|72|83|~4~105~~~-8000~</t>
  </si>
  <si>
    <t>PEACE Cost Report: Contractor's Price</t>
  </si>
  <si>
    <t>70|82|86|87|85|72|83|~4~106~~~-8000~</t>
  </si>
  <si>
    <t>PEACE Cost Report: Owner's Soft &amp; Miscellaneous Costs</t>
  </si>
  <si>
    <t>70|82|86|87|85|72|83|~4~107~~~-8000~</t>
  </si>
  <si>
    <t>PEACE Cost Report: Total - Owner's Cost*</t>
  </si>
  <si>
    <t>~1~1~~4100~-5003~</t>
  </si>
  <si>
    <t>Generator / Motor Power: STAssembly [1] generator power</t>
  </si>
  <si>
    <t>~4~45~144~~-5003~</t>
  </si>
  <si>
    <t>Generator / Motor Power: Boiler Assembly [1]: Circulating Fluidized Bed [45] : aux</t>
  </si>
  <si>
    <t>~4~44~113~~-5003~</t>
  </si>
  <si>
    <t>Generator / Motor Power: Boiler Assembly [1]: Economiser (PCE) [44] - ECON : aux</t>
  </si>
  <si>
    <t>~4~74~139~~-5003~</t>
  </si>
  <si>
    <t>Generator / Motor Power: Boiler Assembly [1]: Electrostatic Precipitator [74] - ESP : aux</t>
  </si>
  <si>
    <t>~4~62~65~~-5003~</t>
  </si>
  <si>
    <t>Generator / Motor Power: Boiler Assembly [1]: Fan [62] - SA1 : aux</t>
  </si>
  <si>
    <t>~4~63~65~~-5003~</t>
  </si>
  <si>
    <t>Generator / Motor Power: Boiler Assembly [1]: Fan [63] - SA2 : aux</t>
  </si>
  <si>
    <t>~4~69~65~~-5003~</t>
  </si>
  <si>
    <t>Generator / Motor Power: Boiler Assembly [1]: Fan [69] - PA1 : aux</t>
  </si>
  <si>
    <t>~4~70~65~~-5003~</t>
  </si>
  <si>
    <t>Generator / Motor Power: Boiler Assembly [1]: Fan [70] - PA2 : aux</t>
  </si>
  <si>
    <t>~4~77~65~~-5003~</t>
  </si>
  <si>
    <t>Generator / Motor Power: Boiler Assembly [1]: Fan [77] : aux</t>
  </si>
  <si>
    <t>~4~78~65~~-5003~</t>
  </si>
  <si>
    <t>Generator / Motor Power: Boiler Assembly [1]: Fan [78] : aux</t>
  </si>
  <si>
    <t>~4~21~168~~-5003~</t>
  </si>
  <si>
    <t xml:space="preserve">Generator / Motor Power: General Pump [21] - BFP-1 </t>
  </si>
  <si>
    <t>~4~28~168~~-5003~</t>
  </si>
  <si>
    <t xml:space="preserve">Generator / Motor Power: General Pump [28] - #1-CEP </t>
  </si>
  <si>
    <t>~4~33~168~~-5003~</t>
  </si>
  <si>
    <t xml:space="preserve">Generator / Motor Power: General Pump [33] - #2-CEP </t>
  </si>
  <si>
    <t>~4~34~168~~-5003~</t>
  </si>
  <si>
    <t xml:space="preserve">Generator / Motor Power: General Pump [34] - #1-CWP </t>
  </si>
  <si>
    <t>~4~42~168~~-5003~</t>
  </si>
  <si>
    <t xml:space="preserve">Generator / Motor Power: General Pump [42] - BFP-2 </t>
  </si>
  <si>
    <t>~4~82~168~~-5003~</t>
  </si>
  <si>
    <t xml:space="preserve">Generator / Motor Power: General Pump [82] - BFP-3 </t>
  </si>
  <si>
    <t>~4~9~168~~-5003~</t>
  </si>
  <si>
    <t xml:space="preserve">Generator / Motor Power: General Pump [9] - #2-CWP </t>
  </si>
  <si>
    <t>~4~~~4101~-5003~</t>
  </si>
  <si>
    <t>Generator / Motor Power: STAssembly [1] steam turbine auxiliary</t>
  </si>
  <si>
    <t>~4~~~2001~-5003~</t>
  </si>
  <si>
    <t>Generator / Motor Power: Transformer losses</t>
  </si>
  <si>
    <t>Generator / Motor Power: Plant auxiliary</t>
  </si>
  <si>
    <t>93|~58~3~1~1~-7000~</t>
  </si>
  <si>
    <t>Energy Inflow: Fuel Source [58] - COAL  heat transfer</t>
  </si>
  <si>
    <t>Energy Inflow: Fuel Source [58] - COAL  heat transfer multiplier</t>
  </si>
  <si>
    <t>82|71|~58~5~10~1~-7000~</t>
  </si>
  <si>
    <t>Energy Inflow: Fuel Source [58] - COAL  status</t>
  </si>
  <si>
    <t>Charged as Fuel(LHV)</t>
  </si>
  <si>
    <t>93|~64~3~1~1~-7000~</t>
  </si>
  <si>
    <t>Energy Inflow: Gas/Air Source [64] - SAF-1  heat transfer</t>
  </si>
  <si>
    <t>91|~64~1~1~1~-7000~</t>
  </si>
  <si>
    <t>Energy Inflow: Gas/Air Source [64] - SAF-1  heat transfer multiplier</t>
  </si>
  <si>
    <t>82|71|~64~5~10~1~-7000~</t>
  </si>
  <si>
    <t>Energy Inflow: Gas/Air Source [64] - SAF-1  status</t>
  </si>
  <si>
    <t>Ignored</t>
  </si>
  <si>
    <t>93|~65~3~1~1~-7000~</t>
  </si>
  <si>
    <t>Energy Inflow: Gas/Air Source [65] - SAF-2  heat transfer</t>
  </si>
  <si>
    <t>91|~65~1~1~1~-7000~</t>
  </si>
  <si>
    <t>Energy Inflow: Gas/Air Source [65] - SAF-2  heat transfer multiplier</t>
  </si>
  <si>
    <t>82|71|~65~5~10~1~-7000~</t>
  </si>
  <si>
    <t>Energy Inflow: Gas/Air Source [65] - SAF-2  status</t>
  </si>
  <si>
    <t>93|~71~3~1~1~-7000~</t>
  </si>
  <si>
    <t>Energy Inflow: Gas/Air Source [71] - PAF-1  heat transfer</t>
  </si>
  <si>
    <t>91|~71~1~1~1~-7000~</t>
  </si>
  <si>
    <t>Energy Inflow: Gas/Air Source [71] - PAF-1  heat transfer multiplier</t>
  </si>
  <si>
    <t>82|71|~71~5~10~1~-7000~</t>
  </si>
  <si>
    <t>Energy Inflow: Gas/Air Source [71] - PAF-1  status</t>
  </si>
  <si>
    <t>93|~72~3~1~1~-7000~</t>
  </si>
  <si>
    <t>Energy Inflow: Gas/Air Source [72] - PAF-2  heat transfer</t>
  </si>
  <si>
    <t>91|~72~1~1~1~-7000~</t>
  </si>
  <si>
    <t>Energy Inflow: Gas/Air Source [72] - PAF-2  heat transfer multiplier</t>
  </si>
  <si>
    <t>82|71|~72~5~10~1~-7000~</t>
  </si>
  <si>
    <t>Energy Inflow: Gas/Air Source [72] - PAF-2  status</t>
  </si>
  <si>
    <t>93|~87~3~1~1~-7000~</t>
  </si>
  <si>
    <t>Energy Inflow: Makeup / Blowdown [87]  heat transfer</t>
  </si>
  <si>
    <t>91|~87~1~1~1~-7000~</t>
  </si>
  <si>
    <t>Energy Inflow: Makeup / Blowdown [87]  heat transfer multiplier</t>
  </si>
  <si>
    <t>82|71|~87~5~10~1~-7000~</t>
  </si>
  <si>
    <t>Energy Inflow: Makeup / Blowdown [87]  status</t>
  </si>
  <si>
    <t>93|~18~3~1~1~-7000~</t>
  </si>
  <si>
    <t>Energy Inflow: STAssembly [1]: Water Source [18]  heat transfer linked to STAssembly [1]</t>
  </si>
  <si>
    <t>91|~18~1~1~1~-7000~</t>
  </si>
  <si>
    <t>Energy Inflow: STAssembly [1]: Water Source [18]  heat transfer linked to STAssembly [1] multiplier</t>
  </si>
  <si>
    <t>82|71|~18~5~10~1~-7000~</t>
  </si>
  <si>
    <t>Energy Inflow: STAssembly [1]: Water Source [18]  status</t>
  </si>
  <si>
    <t>93|~38~3~1~1~-7000~</t>
  </si>
  <si>
    <t>Energy Inflow: Water Source [38] - Circulating Water  heat transfer</t>
  </si>
  <si>
    <t>91|~38~1~1~1~-7000~</t>
  </si>
  <si>
    <t>Energy Inflow: Water Source [38] - Circulating Water  heat transfer multiplier</t>
  </si>
  <si>
    <t>82|71|~38~5~10~1~-7000~</t>
  </si>
  <si>
    <t>Energy Inflow: Water Source [38] - Circulating Water  status</t>
  </si>
  <si>
    <t>93|~87~3~1~2~-7000~</t>
  </si>
  <si>
    <t>Energy Outflow: Makeup / Blowdown [87]  heat transfer</t>
  </si>
  <si>
    <t>91|~87~1~1~2~-7000~</t>
  </si>
  <si>
    <t>Energy Outflow: Makeup / Blowdown [87]  heat transfer multiplier</t>
  </si>
  <si>
    <t>82|71|~87~5~10~2~-7000~</t>
  </si>
  <si>
    <t>Energy Outflow: Makeup / Blowdown [87]  status</t>
  </si>
  <si>
    <t>93|~39~3~1~2~-7000~</t>
  </si>
  <si>
    <t>Energy Outflow: Water Sink [39] - To Outfall  heat transfer</t>
  </si>
  <si>
    <t>91|~39~1~1~2~-7000~</t>
  </si>
  <si>
    <t>Energy Outflow: Water Sink [39] - To Outfall  heat transfer multiplier</t>
  </si>
  <si>
    <t>82|71|~39~5~10~2~-7000~</t>
  </si>
  <si>
    <t>Energy Outflow: Water Sink [39] - To Outfall  status</t>
  </si>
  <si>
    <t>93|~1~3~1~3~-7000~</t>
  </si>
  <si>
    <t>Power Device: STAssembly [1]: ST Group [1]  shaft power</t>
  </si>
  <si>
    <t>93|~2~3~1~3~-7000~</t>
  </si>
  <si>
    <t>Power Device: STAssembly [1]: ST Group [2]  shaft power</t>
  </si>
  <si>
    <t>93|~3~3~1~3~-7000~</t>
  </si>
  <si>
    <t>Power Device: STAssembly [1]: ST Group [3]  shaft power</t>
  </si>
  <si>
    <t>93|~4~3~1~3~-7000~</t>
  </si>
  <si>
    <t>Power Device: STAssembly [1]: ST Group [4]  shaft power</t>
  </si>
  <si>
    <t>93|~45~3~2~4~-7000~</t>
  </si>
  <si>
    <t>Auxiliary Device: Boiler Assembly [1]: Circulating Fluidized Bed [45] : aux power</t>
  </si>
  <si>
    <t>Auxiliary Device: Boiler Assembly [1]: Circulating Fluidized Bed [45] : aux multiplier</t>
  </si>
  <si>
    <t>82|71|~45~5~10~4~-7000~</t>
  </si>
  <si>
    <t>Auxiliary Device: Boiler Assembly [1]: Circulating Fluidized Bed [45] : aux status</t>
  </si>
  <si>
    <t>power consumer</t>
  </si>
  <si>
    <t>93|~44~3~2~4~-7000~</t>
  </si>
  <si>
    <t>Auxiliary Device: Boiler Assembly [1]: Economiser (PCE) [44] - ECON : aux power</t>
  </si>
  <si>
    <t>Auxiliary Device: Boiler Assembly [1]: Economiser (PCE) [44] - ECON : aux multiplier</t>
  </si>
  <si>
    <t>82|71|~44~5~10~4~-7000~</t>
  </si>
  <si>
    <t>Auxiliary Device: Boiler Assembly [1]: Economiser (PCE) [44] - ECON : aux status</t>
  </si>
  <si>
    <t>93|~74~3~2~4~-7000~</t>
  </si>
  <si>
    <t>Auxiliary Device: Boiler Assembly [1]: Electrostatic Precipitator [74] - ESP : aux power</t>
  </si>
  <si>
    <t>Auxiliary Device: Boiler Assembly [1]: Electrostatic Precipitator [74] - ESP : aux multiplier</t>
  </si>
  <si>
    <t>82|71|~74~5~10~4~-7000~</t>
  </si>
  <si>
    <t>Auxiliary Device: Boiler Assembly [1]: Electrostatic Precipitator [74] - ESP : aux status</t>
  </si>
  <si>
    <t>93|~62~3~2~4~-7000~</t>
  </si>
  <si>
    <t>Auxiliary Device: Boiler Assembly [1]: Fan [62] - SA1 : aux power</t>
  </si>
  <si>
    <t>Auxiliary Device: Boiler Assembly [1]: Fan [62] - SA1 : aux multiplier</t>
  </si>
  <si>
    <t>82|71|~62~5~10~4~-7000~</t>
  </si>
  <si>
    <t>Auxiliary Device: Boiler Assembly [1]: Fan [62] - SA1 : aux status</t>
  </si>
  <si>
    <t>93|~63~3~2~4~-7000~</t>
  </si>
  <si>
    <t>Auxiliary Device: Boiler Assembly [1]: Fan [63] - SA2 : aux power</t>
  </si>
  <si>
    <t>Auxiliary Device: Boiler Assembly [1]: Fan [63] - SA2 : aux multiplier</t>
  </si>
  <si>
    <t>82|71|~63~5~10~4~-7000~</t>
  </si>
  <si>
    <t>Auxiliary Device: Boiler Assembly [1]: Fan [63] - SA2 : aux status</t>
  </si>
  <si>
    <t>93|~69~3~2~4~-7000~</t>
  </si>
  <si>
    <t>Auxiliary Device: Boiler Assembly [1]: Fan [69] - PA1 : aux power</t>
  </si>
  <si>
    <t>Auxiliary Device: Boiler Assembly [1]: Fan [69] - PA1 : aux multiplier</t>
  </si>
  <si>
    <t>82|71|~69~5~10~4~-7000~</t>
  </si>
  <si>
    <t>Auxiliary Device: Boiler Assembly [1]: Fan [69] - PA1 : aux status</t>
  </si>
  <si>
    <t>93|~70~3~2~4~-7000~</t>
  </si>
  <si>
    <t>Auxiliary Device: Boiler Assembly [1]: Fan [70] - PA2 : aux power</t>
  </si>
  <si>
    <t>Auxiliary Device: Boiler Assembly [1]: Fan [70] - PA2 : aux multiplier</t>
  </si>
  <si>
    <t>82|71|~70~5~10~4~-7000~</t>
  </si>
  <si>
    <t>Auxiliary Device: Boiler Assembly [1]: Fan [70] - PA2 : aux status</t>
  </si>
  <si>
    <t>93|~77~3~2~4~-7000~</t>
  </si>
  <si>
    <t>Auxiliary Device: Boiler Assembly [1]: Fan [77] : aux power</t>
  </si>
  <si>
    <t>Auxiliary Device: Boiler Assembly [1]: Fan [77] : aux multiplier</t>
  </si>
  <si>
    <t>82|71|~77~5~10~4~-7000~</t>
  </si>
  <si>
    <t>Auxiliary Device: Boiler Assembly [1]: Fan [77] : aux status</t>
  </si>
  <si>
    <t>93|~78~3~2~4~-7000~</t>
  </si>
  <si>
    <t>Auxiliary Device: Boiler Assembly [1]: Fan [78] : aux power</t>
  </si>
  <si>
    <t>Auxiliary Device: Boiler Assembly [1]: Fan [78] : aux multiplier</t>
  </si>
  <si>
    <t>82|71|~78~5~10~4~-7000~</t>
  </si>
  <si>
    <t>Auxiliary Device: Boiler Assembly [1]: Fan [78] : aux status</t>
  </si>
  <si>
    <t>93|~21~3~2~4~-7000~</t>
  </si>
  <si>
    <t>Auxiliary Device: General Pump [21] - BFP-1  power</t>
  </si>
  <si>
    <t>Auxiliary Device: General Pump [21] - BFP-1  multiplier</t>
  </si>
  <si>
    <t>82|71|~21~5~10~4~-7000~</t>
  </si>
  <si>
    <t>Auxiliary Device: General Pump [21] - BFP-1  status</t>
  </si>
  <si>
    <t>93|~28~3~2~4~-7000~</t>
  </si>
  <si>
    <t>Auxiliary Device: General Pump [28] - #1-CEP  power</t>
  </si>
  <si>
    <t>Auxiliary Device: General Pump [28] - #1-CEP  multiplier</t>
  </si>
  <si>
    <t>82|71|~28~5~10~4~-7000~</t>
  </si>
  <si>
    <t>Auxiliary Device: General Pump [28] - #1-CEP  status</t>
  </si>
  <si>
    <t>93|~33~3~2~4~-7000~</t>
  </si>
  <si>
    <t>Auxiliary Device: General Pump [33] - #2-CEP  power</t>
  </si>
  <si>
    <t>Auxiliary Device: General Pump [33] - #2-CEP  multiplier</t>
  </si>
  <si>
    <t>82|71|~33~5~10~4~-7000~</t>
  </si>
  <si>
    <t>Auxiliary Device: General Pump [33] - #2-CEP  status</t>
  </si>
  <si>
    <t>93|~34~3~2~4~-7000~</t>
  </si>
  <si>
    <t>Auxiliary Device: General Pump [34] - #1-CWP  power</t>
  </si>
  <si>
    <t>Auxiliary Device: General Pump [34] - #1-CWP  multiplier</t>
  </si>
  <si>
    <t>82|71|~34~5~10~4~-7000~</t>
  </si>
  <si>
    <t>Auxiliary Device: General Pump [34] - #1-CWP  status</t>
  </si>
  <si>
    <t>93|~42~3~2~4~-7000~</t>
  </si>
  <si>
    <t>Auxiliary Device: General Pump [42] - BFP-2  power</t>
  </si>
  <si>
    <t>Auxiliary Device: General Pump [42] - BFP-2  multiplier</t>
  </si>
  <si>
    <t>82|71|~42~5~10~4~-7000~</t>
  </si>
  <si>
    <t>Auxiliary Device: General Pump [42] - BFP-2  status</t>
  </si>
  <si>
    <t>93|~82~3~2~4~-7000~</t>
  </si>
  <si>
    <t>Auxiliary Device: General Pump [82] - BFP-3  power</t>
  </si>
  <si>
    <t>Auxiliary Device: General Pump [82] - BFP-3  multiplier</t>
  </si>
  <si>
    <t>82|71|~82~5~10~4~-7000~</t>
  </si>
  <si>
    <t>Auxiliary Device: General Pump [82] - BFP-3  status</t>
  </si>
  <si>
    <t>93|~9~3~2~4~-7000~</t>
  </si>
  <si>
    <t>Auxiliary Device: General Pump [9] - #2-CWP  power</t>
  </si>
  <si>
    <t>Auxiliary Device: General Pump [9] - #2-CWP  multiplier</t>
  </si>
  <si>
    <t>82|71|~9~5~10~4~-7000~</t>
  </si>
  <si>
    <t>Auxiliary Device: General Pump [9] - #2-CWP  status</t>
  </si>
  <si>
    <t>93|~45~4~57~~-144~</t>
  </si>
  <si>
    <t>Boiler Assembly [1]: Circulating Fluidized Bed [45] : Steam produced by waterwall</t>
  </si>
  <si>
    <t>93|~45~4~54~~-144~</t>
  </si>
  <si>
    <t>Boiler Assembly [1]: Circulating Fluidized Bed [45] : Steam pressure</t>
  </si>
  <si>
    <t>93|~45~4~55~~-144~</t>
  </si>
  <si>
    <t>Boiler Assembly [1]: Circulating Fluidized Bed [45] : Steam temperature</t>
  </si>
  <si>
    <t>93|~45~4~56~~-144~</t>
  </si>
  <si>
    <t>Boiler Assembly [1]: Circulating Fluidized Bed [45] : Steam enthalpy</t>
  </si>
  <si>
    <t>93|~45~4~14~~-144~</t>
  </si>
  <si>
    <t>Boiler Assembly [1]: Circulating Fluidized Bed [45] : Blowdown mass flow</t>
  </si>
  <si>
    <t>93|~45~4~15~~-144~</t>
  </si>
  <si>
    <t>Boiler Assembly [1]: Circulating Fluidized Bed [45] : Blowdown enthalpy</t>
  </si>
  <si>
    <t>93|~45~4~2~~-144~</t>
  </si>
  <si>
    <t>Boiler Assembly [1]: Circulating Fluidized Bed [45] : Furnace temperature</t>
  </si>
  <si>
    <t>93|~45~4~4~~-144~</t>
  </si>
  <si>
    <t>Boiler Assembly [1]: Circulating Fluidized Bed [45] : Waterwall mean water temperature</t>
  </si>
  <si>
    <t>93|~45~4~19~~-144~</t>
  </si>
  <si>
    <t>82|71|~45~6~1~~-144~</t>
  </si>
  <si>
    <t>Boiler Assembly [1]: Circulating Fluidized Bed [45] : Flue gas N2 mol%</t>
  </si>
  <si>
    <t>93|~45~4~103~~-144~</t>
  </si>
  <si>
    <t>Boiler Assembly [1]: Circulating Fluidized Bed [45] : Flue gas O2 mol%</t>
  </si>
  <si>
    <t>93|~45~4~104~~-144~</t>
  </si>
  <si>
    <t>Boiler Assembly [1]: Circulating Fluidized Bed [45] : Flue gas CO2 mol%</t>
  </si>
  <si>
    <t>93|~45~4~105~~-144~</t>
  </si>
  <si>
    <t>Boiler Assembly [1]: Circulating Fluidized Bed [45] : Flue gas H2O mol%</t>
  </si>
  <si>
    <t>93|~45~4~191~~-144~</t>
  </si>
  <si>
    <t>Boiler Assembly [1]: Circulating Fluidized Bed [45] : Flue gas SO2 mol%</t>
  </si>
  <si>
    <t>82|71|~45~6~2~~-144~</t>
  </si>
  <si>
    <t>Boiler Assembly [1]: Circulating Fluidized Bed [45] : Flue gas Ar mol%</t>
  </si>
  <si>
    <t>93|~45~4~289~~-144~</t>
  </si>
  <si>
    <t>Boiler Assembly [1]: Circulating Fluidized Bed [45] : Total heat transfer to water/steam side</t>
  </si>
  <si>
    <t>93|~45~4~5~~-144~</t>
  </si>
  <si>
    <t>Boiler Assembly [1]: Circulating Fluidized Bed [45] : Heat transfer to waterwall</t>
  </si>
  <si>
    <t>93|~45~4~8~~-144~</t>
  </si>
  <si>
    <t>Boiler Assembly [1]: Circulating Fluidized Bed [45] : Heat transfer to HX3 Cyclone wall</t>
  </si>
  <si>
    <t>82|71|~45~6~3~~-144~</t>
  </si>
  <si>
    <t>Boiler Assembly [1]: Circulating Fluidized Bed [45] : Unburnt carbon in ash</t>
  </si>
  <si>
    <t>93|~45~4~13~~-144~</t>
  </si>
  <si>
    <t>Boiler Assembly [1]: Circulating Fluidized Bed [45] : Heat losses</t>
  </si>
  <si>
    <t>93|~45~4~321~~-144~</t>
  </si>
  <si>
    <t>Boiler Assembly [1]: Circulating Fluidized Bed [45] : Bottom ash (bed drain) sensible heat</t>
  </si>
  <si>
    <t>93|~45~4~322~~-144~</t>
  </si>
  <si>
    <t>Boiler Assembly [1]: Circulating Fluidized Bed [45] : Fly ash sensible heat</t>
  </si>
  <si>
    <t>93|~45~4~43~~-144~</t>
  </si>
  <si>
    <t>Boiler Assembly [1]: Circulating Fluidized Bed [45] : Heat absorption rate</t>
  </si>
  <si>
    <t>kW/m^2</t>
  </si>
  <si>
    <t>93|~45~4~41~~-144~</t>
  </si>
  <si>
    <t>Boiler Assembly [1]: Circulating Fluidized Bed [45] : Heat release rate</t>
  </si>
  <si>
    <t>93|~45~4~42~~-144~</t>
  </si>
  <si>
    <t>Boiler Assembly [1]: Circulating Fluidized Bed [45] : Volumetric fuel release rate</t>
  </si>
  <si>
    <t>kW/m^3</t>
  </si>
  <si>
    <t>93|~45~4~305~~-144~</t>
  </si>
  <si>
    <t>Boiler Assembly [1]: Circulating Fluidized Bed [45] : SO2 removal efficiency</t>
  </si>
  <si>
    <t>93|~45~4~302~~-144~</t>
  </si>
  <si>
    <t>Boiler Assembly [1]: Circulating Fluidized Bed [45] : Sulfur removed</t>
  </si>
  <si>
    <t>93|~45~4~301~~-144~</t>
  </si>
  <si>
    <t>Boiler Assembly [1]: Circulating Fluidized Bed [45] : Reagent consumption</t>
  </si>
  <si>
    <t>93|~45~4~339~~-144~</t>
  </si>
  <si>
    <t>Boiler Assembly [1]: Circulating Fluidized Bed [45] : Fuel mass flow</t>
  </si>
  <si>
    <t>82|71|~45~6~4~~-144~</t>
  </si>
  <si>
    <t>Boiler Assembly [1]: Circulating Fluidized Bed [45] : Fuel consumption per day</t>
  </si>
  <si>
    <t>tonne/day</t>
  </si>
  <si>
    <t>93|~45~4~17~~-144~</t>
  </si>
  <si>
    <t>Boiler Assembly [1]: Circulating Fluidized Bed [45] : Fuel input (LHV)</t>
  </si>
  <si>
    <t>93|~45~4~49~~-144~</t>
  </si>
  <si>
    <t>Boiler Assembly [1]: Circulating Fluidized Bed [45] : Fuel input (HHV)</t>
  </si>
  <si>
    <t>93|~45~4~28~~-144~</t>
  </si>
  <si>
    <t>Boiler Assembly [1]: Circulating Fluidized Bed [45] : Fuel delivery power</t>
  </si>
  <si>
    <t>93|~45~4~246~~-144~</t>
  </si>
  <si>
    <t>Boiler Assembly [1]: Circulating Fluidized Bed [45] : Ash handling power</t>
  </si>
  <si>
    <t>93|~45~4~16~~-144~</t>
  </si>
  <si>
    <t>Boiler Assembly [1]: Circulating Fluidized Bed [45] : Fuel ash flow</t>
  </si>
  <si>
    <t>93|~45~4~24~~-144~</t>
  </si>
  <si>
    <t>Boiler Assembly [1]: Circulating Fluidized Bed [45] : Unburnt carbon flow</t>
  </si>
  <si>
    <t>93|~45~4~312~~-144~</t>
  </si>
  <si>
    <t>Boiler Assembly [1]: Circulating Fluidized Bed [45] : Total solids added to ash due to reagent addition</t>
  </si>
  <si>
    <t>93|~45~4~326~~-144~</t>
  </si>
  <si>
    <t>Boiler Assembly [1]: Circulating Fluidized Bed [45] : Inert bed material feed</t>
  </si>
  <si>
    <t>93|~45~4~327~~-144~</t>
  </si>
  <si>
    <t>Boiler Assembly [1]: Circulating Fluidized Bed [45] : Total solid produced from combustion</t>
  </si>
  <si>
    <t>93|~45~4~314~~-144~</t>
  </si>
  <si>
    <t>Boiler Assembly [1]: Circulating Fluidized Bed [45] : Bottom ash flow</t>
  </si>
  <si>
    <t>93|~45~4~317~~-144~</t>
  </si>
  <si>
    <t>Boiler Assembly [1]: Circulating Fluidized Bed [45] : Fly ash flow</t>
  </si>
  <si>
    <t>Boiler Assembly [1]: Circulating Fluidized Bed [45] : Reference O2 content</t>
  </si>
  <si>
    <t>93|~45~4~431~~-144~</t>
  </si>
  <si>
    <t>Boiler Assembly [1]: Circulating Fluidized Bed [45] : Hg from combustion</t>
  </si>
  <si>
    <t>kg/hr</t>
  </si>
  <si>
    <t>93|~45~4~432~~-144~</t>
  </si>
  <si>
    <t>Boiler Assembly [1]: Circulating Fluidized Bed [45] : Hg in exit gas</t>
  </si>
  <si>
    <t>93|~45~4~193~~-144~</t>
  </si>
  <si>
    <t>Boiler Assembly [1]: Circulating Fluidized Bed [45] : HCl in exit gas</t>
  </si>
  <si>
    <t>93|~45~4~194~~-144~</t>
  </si>
  <si>
    <t>Boiler Assembly [1]: Circulating Fluidized Bed [45] : NOx production</t>
  </si>
  <si>
    <t>93|~45~4~333~~-144~</t>
  </si>
  <si>
    <t>Boiler Assembly [1]: Circulating Fluidized Bed [45] : NOx volume concentration in exit flue gas</t>
  </si>
  <si>
    <t>ppmv</t>
  </si>
  <si>
    <t>93|~45~4~336~~-144~</t>
  </si>
  <si>
    <t>Boiler Assembly [1]: Circulating Fluidized Bed [45] : NOx mass concentration in exit flue gas</t>
  </si>
  <si>
    <t>ppm</t>
  </si>
  <si>
    <t>93|~45~4~334~~-144~</t>
  </si>
  <si>
    <t>Boiler Assembly [1]: Circulating Fluidized Bed [45] : NOx volume concentration in exit flue gas (dry base, actual O2%)</t>
  </si>
  <si>
    <t>ppmvd</t>
  </si>
  <si>
    <t>93|~45~4~335~~-144~</t>
  </si>
  <si>
    <t>Boiler Assembly [1]: Circulating Fluidized Bed [45] : NOx volume concentration in exit flue gas (dry base, reference O2%)</t>
  </si>
  <si>
    <t>~20~6~1~~-27~</t>
  </si>
  <si>
    <t>Deaerator [20] - DEAERATOR : Mode</t>
  </si>
  <si>
    <t>TD</t>
  </si>
  <si>
    <t>~20~6~3~~-27~</t>
  </si>
  <si>
    <t>Deaerator [20] - DEAERATOR : DA pressure specification</t>
  </si>
  <si>
    <t>Specified by user</t>
  </si>
  <si>
    <t>~20~4~4~~-27~</t>
  </si>
  <si>
    <t>Deaerator [20] - DEAERATOR : Operating pressure</t>
  </si>
  <si>
    <t>~20~4~5~~-27~</t>
  </si>
  <si>
    <t>Deaerator [20] - DEAERATOR : Temperature</t>
  </si>
  <si>
    <t>93|~20~4~7~~-27~</t>
  </si>
  <si>
    <t>Deaerator [20] - DEAERATOR : FW inlet pressure</t>
  </si>
  <si>
    <t>93|~20~4~8~~-27~</t>
  </si>
  <si>
    <t>Deaerator [20] - DEAERATOR : FW inlet temperature</t>
  </si>
  <si>
    <t>93|~20~4~28~~-27~</t>
  </si>
  <si>
    <t>Deaerator [20] - DEAERATOR : FW inlet enthalpy</t>
  </si>
  <si>
    <t>93|~20~4~9~~-27~</t>
  </si>
  <si>
    <t>Deaerator [20] - DEAERATOR : FW inlet mass flow</t>
  </si>
  <si>
    <t>93|~20~4~23~~-27~</t>
  </si>
  <si>
    <t>Deaerator [20] - DEAERATOR : Additional water head at inlet</t>
  </si>
  <si>
    <t>93|~20~4~10~~-27~</t>
  </si>
  <si>
    <t>Deaerator [20] - DEAERATOR : Heating stream pressure</t>
  </si>
  <si>
    <t>93|~20~4~12~~-27~</t>
  </si>
  <si>
    <t>Deaerator [20] - DEAERATOR : Heating stream temperature</t>
  </si>
  <si>
    <t>93|~20~4~11~~-27~</t>
  </si>
  <si>
    <t>Deaerator [20] - DEAERATOR : Heating stream enthalpy</t>
  </si>
  <si>
    <t>93|~20~4~13~~-27~</t>
  </si>
  <si>
    <t>Deaerator [20] - DEAERATOR : Heating stream mass flow</t>
  </si>
  <si>
    <t>93|~20~4~17~~-27~</t>
  </si>
  <si>
    <t>Deaerator [20] - DEAERATOR : Flash in pressure</t>
  </si>
  <si>
    <t>93|~20~4~18~~-27~</t>
  </si>
  <si>
    <t>Deaerator [20] - DEAERATOR : Flash in temperature</t>
  </si>
  <si>
    <t>93|~20~4~19~~-27~</t>
  </si>
  <si>
    <t>Deaerator [20] - DEAERATOR : Flash in enthalpy</t>
  </si>
  <si>
    <t>93|~20~4~20~~-27~</t>
  </si>
  <si>
    <t>Deaerator [20] - DEAERATOR : Flash in mass flow</t>
  </si>
  <si>
    <t>93|~20~4~14~~-27~</t>
  </si>
  <si>
    <t>Deaerator [20] - DEAERATOR : FW outlet pressure</t>
  </si>
  <si>
    <t>93|~20~4~15~~-27~</t>
  </si>
  <si>
    <t>Deaerator [20] - DEAERATOR : FW outlet temperature</t>
  </si>
  <si>
    <t>93|~20~4~29~~-27~</t>
  </si>
  <si>
    <t>Deaerator [20] - DEAERATOR : FW outlet enthalpy</t>
  </si>
  <si>
    <t>93|~20~4~16~~-27~</t>
  </si>
  <si>
    <t>Deaerator [20] - DEAERATOR : FW outlet mass flow</t>
  </si>
  <si>
    <t>93|~20~4~24~~-27~</t>
  </si>
  <si>
    <t>Deaerator [20] - DEAERATOR : Additional water head at outlet</t>
  </si>
  <si>
    <t>82|71|~60~8~2~~-122~</t>
  </si>
  <si>
    <t>Boiler Assembly [1]: Duct - Classic [60] : Mode</t>
  </si>
  <si>
    <t>ED</t>
  </si>
  <si>
    <t>73|74|93|~60~4~1~~-122~</t>
  </si>
  <si>
    <t>Boiler Assembly [1]: Duct - Classic [60] : Pressure drop</t>
  </si>
  <si>
    <t>82|71|~60~8~1~~-122~</t>
  </si>
  <si>
    <t>Boiler Assembly [1]: Duct - Classic [60] : Temperature drop</t>
  </si>
  <si>
    <t>73|74|93|~60~4~5~~-122~</t>
  </si>
  <si>
    <t>Boiler Assembly [1]: Duct - Classic [60] : Heat loss</t>
  </si>
  <si>
    <t>82|71|~61~8~2~~-122~</t>
  </si>
  <si>
    <t>Boiler Assembly [1]: Duct - Classic [61] : Mode</t>
  </si>
  <si>
    <t>73|74|93|~61~4~1~~-122~</t>
  </si>
  <si>
    <t>Boiler Assembly [1]: Duct - Classic [61] : Pressure drop</t>
  </si>
  <si>
    <t>82|71|~61~8~1~~-122~</t>
  </si>
  <si>
    <t>Boiler Assembly [1]: Duct - Classic [61] : Temperature drop</t>
  </si>
  <si>
    <t>73|74|93|~61~4~5~~-122~</t>
  </si>
  <si>
    <t>Boiler Assembly [1]: Duct - Classic [61] : Heat loss</t>
  </si>
  <si>
    <t>82|71|~67~8~2~~-122~</t>
  </si>
  <si>
    <t>Boiler Assembly [1]: Duct - Classic [67] : Mode</t>
  </si>
  <si>
    <t>73|74|93|~67~4~1~~-122~</t>
  </si>
  <si>
    <t>Boiler Assembly [1]: Duct - Classic [67] : Pressure drop</t>
  </si>
  <si>
    <t>82|71|~67~8~1~~-122~</t>
  </si>
  <si>
    <t>Boiler Assembly [1]: Duct - Classic [67] : Temperature drop</t>
  </si>
  <si>
    <t>73|74|93|~67~4~5~~-122~</t>
  </si>
  <si>
    <t>Boiler Assembly [1]: Duct - Classic [67] : Heat loss</t>
  </si>
  <si>
    <t>82|71|~68~8~2~~-122~</t>
  </si>
  <si>
    <t>Boiler Assembly [1]: Duct - Classic [68] : Mode</t>
  </si>
  <si>
    <t>73|74|93|~68~4~1~~-122~</t>
  </si>
  <si>
    <t>Boiler Assembly [1]: Duct - Classic [68] : Pressure drop</t>
  </si>
  <si>
    <t>82|71|~68~8~1~~-122~</t>
  </si>
  <si>
    <t>Boiler Assembly [1]: Duct - Classic [68] : Temperature drop</t>
  </si>
  <si>
    <t>73|74|93|~68~4~5~~-122~</t>
  </si>
  <si>
    <t>Boiler Assembly [1]: Duct - Classic [68] : Heat loss</t>
  </si>
  <si>
    <t>82|71|~75~8~2~~-122~</t>
  </si>
  <si>
    <t>Boiler Assembly [1]: Duct - Classic [75] : Mode</t>
  </si>
  <si>
    <t>73|74|93|~75~4~1~~-122~</t>
  </si>
  <si>
    <t>Boiler Assembly [1]: Duct - Classic [75] : Pressure drop</t>
  </si>
  <si>
    <t>82|71|~75~8~1~~-122~</t>
  </si>
  <si>
    <t>Boiler Assembly [1]: Duct - Classic [75] : Temperature drop</t>
  </si>
  <si>
    <t>73|74|93|~75~4~5~~-122~</t>
  </si>
  <si>
    <t>Boiler Assembly [1]: Duct - Classic [75] : Heat loss</t>
  </si>
  <si>
    <t>~44~10~1~~-113~</t>
  </si>
  <si>
    <t>Boiler Assembly [1]: Economiser (PCE) [44] - ECON : Mode</t>
  </si>
  <si>
    <t>~44~1~35~~-113~</t>
  </si>
  <si>
    <t>Boiler Assembly [1]: Economiser (PCE) [44] - ECON : Water inlet mass flow</t>
  </si>
  <si>
    <t>~44~1~36~~-113~</t>
  </si>
  <si>
    <t>Boiler Assembly [1]: Economiser (PCE) [44] - ECON : Water inlet pressure</t>
  </si>
  <si>
    <t>~44~1~38~~-113~</t>
  </si>
  <si>
    <t>Boiler Assembly [1]: Economiser (PCE) [44] - ECON : Water inlet enthalpy</t>
  </si>
  <si>
    <t>~44~1~37~~-113~</t>
  </si>
  <si>
    <t>Boiler Assembly [1]: Economiser (PCE) [44] - ECON : Water inlet temperature</t>
  </si>
  <si>
    <t>~44~3~12~~-113~</t>
  </si>
  <si>
    <t>Boiler Assembly [1]: Economiser (PCE) [44] - ECON : Water exit mass flow</t>
  </si>
  <si>
    <t>~44~3~13~~-113~</t>
  </si>
  <si>
    <t>Boiler Assembly [1]: Economiser (PCE) [44] - ECON : Water exit pressure</t>
  </si>
  <si>
    <t>~44~3~14~~-113~</t>
  </si>
  <si>
    <t>Boiler Assembly [1]: Economiser (PCE) [44] - ECON : Water exit temperature</t>
  </si>
  <si>
    <t>~44~3~15~~-113~</t>
  </si>
  <si>
    <t>Boiler Assembly [1]: Economiser (PCE) [44] - ECON : Water exit enthalpy</t>
  </si>
  <si>
    <t>~44~1~24~~-113~</t>
  </si>
  <si>
    <t>Boiler Assembly [1]: Economiser (PCE) [44] - ECON : Gas mass flow</t>
  </si>
  <si>
    <t>~44~1~105~~-113~</t>
  </si>
  <si>
    <t>Boiler Assembly [1]: Economiser (PCE) [44] - ECON : Flyash mass flow</t>
  </si>
  <si>
    <t>~44~1~26~~-113~</t>
  </si>
  <si>
    <t>Boiler Assembly [1]: Economiser (PCE) [44] - ECON : Gas inlet temperature</t>
  </si>
  <si>
    <t>~44~3~3~~-113~</t>
  </si>
  <si>
    <t>Boiler Assembly [1]: Economiser (PCE) [44] - ECON : Gas exit temperature</t>
  </si>
  <si>
    <t>~44~3~20~~-113~</t>
  </si>
  <si>
    <t>Boiler Assembly [1]: Economiser (PCE) [44] - ECON : Dew point temperature</t>
  </si>
  <si>
    <t>~44~3~19~~-113~</t>
  </si>
  <si>
    <t>Boiler Assembly [1]: Economiser (PCE) [44] - ECON : Heat transfer to water</t>
  </si>
  <si>
    <t>~44~3~26~~-113~</t>
  </si>
  <si>
    <t>Boiler Assembly [1]: Economiser (PCE) [44] - ECON : Heat loss</t>
  </si>
  <si>
    <t>~44~1~16~~-113~</t>
  </si>
  <si>
    <t>Boiler Assembly [1]: Economiser (PCE) [44] - ECON : Radiant heat influx</t>
  </si>
  <si>
    <t>~44~3~29~~-113~</t>
  </si>
  <si>
    <t>Boiler Assembly [1]: Economiser (PCE) [44] - ECON : Gas side pressure drop</t>
  </si>
  <si>
    <t>~44~3~28~~-113~</t>
  </si>
  <si>
    <t>Boiler Assembly [1]: Economiser (PCE) [44] - ECON : Water side pressure drop</t>
  </si>
  <si>
    <t>89|~74~3~6~~-139~</t>
  </si>
  <si>
    <t>Boiler Assembly [1]: Electrostatic Precipitator [74] - ESP : Particulate collection efficiency</t>
  </si>
  <si>
    <t>89|~74~3~5~~-139~</t>
  </si>
  <si>
    <t>Boiler Assembly [1]: Electrostatic Precipitator [74] - ESP : Electricity consumption</t>
  </si>
  <si>
    <t>91|~74~1~81~~-139~</t>
  </si>
  <si>
    <t>Boiler Assembly [1]: Electrostatic Precipitator [74] - ESP : Flue gas pressure</t>
  </si>
  <si>
    <t>91|~74~1~82~~-139~</t>
  </si>
  <si>
    <t>Boiler Assembly [1]: Electrostatic Precipitator [74] - ESP : Flue gas temperature</t>
  </si>
  <si>
    <t>91|~74~1~84~~-139~</t>
  </si>
  <si>
    <t>Boiler Assembly [1]: Electrostatic Precipitator [74] - ESP : Flue gas volume flow</t>
  </si>
  <si>
    <t>m^3/hr</t>
  </si>
  <si>
    <t>91|~74~1~83~~-139~</t>
  </si>
  <si>
    <t>Boiler Assembly [1]: Electrostatic Precipitator [74] - ESP : Flue gas mass flow</t>
  </si>
  <si>
    <t>91|~74~1~93~~-139~</t>
  </si>
  <si>
    <t>Boiler Assembly [1]: Electrostatic Precipitator [74] - ESP : Inlet particulate flow</t>
  </si>
  <si>
    <t>89|~74~3~3~~-139~</t>
  </si>
  <si>
    <t>Boiler Assembly [1]: Electrostatic Precipitator [74] - ESP : Particulate removal</t>
  </si>
  <si>
    <t>91|~74~1~95~~-139~</t>
  </si>
  <si>
    <t>Boiler Assembly [1]: Electrostatic Precipitator [74] - ESP : Outlet particulate flow</t>
  </si>
  <si>
    <t>89|~74~3~8~~-139~</t>
  </si>
  <si>
    <t>Boiler Assembly [1]: Electrostatic Precipitator [74] - ESP : Inlet particulate load per energy input</t>
  </si>
  <si>
    <t>89|~74~3~25~~-139~</t>
  </si>
  <si>
    <t>Boiler Assembly [1]: Electrostatic Precipitator [74] - ESP : Inlet particulate load per gas flow @ 6% O2, dry</t>
  </si>
  <si>
    <t>89|~74~3~7~~-139~</t>
  </si>
  <si>
    <t>Boiler Assembly [1]: Electrostatic Precipitator [74] - ESP : Outlet particulate load per energy input</t>
  </si>
  <si>
    <t>89|~74~3~24~~-139~</t>
  </si>
  <si>
    <t>Boiler Assembly [1]: Electrostatic Precipitator [74] - ESP : Outlet particulate load per gas flow @ 6% O2, dry</t>
  </si>
  <si>
    <t>89|~74~3~4~~-139~</t>
  </si>
  <si>
    <t>Boiler Assembly [1]: Electrostatic Precipitator [74] - ESP : Pressure drop</t>
  </si>
  <si>
    <t>89|~74~3~97~~-139~</t>
  </si>
  <si>
    <t>Boiler Assembly [1]: Electrostatic Precipitator [74] - ESP : Heat loss</t>
  </si>
  <si>
    <t>89|~74~3~2~~-139~</t>
  </si>
  <si>
    <t>Boiler Assembly [1]: Electrostatic Precipitator [74] - ESP : Flue gas velocity</t>
  </si>
  <si>
    <t>82|71|~62~5~10~~-65~</t>
  </si>
  <si>
    <t>Boiler Assembly [1]: Fan [62] - SA1 : Mode</t>
  </si>
  <si>
    <t>TD - Fixed RPM</t>
  </si>
  <si>
    <t>82|71|~62~5~20~~-65~</t>
  </si>
  <si>
    <t>Boiler Assembly [1]: Fan [62] - SA1 : Actual operating mode</t>
  </si>
  <si>
    <t>91|~62~1~19~~-65~</t>
  </si>
  <si>
    <t>Boiler Assembly [1]: Fan [62] - SA1 : Number of existing units</t>
  </si>
  <si>
    <t>93|~62~3~20~~-65~</t>
  </si>
  <si>
    <t>93|~62~3~19~~-65~</t>
  </si>
  <si>
    <t>Boiler Assembly [1]: Fan [62] - SA1 : Total shaft power</t>
  </si>
  <si>
    <t>93|~62~3~1~~-65~</t>
  </si>
  <si>
    <t>Boiler Assembly [1]: Fan [62] - SA1 : Shaft power per unit</t>
  </si>
  <si>
    <t>93|~62~3~2~~-65~</t>
  </si>
  <si>
    <t>Boiler Assembly [1]: Fan [62] - SA1 : Fan compression power per unit</t>
  </si>
  <si>
    <t>93|~62~3~3~~-65~</t>
  </si>
  <si>
    <t>Boiler Assembly [1]: Fan [62] - SA1 : Fan inlet volume flow per unit</t>
  </si>
  <si>
    <t>93|~62~3~4~~-65~</t>
  </si>
  <si>
    <t>Boiler Assembly [1]: Fan [62] - SA1 : Fan pressure rise (before control damper)</t>
  </si>
  <si>
    <t>93|~62~3~5~~-65~</t>
  </si>
  <si>
    <t>Boiler Assembly [1]: Fan [62] - SA1 : Fan overall pressure rise</t>
  </si>
  <si>
    <t>93|~62~3~6~~-65~</t>
  </si>
  <si>
    <t>Boiler Assembly [1]: Fan [62] - SA1 : Fan isentropic efficiency</t>
  </si>
  <si>
    <t>93|~62~3~11~~-65~</t>
  </si>
  <si>
    <t>Boiler Assembly [1]: Fan [62] - SA1 : Fan polytropic efficiency</t>
  </si>
  <si>
    <t>93|~62~3~7~~-65~</t>
  </si>
  <si>
    <t>Boiler Assembly [1]: Fan [62] - SA1 : Fan overall apparent isentropic efficiency</t>
  </si>
  <si>
    <t>93|~62~3~8~~-65~</t>
  </si>
  <si>
    <t>93|~62~3~9~~-65~</t>
  </si>
  <si>
    <t>Boiler Assembly [1]: Fan [62] - SA1 : Mechanical loss per unit</t>
  </si>
  <si>
    <t>93|~62~3~10~~-65~</t>
  </si>
  <si>
    <t>82|71|~62~6~1~2~-65~</t>
  </si>
  <si>
    <t>Boiler Assembly [1]: Fan [62] - SA1 : Motor: Mode</t>
  </si>
  <si>
    <t>Design</t>
  </si>
  <si>
    <t>91|~62~1~7~2~-65~</t>
  </si>
  <si>
    <t>Boiler Assembly [1]: Fan [62] - SA1 : Motor: Nameplate power</t>
  </si>
  <si>
    <t>91|~62~1~19~2~-65~</t>
  </si>
  <si>
    <t>Boiler Assembly [1]: Fan [62] - SA1 : Motor: Nameplate efficiency</t>
  </si>
  <si>
    <t>Boiler Assembly [1]: Fan [62] - SA1 : Motor: Nameplate / Design point load</t>
  </si>
  <si>
    <t>76|~62~2~8~2~-65~</t>
  </si>
  <si>
    <t>Boiler Assembly [1]: Fan [62] - SA1 : Motor: Number of operating units</t>
  </si>
  <si>
    <t>93|~62~7~2~2~-65~</t>
  </si>
  <si>
    <t>Boiler Assembly [1]: Fan [62] - SA1 : Motor: Electricity consumption</t>
  </si>
  <si>
    <t>93|~62~7~6~2~-65~</t>
  </si>
  <si>
    <t>Boiler Assembly [1]: Fan [62] - SA1 : Motor: Shaft power</t>
  </si>
  <si>
    <t>93|~62~7~4~2~-65~</t>
  </si>
  <si>
    <t>Boiler Assembly [1]: Fan [62] - SA1 : Motor: Efficiency</t>
  </si>
  <si>
    <t>93|~62~7~3~2~-65~</t>
  </si>
  <si>
    <t>Boiler Assembly [1]: Fan [62] - SA1 : Motor: Electrical loss</t>
  </si>
  <si>
    <t>89|~62~3~5~2~-65~</t>
  </si>
  <si>
    <t>Boiler Assembly [1]: Fan [62] - SA1 : Motor: Nameplate motor shaft power</t>
  </si>
  <si>
    <t>82|71|~63~5~10~~-65~</t>
  </si>
  <si>
    <t>Boiler Assembly [1]: Fan [63] - SA2 : Mode</t>
  </si>
  <si>
    <t>82|71|~63~5~20~~-65~</t>
  </si>
  <si>
    <t>Boiler Assembly [1]: Fan [63] - SA2 : Actual operating mode</t>
  </si>
  <si>
    <t>91|~63~1~19~~-65~</t>
  </si>
  <si>
    <t>Boiler Assembly [1]: Fan [63] - SA2 : Number of existing units</t>
  </si>
  <si>
    <t>93|~63~3~20~~-65~</t>
  </si>
  <si>
    <t>93|~63~3~19~~-65~</t>
  </si>
  <si>
    <t>Boiler Assembly [1]: Fan [63] - SA2 : Total shaft power</t>
  </si>
  <si>
    <t>93|~63~3~1~~-65~</t>
  </si>
  <si>
    <t>Boiler Assembly [1]: Fan [63] - SA2 : Shaft power per unit</t>
  </si>
  <si>
    <t>93|~63~3~2~~-65~</t>
  </si>
  <si>
    <t>Boiler Assembly [1]: Fan [63] - SA2 : Fan compression power per unit</t>
  </si>
  <si>
    <t>93|~63~3~3~~-65~</t>
  </si>
  <si>
    <t>Boiler Assembly [1]: Fan [63] - SA2 : Fan inlet volume flow per unit</t>
  </si>
  <si>
    <t>93|~63~3~4~~-65~</t>
  </si>
  <si>
    <t>Boiler Assembly [1]: Fan [63] - SA2 : Fan pressure rise (before control damper)</t>
  </si>
  <si>
    <t>93|~63~3~5~~-65~</t>
  </si>
  <si>
    <t>Boiler Assembly [1]: Fan [63] - SA2 : Fan overall pressure rise</t>
  </si>
  <si>
    <t>93|~63~3~6~~-65~</t>
  </si>
  <si>
    <t>Boiler Assembly [1]: Fan [63] - SA2 : Fan isentropic efficiency</t>
  </si>
  <si>
    <t>93|~63~3~11~~-65~</t>
  </si>
  <si>
    <t>Boiler Assembly [1]: Fan [63] - SA2 : Fan polytropic efficiency</t>
  </si>
  <si>
    <t>93|~63~3~7~~-65~</t>
  </si>
  <si>
    <t>Boiler Assembly [1]: Fan [63] - SA2 : Fan overall apparent isentropic efficiency</t>
  </si>
  <si>
    <t>93|~63~3~8~~-65~</t>
  </si>
  <si>
    <t>93|~63~3~9~~-65~</t>
  </si>
  <si>
    <t>Boiler Assembly [1]: Fan [63] - SA2 : Mechanical loss per unit</t>
  </si>
  <si>
    <t>93|~63~3~10~~-65~</t>
  </si>
  <si>
    <t>82|71|~63~6~1~2~-65~</t>
  </si>
  <si>
    <t>Boiler Assembly [1]: Fan [63] - SA2 : Motor: Mode</t>
  </si>
  <si>
    <t>91|~63~1~7~2~-65~</t>
  </si>
  <si>
    <t>Boiler Assembly [1]: Fan [63] - SA2 : Motor: Nameplate power</t>
  </si>
  <si>
    <t>91|~63~1~19~2~-65~</t>
  </si>
  <si>
    <t>Boiler Assembly [1]: Fan [63] - SA2 : Motor: Nameplate efficiency</t>
  </si>
  <si>
    <t>Boiler Assembly [1]: Fan [63] - SA2 : Motor: Nameplate / Design point load</t>
  </si>
  <si>
    <t>76|~63~2~8~2~-65~</t>
  </si>
  <si>
    <t>Boiler Assembly [1]: Fan [63] - SA2 : Motor: Number of operating units</t>
  </si>
  <si>
    <t>93|~63~7~2~2~-65~</t>
  </si>
  <si>
    <t>Boiler Assembly [1]: Fan [63] - SA2 : Motor: Electricity consumption</t>
  </si>
  <si>
    <t>93|~63~7~6~2~-65~</t>
  </si>
  <si>
    <t>Boiler Assembly [1]: Fan [63] - SA2 : Motor: Shaft power</t>
  </si>
  <si>
    <t>93|~63~7~4~2~-65~</t>
  </si>
  <si>
    <t>Boiler Assembly [1]: Fan [63] - SA2 : Motor: Efficiency</t>
  </si>
  <si>
    <t>93|~63~7~3~2~-65~</t>
  </si>
  <si>
    <t>Boiler Assembly [1]: Fan [63] - SA2 : Motor: Electrical loss</t>
  </si>
  <si>
    <t>89|~63~3~5~2~-65~</t>
  </si>
  <si>
    <t>Boiler Assembly [1]: Fan [63] - SA2 : Motor: Nameplate motor shaft power</t>
  </si>
  <si>
    <t>82|71|~69~5~10~~-65~</t>
  </si>
  <si>
    <t>Boiler Assembly [1]: Fan [69] - PA1 : Mode</t>
  </si>
  <si>
    <t>82|71|~69~5~20~~-65~</t>
  </si>
  <si>
    <t>Boiler Assembly [1]: Fan [69] - PA1 : Actual operating mode</t>
  </si>
  <si>
    <t>91|~69~1~19~~-65~</t>
  </si>
  <si>
    <t>Boiler Assembly [1]: Fan [69] - PA1 : Number of existing units</t>
  </si>
  <si>
    <t>93|~69~3~20~~-65~</t>
  </si>
  <si>
    <t>93|~69~3~19~~-65~</t>
  </si>
  <si>
    <t>Boiler Assembly [1]: Fan [69] - PA1 : Total shaft power</t>
  </si>
  <si>
    <t>93|~69~3~1~~-65~</t>
  </si>
  <si>
    <t>Boiler Assembly [1]: Fan [69] - PA1 : Shaft power per unit</t>
  </si>
  <si>
    <t>93|~69~3~2~~-65~</t>
  </si>
  <si>
    <t>Boiler Assembly [1]: Fan [69] - PA1 : Fan compression power per unit</t>
  </si>
  <si>
    <t>93|~69~3~3~~-65~</t>
  </si>
  <si>
    <t>Boiler Assembly [1]: Fan [69] - PA1 : Fan inlet volume flow per unit</t>
  </si>
  <si>
    <t>93|~69~3~4~~-65~</t>
  </si>
  <si>
    <t>Boiler Assembly [1]: Fan [69] - PA1 : Fan pressure rise (before control damper)</t>
  </si>
  <si>
    <t>93|~69~3~5~~-65~</t>
  </si>
  <si>
    <t>Boiler Assembly [1]: Fan [69] - PA1 : Fan overall pressure rise</t>
  </si>
  <si>
    <t>93|~69~3~6~~-65~</t>
  </si>
  <si>
    <t>Boiler Assembly [1]: Fan [69] - PA1 : Fan isentropic efficiency</t>
  </si>
  <si>
    <t>93|~69~3~11~~-65~</t>
  </si>
  <si>
    <t>Boiler Assembly [1]: Fan [69] - PA1 : Fan polytropic efficiency</t>
  </si>
  <si>
    <t>93|~69~3~7~~-65~</t>
  </si>
  <si>
    <t>Boiler Assembly [1]: Fan [69] - PA1 : Fan overall apparent isentropic efficiency</t>
  </si>
  <si>
    <t>93|~69~3~8~~-65~</t>
  </si>
  <si>
    <t>93|~69~3~9~~-65~</t>
  </si>
  <si>
    <t>Boiler Assembly [1]: Fan [69] - PA1 : Mechanical loss per unit</t>
  </si>
  <si>
    <t>93|~69~3~10~~-65~</t>
  </si>
  <si>
    <t>82|71|~69~6~1~2~-65~</t>
  </si>
  <si>
    <t>Boiler Assembly [1]: Fan [69] - PA1 : Motor: Mode</t>
  </si>
  <si>
    <t>91|~69~1~7~2~-65~</t>
  </si>
  <si>
    <t>Boiler Assembly [1]: Fan [69] - PA1 : Motor: Nameplate power</t>
  </si>
  <si>
    <t>91|~69~1~19~2~-65~</t>
  </si>
  <si>
    <t>Boiler Assembly [1]: Fan [69] - PA1 : Motor: Nameplate efficiency</t>
  </si>
  <si>
    <t>Boiler Assembly [1]: Fan [69] - PA1 : Motor: Nameplate / Design point load</t>
  </si>
  <si>
    <t>76|~69~2~8~2~-65~</t>
  </si>
  <si>
    <t>Boiler Assembly [1]: Fan [69] - PA1 : Motor: Number of operating units</t>
  </si>
  <si>
    <t>93|~69~7~2~2~-65~</t>
  </si>
  <si>
    <t>Boiler Assembly [1]: Fan [69] - PA1 : Motor: Electricity consumption</t>
  </si>
  <si>
    <t>93|~69~7~6~2~-65~</t>
  </si>
  <si>
    <t>Boiler Assembly [1]: Fan [69] - PA1 : Motor: Shaft power</t>
  </si>
  <si>
    <t>93|~69~7~4~2~-65~</t>
  </si>
  <si>
    <t>Boiler Assembly [1]: Fan [69] - PA1 : Motor: Efficiency</t>
  </si>
  <si>
    <t>93|~69~7~3~2~-65~</t>
  </si>
  <si>
    <t>Boiler Assembly [1]: Fan [69] - PA1 : Motor: Electrical loss</t>
  </si>
  <si>
    <t>89|~69~3~5~2~-65~</t>
  </si>
  <si>
    <t>Boiler Assembly [1]: Fan [69] - PA1 : Motor: Nameplate motor shaft power</t>
  </si>
  <si>
    <t>82|71|~70~5~10~~-65~</t>
  </si>
  <si>
    <t>Boiler Assembly [1]: Fan [70] - PA2 : Mode</t>
  </si>
  <si>
    <t>82|71|~70~5~20~~-65~</t>
  </si>
  <si>
    <t>Boiler Assembly [1]: Fan [70] - PA2 : Actual operating mode</t>
  </si>
  <si>
    <t>91|~70~1~19~~-65~</t>
  </si>
  <si>
    <t>Boiler Assembly [1]: Fan [70] - PA2 : Number of existing units</t>
  </si>
  <si>
    <t>93|~70~3~20~~-65~</t>
  </si>
  <si>
    <t>93|~70~3~19~~-65~</t>
  </si>
  <si>
    <t>Boiler Assembly [1]: Fan [70] - PA2 : Total shaft power</t>
  </si>
  <si>
    <t>93|~70~3~1~~-65~</t>
  </si>
  <si>
    <t>Boiler Assembly [1]: Fan [70] - PA2 : Shaft power per unit</t>
  </si>
  <si>
    <t>93|~70~3~2~~-65~</t>
  </si>
  <si>
    <t>Boiler Assembly [1]: Fan [70] - PA2 : Fan compression power per unit</t>
  </si>
  <si>
    <t>93|~70~3~3~~-65~</t>
  </si>
  <si>
    <t>Boiler Assembly [1]: Fan [70] - PA2 : Fan inlet volume flow per unit</t>
  </si>
  <si>
    <t>93|~70~3~4~~-65~</t>
  </si>
  <si>
    <t>Boiler Assembly [1]: Fan [70] - PA2 : Fan pressure rise (before control damper)</t>
  </si>
  <si>
    <t>93|~70~3~5~~-65~</t>
  </si>
  <si>
    <t>Boiler Assembly [1]: Fan [70] - PA2 : Fan overall pressure rise</t>
  </si>
  <si>
    <t>93|~70~3~6~~-65~</t>
  </si>
  <si>
    <t>Boiler Assembly [1]: Fan [70] - PA2 : Fan isentropic efficiency</t>
  </si>
  <si>
    <t>93|~70~3~11~~-65~</t>
  </si>
  <si>
    <t>Boiler Assembly [1]: Fan [70] - PA2 : Fan polytropic efficiency</t>
  </si>
  <si>
    <t>93|~70~3~7~~-65~</t>
  </si>
  <si>
    <t>Boiler Assembly [1]: Fan [70] - PA2 : Fan overall apparent isentropic efficiency</t>
  </si>
  <si>
    <t>93|~70~3~8~~-65~</t>
  </si>
  <si>
    <t>93|~70~3~9~~-65~</t>
  </si>
  <si>
    <t>Boiler Assembly [1]: Fan [70] - PA2 : Mechanical loss per unit</t>
  </si>
  <si>
    <t>93|~70~3~10~~-65~</t>
  </si>
  <si>
    <t>82|71|~70~6~1~2~-65~</t>
  </si>
  <si>
    <t>Boiler Assembly [1]: Fan [70] - PA2 : Motor: Mode</t>
  </si>
  <si>
    <t>91|~70~1~7~2~-65~</t>
  </si>
  <si>
    <t>Boiler Assembly [1]: Fan [70] - PA2 : Motor: Nameplate power</t>
  </si>
  <si>
    <t>91|~70~1~19~2~-65~</t>
  </si>
  <si>
    <t>Boiler Assembly [1]: Fan [70] - PA2 : Motor: Nameplate efficiency</t>
  </si>
  <si>
    <t>Boiler Assembly [1]: Fan [70] - PA2 : Motor: Nameplate / Design point load</t>
  </si>
  <si>
    <t>76|~70~2~8~2~-65~</t>
  </si>
  <si>
    <t>Boiler Assembly [1]: Fan [70] - PA2 : Motor: Number of operating units</t>
  </si>
  <si>
    <t>93|~70~7~2~2~-65~</t>
  </si>
  <si>
    <t>Boiler Assembly [1]: Fan [70] - PA2 : Motor: Electricity consumption</t>
  </si>
  <si>
    <t>93|~70~7~6~2~-65~</t>
  </si>
  <si>
    <t>Boiler Assembly [1]: Fan [70] - PA2 : Motor: Shaft power</t>
  </si>
  <si>
    <t>93|~70~7~4~2~-65~</t>
  </si>
  <si>
    <t>Boiler Assembly [1]: Fan [70] - PA2 : Motor: Efficiency</t>
  </si>
  <si>
    <t>93|~70~7~3~2~-65~</t>
  </si>
  <si>
    <t>Boiler Assembly [1]: Fan [70] - PA2 : Motor: Electrical loss</t>
  </si>
  <si>
    <t>89|~70~3~5~2~-65~</t>
  </si>
  <si>
    <t>Boiler Assembly [1]: Fan [70] - PA2 : Motor: Nameplate motor shaft power</t>
  </si>
  <si>
    <t>82|71|~77~5~10~~-65~</t>
  </si>
  <si>
    <t>Boiler Assembly [1]: Fan [77] : Mode</t>
  </si>
  <si>
    <t>82|71|~77~5~20~~-65~</t>
  </si>
  <si>
    <t>Boiler Assembly [1]: Fan [77] : Actual operating mode</t>
  </si>
  <si>
    <t>91|~77~1~19~~-65~</t>
  </si>
  <si>
    <t>Boiler Assembly [1]: Fan [77] : Number of existing units</t>
  </si>
  <si>
    <t>93|~77~3~20~~-65~</t>
  </si>
  <si>
    <t>93|~77~3~19~~-65~</t>
  </si>
  <si>
    <t>Boiler Assembly [1]: Fan [77] : Total shaft power</t>
  </si>
  <si>
    <t>93|~77~3~1~~-65~</t>
  </si>
  <si>
    <t>Boiler Assembly [1]: Fan [77] : Shaft power per unit</t>
  </si>
  <si>
    <t>93|~77~3~2~~-65~</t>
  </si>
  <si>
    <t>Boiler Assembly [1]: Fan [77] : Fan compression power per unit</t>
  </si>
  <si>
    <t>93|~77~3~3~~-65~</t>
  </si>
  <si>
    <t>Boiler Assembly [1]: Fan [77] : Fan inlet volume flow per unit</t>
  </si>
  <si>
    <t>93|~77~3~4~~-65~</t>
  </si>
  <si>
    <t>Boiler Assembly [1]: Fan [77] : Fan pressure rise (before control damper)</t>
  </si>
  <si>
    <t>93|~77~3~5~~-65~</t>
  </si>
  <si>
    <t>Boiler Assembly [1]: Fan [77] : Fan overall pressure rise</t>
  </si>
  <si>
    <t>93|~77~3~6~~-65~</t>
  </si>
  <si>
    <t>Boiler Assembly [1]: Fan [77] : Fan isentropic efficiency</t>
  </si>
  <si>
    <t>93|~77~3~11~~-65~</t>
  </si>
  <si>
    <t>Boiler Assembly [1]: Fan [77] : Fan polytropic efficiency</t>
  </si>
  <si>
    <t>93|~77~3~7~~-65~</t>
  </si>
  <si>
    <t>Boiler Assembly [1]: Fan [77] : Fan overall apparent isentropic efficiency</t>
  </si>
  <si>
    <t>93|~77~3~8~~-65~</t>
  </si>
  <si>
    <t>93|~77~3~9~~-65~</t>
  </si>
  <si>
    <t>Boiler Assembly [1]: Fan [77] : Mechanical loss per unit</t>
  </si>
  <si>
    <t>93|~77~3~10~~-65~</t>
  </si>
  <si>
    <t>82|71|~77~6~1~2~-65~</t>
  </si>
  <si>
    <t>Boiler Assembly [1]: Fan [77] : Motor: Mode</t>
  </si>
  <si>
    <t>91|~77~1~7~2~-65~</t>
  </si>
  <si>
    <t>Boiler Assembly [1]: Fan [77] : Motor: Nameplate power</t>
  </si>
  <si>
    <t>91|~77~1~19~2~-65~</t>
  </si>
  <si>
    <t>Boiler Assembly [1]: Fan [77] : Motor: Nameplate efficiency</t>
  </si>
  <si>
    <t>Boiler Assembly [1]: Fan [77] : Motor: Nameplate / Design point load</t>
  </si>
  <si>
    <t>76|~77~2~8~2~-65~</t>
  </si>
  <si>
    <t>Boiler Assembly [1]: Fan [77] : Motor: Number of operating units</t>
  </si>
  <si>
    <t>93|~77~7~2~2~-65~</t>
  </si>
  <si>
    <t>Boiler Assembly [1]: Fan [77] : Motor: Electricity consumption</t>
  </si>
  <si>
    <t>93|~77~7~6~2~-65~</t>
  </si>
  <si>
    <t>Boiler Assembly [1]: Fan [77] : Motor: Shaft power</t>
  </si>
  <si>
    <t>93|~77~7~4~2~-65~</t>
  </si>
  <si>
    <t>Boiler Assembly [1]: Fan [77] : Motor: Efficiency</t>
  </si>
  <si>
    <t>93|~77~7~3~2~-65~</t>
  </si>
  <si>
    <t>Boiler Assembly [1]: Fan [77] : Motor: Electrical loss</t>
  </si>
  <si>
    <t>89|~77~3~5~2~-65~</t>
  </si>
  <si>
    <t>Boiler Assembly [1]: Fan [77] : Motor: Nameplate motor shaft power</t>
  </si>
  <si>
    <t>82|71|~78~5~10~~-65~</t>
  </si>
  <si>
    <t>Boiler Assembly [1]: Fan [78] : Mode</t>
  </si>
  <si>
    <t>82|71|~78~5~20~~-65~</t>
  </si>
  <si>
    <t>Boiler Assembly [1]: Fan [78] : Actual operating mode</t>
  </si>
  <si>
    <t>91|~78~1~19~~-65~</t>
  </si>
  <si>
    <t>Boiler Assembly [1]: Fan [78] : Number of existing units</t>
  </si>
  <si>
    <t>93|~78~3~20~~-65~</t>
  </si>
  <si>
    <t>93|~78~3~19~~-65~</t>
  </si>
  <si>
    <t>Boiler Assembly [1]: Fan [78] : Total shaft power</t>
  </si>
  <si>
    <t>93|~78~3~1~~-65~</t>
  </si>
  <si>
    <t>Boiler Assembly [1]: Fan [78] : Shaft power per unit</t>
  </si>
  <si>
    <t>93|~78~3~2~~-65~</t>
  </si>
  <si>
    <t>Boiler Assembly [1]: Fan [78] : Fan compression power per unit</t>
  </si>
  <si>
    <t>93|~78~3~3~~-65~</t>
  </si>
  <si>
    <t>Boiler Assembly [1]: Fan [78] : Fan inlet volume flow per unit</t>
  </si>
  <si>
    <t>93|~78~3~4~~-65~</t>
  </si>
  <si>
    <t>Boiler Assembly [1]: Fan [78] : Fan pressure rise (before control damper)</t>
  </si>
  <si>
    <t>93|~78~3~5~~-65~</t>
  </si>
  <si>
    <t>Boiler Assembly [1]: Fan [78] : Fan overall pressure rise</t>
  </si>
  <si>
    <t>93|~78~3~6~~-65~</t>
  </si>
  <si>
    <t>Boiler Assembly [1]: Fan [78] : Fan isentropic efficiency</t>
  </si>
  <si>
    <t>93|~78~3~11~~-65~</t>
  </si>
  <si>
    <t>Boiler Assembly [1]: Fan [78] : Fan polytropic efficiency</t>
  </si>
  <si>
    <t>93|~78~3~7~~-65~</t>
  </si>
  <si>
    <t>Boiler Assembly [1]: Fan [78] : Fan overall apparent isentropic efficiency</t>
  </si>
  <si>
    <t>93|~78~3~8~~-65~</t>
  </si>
  <si>
    <t>93|~78~3~9~~-65~</t>
  </si>
  <si>
    <t>Boiler Assembly [1]: Fan [78] : Mechanical loss per unit</t>
  </si>
  <si>
    <t>93|~78~3~10~~-65~</t>
  </si>
  <si>
    <t>82|71|~78~6~1~2~-65~</t>
  </si>
  <si>
    <t>Boiler Assembly [1]: Fan [78] : Motor: Mode</t>
  </si>
  <si>
    <t>91|~78~1~7~2~-65~</t>
  </si>
  <si>
    <t>Boiler Assembly [1]: Fan [78] : Motor: Nameplate power</t>
  </si>
  <si>
    <t>91|~78~1~19~2~-65~</t>
  </si>
  <si>
    <t>Boiler Assembly [1]: Fan [78] : Motor: Nameplate efficiency</t>
  </si>
  <si>
    <t>Boiler Assembly [1]: Fan [78] : Motor: Nameplate / Design point load</t>
  </si>
  <si>
    <t>76|~78~2~8~2~-65~</t>
  </si>
  <si>
    <t>Boiler Assembly [1]: Fan [78] : Motor: Number of operating units</t>
  </si>
  <si>
    <t>93|~78~7~2~2~-65~</t>
  </si>
  <si>
    <t>Boiler Assembly [1]: Fan [78] : Motor: Electricity consumption</t>
  </si>
  <si>
    <t>93|~78~7~6~2~-65~</t>
  </si>
  <si>
    <t>Boiler Assembly [1]: Fan [78] : Motor: Shaft power</t>
  </si>
  <si>
    <t>93|~78~7~4~2~-65~</t>
  </si>
  <si>
    <t>Boiler Assembly [1]: Fan [78] : Motor: Efficiency</t>
  </si>
  <si>
    <t>93|~78~7~3~2~-65~</t>
  </si>
  <si>
    <t>Boiler Assembly [1]: Fan [78] : Motor: Electrical loss</t>
  </si>
  <si>
    <t>89|~78~3~5~2~-65~</t>
  </si>
  <si>
    <t>Boiler Assembly [1]: Fan [78] : Motor: Nameplate motor shaft power</t>
  </si>
  <si>
    <t>91|~19~1~13~~-102~</t>
  </si>
  <si>
    <t>Feedwater Heater (PCE) [19] - HP HEATER : Shell pressure</t>
  </si>
  <si>
    <t>91|~19~1~71~~-102~</t>
  </si>
  <si>
    <t>Feedwater Heater (PCE) [19] - HP HEATER : Saturation temperature</t>
  </si>
  <si>
    <t>89|~19~3~7~~-102~</t>
  </si>
  <si>
    <t>Feedwater Heater (PCE) [19] - HP HEATER : Total heat transfer</t>
  </si>
  <si>
    <t>82|71|~19~5~1~~-102~</t>
  </si>
  <si>
    <t>Feedwater Heater (PCE) [19] - HP HEATER : Heat transfer in condensing section</t>
  </si>
  <si>
    <t>89|~19~3~6~~-102~</t>
  </si>
  <si>
    <t>Feedwater Heater (PCE) [19] - HP HEATER : Heat transfer in drain cooler</t>
  </si>
  <si>
    <t>91|~19~1~101~~-102~</t>
  </si>
  <si>
    <t>Feedwater Heater (PCE) [19] - HP HEATER : Feedwater temperature rise (overall)</t>
  </si>
  <si>
    <t>82|71|~19~5~2~~-102~</t>
  </si>
  <si>
    <t>Feedwater Heater (PCE) [19] - HP HEATER : Terminal difference</t>
  </si>
  <si>
    <t>82|71|~19~5~3~~-102~</t>
  </si>
  <si>
    <t>Feedwater Heater (PCE) [19] - HP HEATER : Drain cooler approach</t>
  </si>
  <si>
    <t>91|~19~1~45~~-102~</t>
  </si>
  <si>
    <t>Feedwater Heater (PCE) [19] - HP HEATER : Total heat transfer area</t>
  </si>
  <si>
    <t>m^2</t>
  </si>
  <si>
    <t>91|~19~1~82~~-102~</t>
  </si>
  <si>
    <t>Feedwater Heater (PCE) [19] - HP HEATER : Nameplate steam pressure</t>
  </si>
  <si>
    <t>89|~19~3~52~~-102~</t>
  </si>
  <si>
    <t>Feedwater Heater (PCE) [19] - HP HEATER : Shell length</t>
  </si>
  <si>
    <t>89|~19~3~53~~-102~</t>
  </si>
  <si>
    <t>Feedwater Heater (PCE) [19] - HP HEATER : Shell inner diameter</t>
  </si>
  <si>
    <t>89|~19~3~56~~-102~</t>
  </si>
  <si>
    <t>Feedwater Heater (PCE) [19] - HP HEATER : Overall length</t>
  </si>
  <si>
    <t>89|~19~3~27~~-102~</t>
  </si>
  <si>
    <t>Feedwater Heater (PCE) [19] - HP HEATER : Overall outer diameter</t>
  </si>
  <si>
    <t>89|~19~3~45~~-102~</t>
  </si>
  <si>
    <t>Feedwater Heater (PCE) [19] - HP HEATER : Total dry weight</t>
  </si>
  <si>
    <t>kg</t>
  </si>
  <si>
    <t>89|~19~3~57~~-102~</t>
  </si>
  <si>
    <t>Feedwater Heater (PCE) [19] - HP HEATER : Total operating (wet) weight</t>
  </si>
  <si>
    <t>82|71|~19~5~5~~-102~</t>
  </si>
  <si>
    <t>Feedwater Heater (PCE) [19] - HP HEATER : Total estimated installed cost</t>
  </si>
  <si>
    <t>91|~25~1~13~~-102~</t>
  </si>
  <si>
    <t>Feedwater Heater (PCE) [25] - LP HEATER : Shell pressure</t>
  </si>
  <si>
    <t>91|~25~1~71~~-102~</t>
  </si>
  <si>
    <t>Feedwater Heater (PCE) [25] - LP HEATER : Saturation temperature</t>
  </si>
  <si>
    <t>89|~25~3~7~~-102~</t>
  </si>
  <si>
    <t>Feedwater Heater (PCE) [25] - LP HEATER : Total heat transfer</t>
  </si>
  <si>
    <t>82|71|~25~5~1~~-102~</t>
  </si>
  <si>
    <t>Feedwater Heater (PCE) [25] - LP HEATER : Heat transfer in condensing section</t>
  </si>
  <si>
    <t>89|~25~3~6~~-102~</t>
  </si>
  <si>
    <t>Feedwater Heater (PCE) [25] - LP HEATER : Heat transfer in drain cooler</t>
  </si>
  <si>
    <t>91|~25~1~101~~-102~</t>
  </si>
  <si>
    <t>Feedwater Heater (PCE) [25] - LP HEATER : Feedwater temperature rise (overall)</t>
  </si>
  <si>
    <t>82|71|~25~5~2~~-102~</t>
  </si>
  <si>
    <t>Feedwater Heater (PCE) [25] - LP HEATER : Terminal difference</t>
  </si>
  <si>
    <t>82|71|~25~5~3~~-102~</t>
  </si>
  <si>
    <t>Feedwater Heater (PCE) [25] - LP HEATER : Drain cooler approach</t>
  </si>
  <si>
    <t>91|~25~1~45~~-102~</t>
  </si>
  <si>
    <t>Feedwater Heater (PCE) [25] - LP HEATER : Total heat transfer area</t>
  </si>
  <si>
    <t>91|~25~1~82~~-102~</t>
  </si>
  <si>
    <t>Feedwater Heater (PCE) [25] - LP HEATER : Nameplate steam pressure</t>
  </si>
  <si>
    <t>89|~25~3~52~~-102~</t>
  </si>
  <si>
    <t>Feedwater Heater (PCE) [25] - LP HEATER : Shell length</t>
  </si>
  <si>
    <t>89|~25~3~53~~-102~</t>
  </si>
  <si>
    <t>Feedwater Heater (PCE) [25] - LP HEATER : Shell inner diameter</t>
  </si>
  <si>
    <t>89|~25~3~56~~-102~</t>
  </si>
  <si>
    <t>Feedwater Heater (PCE) [25] - LP HEATER : Overall length</t>
  </si>
  <si>
    <t>89|~25~3~27~~-102~</t>
  </si>
  <si>
    <t>Feedwater Heater (PCE) [25] - LP HEATER : Overall outer diameter</t>
  </si>
  <si>
    <t>89|~25~3~45~~-102~</t>
  </si>
  <si>
    <t>Feedwater Heater (PCE) [25] - LP HEATER : Total dry weight</t>
  </si>
  <si>
    <t>89|~25~3~57~~-102~</t>
  </si>
  <si>
    <t>Feedwater Heater (PCE) [25] - LP HEATER : Total operating (wet) weight</t>
  </si>
  <si>
    <t>82|71|~25~5~5~~-102~</t>
  </si>
  <si>
    <t>Feedwater Heater (PCE) [25] - LP HEATER : Total estimated installed cost</t>
  </si>
  <si>
    <t>93|~58~3~1~~-24~</t>
  </si>
  <si>
    <t>Fuel Source [58] - COAL : Pressure</t>
  </si>
  <si>
    <t>93|~58~3~2~~-24~</t>
  </si>
  <si>
    <t>Fuel Source [58] - COAL : Temperature</t>
  </si>
  <si>
    <t>93|~58~3~3~~-24~</t>
  </si>
  <si>
    <t>Fuel Source [58] - COAL : Enthalpy</t>
  </si>
  <si>
    <t>93|~58~3~4~~-24~</t>
  </si>
  <si>
    <t>93|~58~3~10~~-24~</t>
  </si>
  <si>
    <t>Fuel Source [58] - COAL : Energy flow (LHV)</t>
  </si>
  <si>
    <t>93|~58~3~11~~-24~</t>
  </si>
  <si>
    <t>Fuel Source [58] - COAL : Energy flow (HHV)</t>
  </si>
  <si>
    <t>93|~58~3~25~~-24~</t>
  </si>
  <si>
    <t>Fuel Source [58] - COAL : Fuel LHV price</t>
  </si>
  <si>
    <t>93|~58~3~26~~-24~</t>
  </si>
  <si>
    <t>Fuel Source [58] - COAL : Fuel expense</t>
  </si>
  <si>
    <t>~58~4~15~200~-24~</t>
  </si>
  <si>
    <t>~58~10~2~200~-24~</t>
  </si>
  <si>
    <t>Fuel Source [58] - COAL : Fuel type</t>
  </si>
  <si>
    <t>Solid</t>
  </si>
  <si>
    <t>~58~3~50~200~-24~</t>
  </si>
  <si>
    <t>Fuel Source [58] - COAL : LHV @ 25C</t>
  </si>
  <si>
    <t>~58~3~49~200~-24~</t>
  </si>
  <si>
    <t>~58~3~20~200~-24~</t>
  </si>
  <si>
    <t>~58~10~3~200~-24~</t>
  </si>
  <si>
    <t>Fuel Source [58] - COAL : Total LHV + Sensible heat referenced to 25C</t>
  </si>
  <si>
    <t>~58~10~4~200~-24~</t>
  </si>
  <si>
    <t>Fuel Source [58] - COAL : Total fuel enthalpy referenced to 0C</t>
  </si>
  <si>
    <t>~58~3~42~200~-24~</t>
  </si>
  <si>
    <t>Fuel Source [58] - COAL : Weight % of C</t>
  </si>
  <si>
    <t>~58~3~43~200~-24~</t>
  </si>
  <si>
    <t>Fuel Source [58] - COAL : Weight % of H</t>
  </si>
  <si>
    <t>~58~3~48~200~-24~</t>
  </si>
  <si>
    <t>Fuel Source [58] - COAL : Weight % of O</t>
  </si>
  <si>
    <t>~58~3~44~200~-24~</t>
  </si>
  <si>
    <t>Fuel Source [58] - COAL : Weight % of N</t>
  </si>
  <si>
    <t>~58~3~46~200~-24~</t>
  </si>
  <si>
    <t>Fuel Source [58] - COAL : Weight % of S</t>
  </si>
  <si>
    <t>~58~3~41~200~-24~</t>
  </si>
  <si>
    <t>Fuel Source [58] - COAL : Weight % of Ar</t>
  </si>
  <si>
    <t>~58~3~45~200~-24~</t>
  </si>
  <si>
    <t>Fuel Source [58] - COAL : Weight % of Chlorine</t>
  </si>
  <si>
    <t>~58~3~47~200~-24~</t>
  </si>
  <si>
    <t>Fuel Source [58] - COAL : Weight % of Ash</t>
  </si>
  <si>
    <t>~58~3~30~200~-24~</t>
  </si>
  <si>
    <t>Fuel Source [58] - COAL : Weight % of Moisture</t>
  </si>
  <si>
    <t>~58~3~23~200~-24~</t>
  </si>
  <si>
    <t>Fuel Source [58] - COAL : Equivalent molecular weight</t>
  </si>
  <si>
    <t>93|~64~3~1~~-1~</t>
  </si>
  <si>
    <t>Gas/Air Source [64] - SAF-1 : Pressure</t>
  </si>
  <si>
    <t>93|~64~3~2~~-1~</t>
  </si>
  <si>
    <t>Gas/Air Source [64] - SAF-1 : Temperature</t>
  </si>
  <si>
    <t>93|~64~3~3~~-1~</t>
  </si>
  <si>
    <t>Gas/Air Source [64] - SAF-1 : Enthalpy</t>
  </si>
  <si>
    <t>93|~64~3~4~~-1~</t>
  </si>
  <si>
    <t>93|~64~3~5~~-1~</t>
  </si>
  <si>
    <t>Gas/Air Source [64] - SAF-1 : Molecular weight</t>
  </si>
  <si>
    <t>93|~64~3~11~~-1~</t>
  </si>
  <si>
    <t>Gas/Air Source [64] - SAF-1 : N2 mole percent</t>
  </si>
  <si>
    <t>93|~64~3~12~~-1~</t>
  </si>
  <si>
    <t>Gas/Air Source [64] - SAF-1 : O2 mole percent</t>
  </si>
  <si>
    <t>93|~64~3~13~~-1~</t>
  </si>
  <si>
    <t>Gas/Air Source [64] - SAF-1 : CO2 mole percent</t>
  </si>
  <si>
    <t>93|~64~3~14~~-1~</t>
  </si>
  <si>
    <t>Gas/Air Source [64] - SAF-1 : H2O mole percent</t>
  </si>
  <si>
    <t>93|~64~3~15~~-1~</t>
  </si>
  <si>
    <t>Gas/Air Source [64] - SAF-1 : SO2 mole percent</t>
  </si>
  <si>
    <t>93|~64~3~16~~-1~</t>
  </si>
  <si>
    <t>Gas/Air Source [64] - SAF-1 : Ar mole percent</t>
  </si>
  <si>
    <t>93|~64~3~20~~-1~</t>
  </si>
  <si>
    <t>Gas/Air Source [64] - SAF-1 : Liquid H2O mole percent</t>
  </si>
  <si>
    <t>93|~64~3~21~~-1~</t>
  </si>
  <si>
    <t>Gas/Air Source [64] - SAF-1 : CO2 mass flow</t>
  </si>
  <si>
    <t>93|~65~3~1~~-1~</t>
  </si>
  <si>
    <t>Gas/Air Source [65] - SAF-2 : Pressure</t>
  </si>
  <si>
    <t>93|~65~3~2~~-1~</t>
  </si>
  <si>
    <t>Gas/Air Source [65] - SAF-2 : Temperature</t>
  </si>
  <si>
    <t>93|~65~3~3~~-1~</t>
  </si>
  <si>
    <t>Gas/Air Source [65] - SAF-2 : Enthalpy</t>
  </si>
  <si>
    <t>93|~65~3~4~~-1~</t>
  </si>
  <si>
    <t>93|~65~3~5~~-1~</t>
  </si>
  <si>
    <t>Gas/Air Source [65] - SAF-2 : Molecular weight</t>
  </si>
  <si>
    <t>93|~65~3~11~~-1~</t>
  </si>
  <si>
    <t>Gas/Air Source [65] - SAF-2 : N2 mole percent</t>
  </si>
  <si>
    <t>93|~65~3~12~~-1~</t>
  </si>
  <si>
    <t>Gas/Air Source [65] - SAF-2 : O2 mole percent</t>
  </si>
  <si>
    <t>93|~65~3~13~~-1~</t>
  </si>
  <si>
    <t>Gas/Air Source [65] - SAF-2 : CO2 mole percent</t>
  </si>
  <si>
    <t>93|~65~3~14~~-1~</t>
  </si>
  <si>
    <t>Gas/Air Source [65] - SAF-2 : H2O mole percent</t>
  </si>
  <si>
    <t>93|~65~3~15~~-1~</t>
  </si>
  <si>
    <t>Gas/Air Source [65] - SAF-2 : SO2 mole percent</t>
  </si>
  <si>
    <t>93|~65~3~16~~-1~</t>
  </si>
  <si>
    <t>Gas/Air Source [65] - SAF-2 : Ar mole percent</t>
  </si>
  <si>
    <t>93|~65~3~20~~-1~</t>
  </si>
  <si>
    <t>Gas/Air Source [65] - SAF-2 : Liquid H2O mole percent</t>
  </si>
  <si>
    <t>93|~65~3~21~~-1~</t>
  </si>
  <si>
    <t>Gas/Air Source [65] - SAF-2 : CO2 mass flow</t>
  </si>
  <si>
    <t>93|~71~3~1~~-1~</t>
  </si>
  <si>
    <t>Gas/Air Source [71] - PAF-1 : Pressure</t>
  </si>
  <si>
    <t>93|~71~3~2~~-1~</t>
  </si>
  <si>
    <t>Gas/Air Source [71] - PAF-1 : Temperature</t>
  </si>
  <si>
    <t>93|~71~3~3~~-1~</t>
  </si>
  <si>
    <t>Gas/Air Source [71] - PAF-1 : Enthalpy</t>
  </si>
  <si>
    <t>93|~71~3~4~~-1~</t>
  </si>
  <si>
    <t>93|~71~3~5~~-1~</t>
  </si>
  <si>
    <t>Gas/Air Source [71] - PAF-1 : Molecular weight</t>
  </si>
  <si>
    <t>93|~71~3~11~~-1~</t>
  </si>
  <si>
    <t>Gas/Air Source [71] - PAF-1 : N2 mole percent</t>
  </si>
  <si>
    <t>93|~71~3~12~~-1~</t>
  </si>
  <si>
    <t>Gas/Air Source [71] - PAF-1 : O2 mole percent</t>
  </si>
  <si>
    <t>93|~71~3~13~~-1~</t>
  </si>
  <si>
    <t>Gas/Air Source [71] - PAF-1 : CO2 mole percent</t>
  </si>
  <si>
    <t>93|~71~3~14~~-1~</t>
  </si>
  <si>
    <t>Gas/Air Source [71] - PAF-1 : H2O mole percent</t>
  </si>
  <si>
    <t>93|~71~3~15~~-1~</t>
  </si>
  <si>
    <t>Gas/Air Source [71] - PAF-1 : SO2 mole percent</t>
  </si>
  <si>
    <t>93|~71~3~16~~-1~</t>
  </si>
  <si>
    <t>Gas/Air Source [71] - PAF-1 : Ar mole percent</t>
  </si>
  <si>
    <t>93|~71~3~20~~-1~</t>
  </si>
  <si>
    <t>Gas/Air Source [71] - PAF-1 : Liquid H2O mole percent</t>
  </si>
  <si>
    <t>93|~71~3~21~~-1~</t>
  </si>
  <si>
    <t>Gas/Air Source [71] - PAF-1 : CO2 mass flow</t>
  </si>
  <si>
    <t>93|~72~3~1~~-1~</t>
  </si>
  <si>
    <t>Gas/Air Source [72] - PAF-2 : Pressure</t>
  </si>
  <si>
    <t>93|~72~3~2~~-1~</t>
  </si>
  <si>
    <t>Gas/Air Source [72] - PAF-2 : Temperature</t>
  </si>
  <si>
    <t>93|~72~3~3~~-1~</t>
  </si>
  <si>
    <t>Gas/Air Source [72] - PAF-2 : Enthalpy</t>
  </si>
  <si>
    <t>93|~72~3~4~~-1~</t>
  </si>
  <si>
    <t>93|~72~3~5~~-1~</t>
  </si>
  <si>
    <t>Gas/Air Source [72] - PAF-2 : Molecular weight</t>
  </si>
  <si>
    <t>93|~72~3~11~~-1~</t>
  </si>
  <si>
    <t>Gas/Air Source [72] - PAF-2 : N2 mole percent</t>
  </si>
  <si>
    <t>93|~72~3~12~~-1~</t>
  </si>
  <si>
    <t>Gas/Air Source [72] - PAF-2 : O2 mole percent</t>
  </si>
  <si>
    <t>93|~72~3~13~~-1~</t>
  </si>
  <si>
    <t>Gas/Air Source [72] - PAF-2 : CO2 mole percent</t>
  </si>
  <si>
    <t>93|~72~3~14~~-1~</t>
  </si>
  <si>
    <t>Gas/Air Source [72] - PAF-2 : H2O mole percent</t>
  </si>
  <si>
    <t>93|~72~3~15~~-1~</t>
  </si>
  <si>
    <t>Gas/Air Source [72] - PAF-2 : SO2 mole percent</t>
  </si>
  <si>
    <t>93|~72~3~16~~-1~</t>
  </si>
  <si>
    <t>Gas/Air Source [72] - PAF-2 : Ar mole percent</t>
  </si>
  <si>
    <t>93|~72~3~20~~-1~</t>
  </si>
  <si>
    <t>Gas/Air Source [72] - PAF-2 : Liquid H2O mole percent</t>
  </si>
  <si>
    <t>93|~72~3~21~~-1~</t>
  </si>
  <si>
    <t>Gas/Air Source [72] - PAF-2 : CO2 mass flow</t>
  </si>
  <si>
    <t>82|71|~9~10~3~~-168~</t>
  </si>
  <si>
    <t>General Pump [9] - #2-CWP : Mode</t>
  </si>
  <si>
    <t>82|71|~9~10~7~~-168~</t>
  </si>
  <si>
    <t>General Pump [9] - #2-CWP : Multi-pump utilization label</t>
  </si>
  <si>
    <t>1 installed / 1 running</t>
  </si>
  <si>
    <t>82|71|~9~10~6~~-168~</t>
  </si>
  <si>
    <t>General Pump [9] - #2-CWP : Pump head</t>
  </si>
  <si>
    <t>83|93|~9~3~15~~-168~</t>
  </si>
  <si>
    <t>General Pump [9] - #2-CWP : Pressure rise before control valve</t>
  </si>
  <si>
    <t>83|93|~9~3~18~~-168~</t>
  </si>
  <si>
    <t>General Pump [9] - #2-CWP : Pressure rise after valve pressure drop</t>
  </si>
  <si>
    <t>83|93|~9~3~16~~-168~</t>
  </si>
  <si>
    <t>General Pump [9] - #2-CWP : Pressure drop across valve</t>
  </si>
  <si>
    <t>83|93|~9~3~12~~-168~</t>
  </si>
  <si>
    <t>General Pump [9] - #2-CWP : Apparent isentropic efficiency</t>
  </si>
  <si>
    <t>83|93|~9~3~13~~-168~</t>
  </si>
  <si>
    <t>General Pump [9] - #2-CWP : Shaft work per station</t>
  </si>
  <si>
    <t>82|71|~9~10~1~~-168~</t>
  </si>
  <si>
    <t>General Pump [9] - #2-CWP : Hydraulic work per station</t>
  </si>
  <si>
    <t>82|71|~9~10~2~~-168~</t>
  </si>
  <si>
    <t>General Pump [9] - #2-CWP : Electricity consumption per station</t>
  </si>
  <si>
    <t>83|93|~9~3~5~~-168~</t>
  </si>
  <si>
    <t>General Pump [9] - #2-CWP : Suction flow</t>
  </si>
  <si>
    <t>83|93|~9~3~27~~-168~</t>
  </si>
  <si>
    <t>General Pump [9] - #2-CWP : Suction pressure</t>
  </si>
  <si>
    <t>83|93|~9~3~28~~-168~</t>
  </si>
  <si>
    <t>General Pump [9] - #2-CWP : Suction temperature</t>
  </si>
  <si>
    <t>83|93|~9~3~4~~-168~</t>
  </si>
  <si>
    <t>General Pump [9] - #2-CWP : Suction enthalpy</t>
  </si>
  <si>
    <t>83|93|~9~3~8~~-168~</t>
  </si>
  <si>
    <t>General Pump [9] - #2-CWP : Discharge flow</t>
  </si>
  <si>
    <t>83|93|~9~3~29~~-168~</t>
  </si>
  <si>
    <t>General Pump [9] - #2-CWP : Discharge pressure</t>
  </si>
  <si>
    <t>83|93|~9~3~6~~-168~</t>
  </si>
  <si>
    <t>General Pump [9] - #2-CWP : Discharge temperature</t>
  </si>
  <si>
    <t>83|93|~9~3~7~~-168~</t>
  </si>
  <si>
    <t>General Pump [9] - #2-CWP : Discharge enthalpy</t>
  </si>
  <si>
    <t>82|71|~9~6~1~1000~-168~</t>
  </si>
  <si>
    <t>General Pump [9] - #2-CWP : Motor: Mode</t>
  </si>
  <si>
    <t>91|~9~1~7~1000~-168~</t>
  </si>
  <si>
    <t>General Pump [9] - #2-CWP : Motor: Nameplate power</t>
  </si>
  <si>
    <t>91|~9~1~19~1000~-168~</t>
  </si>
  <si>
    <t>General Pump [9] - #2-CWP : Motor: Nameplate efficiency</t>
  </si>
  <si>
    <t>General Pump [9] - #2-CWP : Motor: Nameplate / Design point load</t>
  </si>
  <si>
    <t>76|~9~2~8~1000~-168~</t>
  </si>
  <si>
    <t>General Pump [9] - #2-CWP : Motor: Number of operating units</t>
  </si>
  <si>
    <t>93|~9~7~2~1000~-168~</t>
  </si>
  <si>
    <t>General Pump [9] - #2-CWP : Motor: Electricity consumption</t>
  </si>
  <si>
    <t>93|~9~7~6~1000~-168~</t>
  </si>
  <si>
    <t>General Pump [9] - #2-CWP : Motor: Shaft power</t>
  </si>
  <si>
    <t>93|~9~7~4~1000~-168~</t>
  </si>
  <si>
    <t>General Pump [9] - #2-CWP : Motor: Efficiency</t>
  </si>
  <si>
    <t>93|~9~7~3~1000~-168~</t>
  </si>
  <si>
    <t>General Pump [9] - #2-CWP : Motor: Electrical loss</t>
  </si>
  <si>
    <t>89|~9~3~5~1000~-168~</t>
  </si>
  <si>
    <t>General Pump [9] - #2-CWP : Motor: Nameplate motor shaft power</t>
  </si>
  <si>
    <t>82|71|~21~10~3~~-168~</t>
  </si>
  <si>
    <t>General Pump [21] - BFP-1 : Mode</t>
  </si>
  <si>
    <t>82|71|~21~10~7~~-168~</t>
  </si>
  <si>
    <t>General Pump [21] - BFP-1 : Multi-pump utilization label</t>
  </si>
  <si>
    <t>82|71|~21~10~6~~-168~</t>
  </si>
  <si>
    <t>General Pump [21] - BFP-1 : Pump head</t>
  </si>
  <si>
    <t>83|93|~21~3~15~~-168~</t>
  </si>
  <si>
    <t>General Pump [21] - BFP-1 : Pressure rise before control valve</t>
  </si>
  <si>
    <t>83|93|~21~3~18~~-168~</t>
  </si>
  <si>
    <t>General Pump [21] - BFP-1 : Pressure rise after valve pressure drop</t>
  </si>
  <si>
    <t>83|93|~21~3~16~~-168~</t>
  </si>
  <si>
    <t>General Pump [21] - BFP-1 : Pressure drop across valve</t>
  </si>
  <si>
    <t>83|93|~21~3~12~~-168~</t>
  </si>
  <si>
    <t>General Pump [21] - BFP-1 : Apparent isentropic efficiency</t>
  </si>
  <si>
    <t>83|93|~21~3~13~~-168~</t>
  </si>
  <si>
    <t>General Pump [21] - BFP-1 : Shaft work per station</t>
  </si>
  <si>
    <t>82|71|~21~10~1~~-168~</t>
  </si>
  <si>
    <t>General Pump [21] - BFP-1 : Hydraulic work per station</t>
  </si>
  <si>
    <t>82|71|~21~10~2~~-168~</t>
  </si>
  <si>
    <t>General Pump [21] - BFP-1 : Electricity consumption per station</t>
  </si>
  <si>
    <t>83|93|~21~3~5~~-168~</t>
  </si>
  <si>
    <t>General Pump [21] - BFP-1 : Suction flow</t>
  </si>
  <si>
    <t>83|93|~21~3~27~~-168~</t>
  </si>
  <si>
    <t>General Pump [21] - BFP-1 : Suction pressure</t>
  </si>
  <si>
    <t>83|93|~21~3~28~~-168~</t>
  </si>
  <si>
    <t>General Pump [21] - BFP-1 : Suction temperature</t>
  </si>
  <si>
    <t>83|93|~21~3~4~~-168~</t>
  </si>
  <si>
    <t>General Pump [21] - BFP-1 : Suction enthalpy</t>
  </si>
  <si>
    <t>83|93|~21~3~8~~-168~</t>
  </si>
  <si>
    <t>General Pump [21] - BFP-1 : Discharge flow</t>
  </si>
  <si>
    <t>83|93|~21~3~29~~-168~</t>
  </si>
  <si>
    <t>General Pump [21] - BFP-1 : Discharge pressure</t>
  </si>
  <si>
    <t>83|93|~21~3~6~~-168~</t>
  </si>
  <si>
    <t>General Pump [21] - BFP-1 : Discharge temperature</t>
  </si>
  <si>
    <t>83|93|~21~3~7~~-168~</t>
  </si>
  <si>
    <t>General Pump [21] - BFP-1 : Discharge enthalpy</t>
  </si>
  <si>
    <t>82|71|~21~6~1~1000~-168~</t>
  </si>
  <si>
    <t>General Pump [21] - BFP-1 : Motor: Mode</t>
  </si>
  <si>
    <t>91|~21~1~7~1000~-168~</t>
  </si>
  <si>
    <t>General Pump [21] - BFP-1 : Motor: Nameplate power</t>
  </si>
  <si>
    <t>91|~21~1~19~1000~-168~</t>
  </si>
  <si>
    <t>General Pump [21] - BFP-1 : Motor: Nameplate efficiency</t>
  </si>
  <si>
    <t>General Pump [21] - BFP-1 : Motor: Nameplate / Design point load</t>
  </si>
  <si>
    <t>76|~21~2~8~1000~-168~</t>
  </si>
  <si>
    <t>General Pump [21] - BFP-1 : Motor: Number of operating units</t>
  </si>
  <si>
    <t>93|~21~7~2~1000~-168~</t>
  </si>
  <si>
    <t>General Pump [21] - BFP-1 : Motor: Electricity consumption</t>
  </si>
  <si>
    <t>93|~21~7~6~1000~-168~</t>
  </si>
  <si>
    <t>General Pump [21] - BFP-1 : Motor: Shaft power</t>
  </si>
  <si>
    <t>93|~21~7~4~1000~-168~</t>
  </si>
  <si>
    <t>General Pump [21] - BFP-1 : Motor: Efficiency</t>
  </si>
  <si>
    <t>93|~21~7~3~1000~-168~</t>
  </si>
  <si>
    <t>General Pump [21] - BFP-1 : Motor: Electrical loss</t>
  </si>
  <si>
    <t>89|~21~3~5~1000~-168~</t>
  </si>
  <si>
    <t>General Pump [21] - BFP-1 : Motor: Nameplate motor shaft power</t>
  </si>
  <si>
    <t>82|71|~28~10~3~~-168~</t>
  </si>
  <si>
    <t>General Pump [28] - #1-CEP : Mode</t>
  </si>
  <si>
    <t>82|71|~28~10~7~~-168~</t>
  </si>
  <si>
    <t>General Pump [28] - #1-CEP : Multi-pump utilization label</t>
  </si>
  <si>
    <t>82|71|~28~10~6~~-168~</t>
  </si>
  <si>
    <t>General Pump [28] - #1-CEP : Pump head</t>
  </si>
  <si>
    <t>83|93|~28~3~15~~-168~</t>
  </si>
  <si>
    <t>General Pump [28] - #1-CEP : Pressure rise before control valve</t>
  </si>
  <si>
    <t>83|93|~28~3~18~~-168~</t>
  </si>
  <si>
    <t>General Pump [28] - #1-CEP : Pressure rise after valve pressure drop</t>
  </si>
  <si>
    <t>83|93|~28~3~16~~-168~</t>
  </si>
  <si>
    <t>General Pump [28] - #1-CEP : Pressure drop across valve</t>
  </si>
  <si>
    <t>83|93|~28~3~12~~-168~</t>
  </si>
  <si>
    <t>General Pump [28] - #1-CEP : Apparent isentropic efficiency</t>
  </si>
  <si>
    <t>83|93|~28~3~13~~-168~</t>
  </si>
  <si>
    <t>General Pump [28] - #1-CEP : Shaft work per station</t>
  </si>
  <si>
    <t>82|71|~28~10~1~~-168~</t>
  </si>
  <si>
    <t>General Pump [28] - #1-CEP : Hydraulic work per station</t>
  </si>
  <si>
    <t>82|71|~28~10~2~~-168~</t>
  </si>
  <si>
    <t>General Pump [28] - #1-CEP : Electricity consumption per station</t>
  </si>
  <si>
    <t>83|93|~28~3~5~~-168~</t>
  </si>
  <si>
    <t>General Pump [28] - #1-CEP : Suction flow</t>
  </si>
  <si>
    <t>83|93|~28~3~27~~-168~</t>
  </si>
  <si>
    <t>General Pump [28] - #1-CEP : Suction pressure</t>
  </si>
  <si>
    <t>83|93|~28~3~28~~-168~</t>
  </si>
  <si>
    <t>General Pump [28] - #1-CEP : Suction temperature</t>
  </si>
  <si>
    <t>83|93|~28~3~4~~-168~</t>
  </si>
  <si>
    <t>General Pump [28] - #1-CEP : Suction enthalpy</t>
  </si>
  <si>
    <t>83|93|~28~3~8~~-168~</t>
  </si>
  <si>
    <t>General Pump [28] - #1-CEP : Discharge flow</t>
  </si>
  <si>
    <t>83|93|~28~3~29~~-168~</t>
  </si>
  <si>
    <t>General Pump [28] - #1-CEP : Discharge pressure</t>
  </si>
  <si>
    <t>83|93|~28~3~6~~-168~</t>
  </si>
  <si>
    <t>General Pump [28] - #1-CEP : Discharge temperature</t>
  </si>
  <si>
    <t>83|93|~28~3~7~~-168~</t>
  </si>
  <si>
    <t>General Pump [28] - #1-CEP : Discharge enthalpy</t>
  </si>
  <si>
    <t>82|71|~28~6~1~1000~-168~</t>
  </si>
  <si>
    <t>General Pump [28] - #1-CEP : Motor: Mode</t>
  </si>
  <si>
    <t>91|~28~1~7~1000~-168~</t>
  </si>
  <si>
    <t>General Pump [28] - #1-CEP : Motor: Nameplate power</t>
  </si>
  <si>
    <t>91|~28~1~19~1000~-168~</t>
  </si>
  <si>
    <t>General Pump [28] - #1-CEP : Motor: Nameplate efficiency</t>
  </si>
  <si>
    <t>General Pump [28] - #1-CEP : Motor: Nameplate / Design point load</t>
  </si>
  <si>
    <t>76|~28~2~8~1000~-168~</t>
  </si>
  <si>
    <t>General Pump [28] - #1-CEP : Motor: Number of operating units</t>
  </si>
  <si>
    <t>93|~28~7~2~1000~-168~</t>
  </si>
  <si>
    <t>General Pump [28] - #1-CEP : Motor: Electricity consumption</t>
  </si>
  <si>
    <t>93|~28~7~6~1000~-168~</t>
  </si>
  <si>
    <t>General Pump [28] - #1-CEP : Motor: Shaft power</t>
  </si>
  <si>
    <t>93|~28~7~4~1000~-168~</t>
  </si>
  <si>
    <t>General Pump [28] - #1-CEP : Motor: Efficiency</t>
  </si>
  <si>
    <t>93|~28~7~3~1000~-168~</t>
  </si>
  <si>
    <t>General Pump [28] - #1-CEP : Motor: Electrical loss</t>
  </si>
  <si>
    <t>89|~28~3~5~1000~-168~</t>
  </si>
  <si>
    <t>General Pump [28] - #1-CEP : Motor: Nameplate motor shaft power</t>
  </si>
  <si>
    <t>82|71|~33~10~3~~-168~</t>
  </si>
  <si>
    <t>General Pump [33] - #2-CEP : Mode</t>
  </si>
  <si>
    <t>82|71|~33~10~7~~-168~</t>
  </si>
  <si>
    <t>General Pump [33] - #2-CEP : Multi-pump utilization label</t>
  </si>
  <si>
    <t>82|71|~33~10~6~~-168~</t>
  </si>
  <si>
    <t>General Pump [33] - #2-CEP : Pump head</t>
  </si>
  <si>
    <t>83|93|~33~3~15~~-168~</t>
  </si>
  <si>
    <t>General Pump [33] - #2-CEP : Pressure rise before control valve</t>
  </si>
  <si>
    <t>83|93|~33~3~18~~-168~</t>
  </si>
  <si>
    <t>General Pump [33] - #2-CEP : Pressure rise after valve pressure drop</t>
  </si>
  <si>
    <t>83|93|~33~3~16~~-168~</t>
  </si>
  <si>
    <t>General Pump [33] - #2-CEP : Pressure drop across valve</t>
  </si>
  <si>
    <t>83|93|~33~3~12~~-168~</t>
  </si>
  <si>
    <t>General Pump [33] - #2-CEP : Apparent isentropic efficiency</t>
  </si>
  <si>
    <t>83|93|~33~3~13~~-168~</t>
  </si>
  <si>
    <t>General Pump [33] - #2-CEP : Shaft work per station</t>
  </si>
  <si>
    <t>82|71|~33~10~1~~-168~</t>
  </si>
  <si>
    <t>General Pump [33] - #2-CEP : Hydraulic work per station</t>
  </si>
  <si>
    <t>82|71|~33~10~2~~-168~</t>
  </si>
  <si>
    <t>General Pump [33] - #2-CEP : Electricity consumption per station</t>
  </si>
  <si>
    <t>83|93|~33~3~5~~-168~</t>
  </si>
  <si>
    <t>General Pump [33] - #2-CEP : Suction flow</t>
  </si>
  <si>
    <t>83|93|~33~3~27~~-168~</t>
  </si>
  <si>
    <t>General Pump [33] - #2-CEP : Suction pressure</t>
  </si>
  <si>
    <t>83|93|~33~3~28~~-168~</t>
  </si>
  <si>
    <t>General Pump [33] - #2-CEP : Suction temperature</t>
  </si>
  <si>
    <t>83|93|~33~3~4~~-168~</t>
  </si>
  <si>
    <t>General Pump [33] - #2-CEP : Suction enthalpy</t>
  </si>
  <si>
    <t>83|93|~33~3~8~~-168~</t>
  </si>
  <si>
    <t>General Pump [33] - #2-CEP : Discharge flow</t>
  </si>
  <si>
    <t>83|93|~33~3~29~~-168~</t>
  </si>
  <si>
    <t>General Pump [33] - #2-CEP : Discharge pressure</t>
  </si>
  <si>
    <t>83|93|~33~3~6~~-168~</t>
  </si>
  <si>
    <t>General Pump [33] - #2-CEP : Discharge temperature</t>
  </si>
  <si>
    <t>83|93|~33~3~7~~-168~</t>
  </si>
  <si>
    <t>General Pump [33] - #2-CEP : Discharge enthalpy</t>
  </si>
  <si>
    <t>82|71|~33~6~1~1000~-168~</t>
  </si>
  <si>
    <t>General Pump [33] - #2-CEP : Motor: Mode</t>
  </si>
  <si>
    <t>91|~33~1~7~1000~-168~</t>
  </si>
  <si>
    <t>General Pump [33] - #2-CEP : Motor: Nameplate power</t>
  </si>
  <si>
    <t>91|~33~1~19~1000~-168~</t>
  </si>
  <si>
    <t>General Pump [33] - #2-CEP : Motor: Nameplate efficiency</t>
  </si>
  <si>
    <t>General Pump [33] - #2-CEP : Motor: Nameplate / Design point load</t>
  </si>
  <si>
    <t>76|~33~2~8~1000~-168~</t>
  </si>
  <si>
    <t>General Pump [33] - #2-CEP : Motor: Number of operating units</t>
  </si>
  <si>
    <t>93|~33~7~2~1000~-168~</t>
  </si>
  <si>
    <t>General Pump [33] - #2-CEP : Motor: Electricity consumption</t>
  </si>
  <si>
    <t>93|~33~7~6~1000~-168~</t>
  </si>
  <si>
    <t>General Pump [33] - #2-CEP : Motor: Shaft power</t>
  </si>
  <si>
    <t>93|~33~7~4~1000~-168~</t>
  </si>
  <si>
    <t>General Pump [33] - #2-CEP : Motor: Efficiency</t>
  </si>
  <si>
    <t>93|~33~7~3~1000~-168~</t>
  </si>
  <si>
    <t>General Pump [33] - #2-CEP : Motor: Electrical loss</t>
  </si>
  <si>
    <t>89|~33~3~5~1000~-168~</t>
  </si>
  <si>
    <t>General Pump [33] - #2-CEP : Motor: Nameplate motor shaft power</t>
  </si>
  <si>
    <t>82|71|~34~10~3~~-168~</t>
  </si>
  <si>
    <t>General Pump [34] - #1-CWP : Mode</t>
  </si>
  <si>
    <t>82|71|~34~10~7~~-168~</t>
  </si>
  <si>
    <t>General Pump [34] - #1-CWP : Multi-pump utilization label</t>
  </si>
  <si>
    <t>82|71|~34~10~6~~-168~</t>
  </si>
  <si>
    <t>General Pump [34] - #1-CWP : Pump head</t>
  </si>
  <si>
    <t>83|93|~34~3~15~~-168~</t>
  </si>
  <si>
    <t>General Pump [34] - #1-CWP : Pressure rise before control valve</t>
  </si>
  <si>
    <t>83|93|~34~3~18~~-168~</t>
  </si>
  <si>
    <t>General Pump [34] - #1-CWP : Pressure rise after valve pressure drop</t>
  </si>
  <si>
    <t>83|93|~34~3~16~~-168~</t>
  </si>
  <si>
    <t>General Pump [34] - #1-CWP : Pressure drop across valve</t>
  </si>
  <si>
    <t>83|93|~34~3~12~~-168~</t>
  </si>
  <si>
    <t>General Pump [34] - #1-CWP : Apparent isentropic efficiency</t>
  </si>
  <si>
    <t>83|93|~34~3~13~~-168~</t>
  </si>
  <si>
    <t>General Pump [34] - #1-CWP : Shaft work per station</t>
  </si>
  <si>
    <t>82|71|~34~10~1~~-168~</t>
  </si>
  <si>
    <t>General Pump [34] - #1-CWP : Hydraulic work per station</t>
  </si>
  <si>
    <t>82|71|~34~10~2~~-168~</t>
  </si>
  <si>
    <t>General Pump [34] - #1-CWP : Electricity consumption per station</t>
  </si>
  <si>
    <t>83|93|~34~3~5~~-168~</t>
  </si>
  <si>
    <t>General Pump [34] - #1-CWP : Suction flow</t>
  </si>
  <si>
    <t>83|93|~34~3~27~~-168~</t>
  </si>
  <si>
    <t>General Pump [34] - #1-CWP : Suction pressure</t>
  </si>
  <si>
    <t>83|93|~34~3~28~~-168~</t>
  </si>
  <si>
    <t>General Pump [34] - #1-CWP : Suction temperature</t>
  </si>
  <si>
    <t>83|93|~34~3~4~~-168~</t>
  </si>
  <si>
    <t>General Pump [34] - #1-CWP : Suction enthalpy</t>
  </si>
  <si>
    <t>83|93|~34~3~8~~-168~</t>
  </si>
  <si>
    <t>General Pump [34] - #1-CWP : Discharge flow</t>
  </si>
  <si>
    <t>83|93|~34~3~29~~-168~</t>
  </si>
  <si>
    <t>General Pump [34] - #1-CWP : Discharge pressure</t>
  </si>
  <si>
    <t>83|93|~34~3~6~~-168~</t>
  </si>
  <si>
    <t>General Pump [34] - #1-CWP : Discharge temperature</t>
  </si>
  <si>
    <t>83|93|~34~3~7~~-168~</t>
  </si>
  <si>
    <t>General Pump [34] - #1-CWP : Discharge enthalpy</t>
  </si>
  <si>
    <t>82|71|~34~6~1~1000~-168~</t>
  </si>
  <si>
    <t>General Pump [34] - #1-CWP : Motor: Mode</t>
  </si>
  <si>
    <t>91|~34~1~7~1000~-168~</t>
  </si>
  <si>
    <t>General Pump [34] - #1-CWP : Motor: Nameplate power</t>
  </si>
  <si>
    <t>91|~34~1~19~1000~-168~</t>
  </si>
  <si>
    <t>General Pump [34] - #1-CWP : Motor: Nameplate efficiency</t>
  </si>
  <si>
    <t>General Pump [34] - #1-CWP : Motor: Nameplate / Design point load</t>
  </si>
  <si>
    <t>76|~34~2~8~1000~-168~</t>
  </si>
  <si>
    <t>General Pump [34] - #1-CWP : Motor: Number of operating units</t>
  </si>
  <si>
    <t>93|~34~7~2~1000~-168~</t>
  </si>
  <si>
    <t>General Pump [34] - #1-CWP : Motor: Electricity consumption</t>
  </si>
  <si>
    <t>93|~34~7~6~1000~-168~</t>
  </si>
  <si>
    <t>General Pump [34] - #1-CWP : Motor: Shaft power</t>
  </si>
  <si>
    <t>93|~34~7~4~1000~-168~</t>
  </si>
  <si>
    <t>General Pump [34] - #1-CWP : Motor: Efficiency</t>
  </si>
  <si>
    <t>93|~34~7~3~1000~-168~</t>
  </si>
  <si>
    <t>General Pump [34] - #1-CWP : Motor: Electrical loss</t>
  </si>
  <si>
    <t>89|~34~3~5~1000~-168~</t>
  </si>
  <si>
    <t>General Pump [34] - #1-CWP : Motor: Nameplate motor shaft power</t>
  </si>
  <si>
    <t>82|71|~42~10~3~~-168~</t>
  </si>
  <si>
    <t>General Pump [42] - BFP-2 : Mode</t>
  </si>
  <si>
    <t>82|71|~42~10~7~~-168~</t>
  </si>
  <si>
    <t>General Pump [42] - BFP-2 : Multi-pump utilization label</t>
  </si>
  <si>
    <t>82|71|~42~10~6~~-168~</t>
  </si>
  <si>
    <t>General Pump [42] - BFP-2 : Pump head</t>
  </si>
  <si>
    <t>83|93|~42~3~15~~-168~</t>
  </si>
  <si>
    <t>General Pump [42] - BFP-2 : Pressure rise before control valve</t>
  </si>
  <si>
    <t>83|93|~42~3~18~~-168~</t>
  </si>
  <si>
    <t>General Pump [42] - BFP-2 : Pressure rise after valve pressure drop</t>
  </si>
  <si>
    <t>83|93|~42~3~16~~-168~</t>
  </si>
  <si>
    <t>General Pump [42] - BFP-2 : Pressure drop across valve</t>
  </si>
  <si>
    <t>83|93|~42~3~12~~-168~</t>
  </si>
  <si>
    <t>General Pump [42] - BFP-2 : Apparent isentropic efficiency</t>
  </si>
  <si>
    <t>83|93|~42~3~13~~-168~</t>
  </si>
  <si>
    <t>General Pump [42] - BFP-2 : Shaft work per station</t>
  </si>
  <si>
    <t>82|71|~42~10~1~~-168~</t>
  </si>
  <si>
    <t>General Pump [42] - BFP-2 : Hydraulic work per station</t>
  </si>
  <si>
    <t>82|71|~42~10~2~~-168~</t>
  </si>
  <si>
    <t>General Pump [42] - BFP-2 : Electricity consumption per station</t>
  </si>
  <si>
    <t>83|93|~42~3~5~~-168~</t>
  </si>
  <si>
    <t>General Pump [42] - BFP-2 : Suction flow</t>
  </si>
  <si>
    <t>83|93|~42~3~27~~-168~</t>
  </si>
  <si>
    <t>General Pump [42] - BFP-2 : Suction pressure</t>
  </si>
  <si>
    <t>83|93|~42~3~28~~-168~</t>
  </si>
  <si>
    <t>General Pump [42] - BFP-2 : Suction temperature</t>
  </si>
  <si>
    <t>83|93|~42~3~4~~-168~</t>
  </si>
  <si>
    <t>General Pump [42] - BFP-2 : Suction enthalpy</t>
  </si>
  <si>
    <t>83|93|~42~3~8~~-168~</t>
  </si>
  <si>
    <t>General Pump [42] - BFP-2 : Discharge flow</t>
  </si>
  <si>
    <t>83|93|~42~3~29~~-168~</t>
  </si>
  <si>
    <t>General Pump [42] - BFP-2 : Discharge pressure</t>
  </si>
  <si>
    <t>83|93|~42~3~6~~-168~</t>
  </si>
  <si>
    <t>General Pump [42] - BFP-2 : Discharge temperature</t>
  </si>
  <si>
    <t>83|93|~42~3~7~~-168~</t>
  </si>
  <si>
    <t>General Pump [42] - BFP-2 : Discharge enthalpy</t>
  </si>
  <si>
    <t>82|71|~42~6~1~1000~-168~</t>
  </si>
  <si>
    <t>General Pump [42] - BFP-2 : Motor: Mode</t>
  </si>
  <si>
    <t>91|~42~1~7~1000~-168~</t>
  </si>
  <si>
    <t>General Pump [42] - BFP-2 : Motor: Nameplate power</t>
  </si>
  <si>
    <t>91|~42~1~19~1000~-168~</t>
  </si>
  <si>
    <t>General Pump [42] - BFP-2 : Motor: Nameplate efficiency</t>
  </si>
  <si>
    <t>General Pump [42] - BFP-2 : Motor: Nameplate / Design point load</t>
  </si>
  <si>
    <t>76|~42~2~8~1000~-168~</t>
  </si>
  <si>
    <t>General Pump [42] - BFP-2 : Motor: Number of operating units</t>
  </si>
  <si>
    <t>93|~42~7~2~1000~-168~</t>
  </si>
  <si>
    <t>General Pump [42] - BFP-2 : Motor: Electricity consumption</t>
  </si>
  <si>
    <t>93|~42~7~6~1000~-168~</t>
  </si>
  <si>
    <t>General Pump [42] - BFP-2 : Motor: Shaft power</t>
  </si>
  <si>
    <t>93|~42~7~4~1000~-168~</t>
  </si>
  <si>
    <t>General Pump [42] - BFP-2 : Motor: Efficiency</t>
  </si>
  <si>
    <t>93|~42~7~3~1000~-168~</t>
  </si>
  <si>
    <t>General Pump [42] - BFP-2 : Motor: Electrical loss</t>
  </si>
  <si>
    <t>89|~42~3~5~1000~-168~</t>
  </si>
  <si>
    <t>General Pump [42] - BFP-2 : Motor: Nameplate motor shaft power</t>
  </si>
  <si>
    <t>82|71|~82~10~3~~-168~</t>
  </si>
  <si>
    <t>General Pump [82] - BFP-3 : Mode</t>
  </si>
  <si>
    <t>82|71|~82~10~7~~-168~</t>
  </si>
  <si>
    <t>General Pump [82] - BFP-3 : Multi-pump utilization label</t>
  </si>
  <si>
    <t>82|71|~82~10~6~~-168~</t>
  </si>
  <si>
    <t>General Pump [82] - BFP-3 : Pump head</t>
  </si>
  <si>
    <t>83|93|~82~3~15~~-168~</t>
  </si>
  <si>
    <t>General Pump [82] - BFP-3 : Pressure rise before control valve</t>
  </si>
  <si>
    <t>83|93|~82~3~18~~-168~</t>
  </si>
  <si>
    <t>General Pump [82] - BFP-3 : Pressure rise after valve pressure drop</t>
  </si>
  <si>
    <t>83|93|~82~3~16~~-168~</t>
  </si>
  <si>
    <t>General Pump [82] - BFP-3 : Pressure drop across valve</t>
  </si>
  <si>
    <t>83|93|~82~3~12~~-168~</t>
  </si>
  <si>
    <t>General Pump [82] - BFP-3 : Apparent isentropic efficiency</t>
  </si>
  <si>
    <t>83|93|~82~3~13~~-168~</t>
  </si>
  <si>
    <t>General Pump [82] - BFP-3 : Shaft work per station</t>
  </si>
  <si>
    <t>82|71|~82~10~1~~-168~</t>
  </si>
  <si>
    <t>General Pump [82] - BFP-3 : Hydraulic work per station</t>
  </si>
  <si>
    <t>82|71|~82~10~2~~-168~</t>
  </si>
  <si>
    <t>General Pump [82] - BFP-3 : Electricity consumption per station</t>
  </si>
  <si>
    <t>83|93|~82~3~5~~-168~</t>
  </si>
  <si>
    <t>General Pump [82] - BFP-3 : Suction flow</t>
  </si>
  <si>
    <t>83|93|~82~3~27~~-168~</t>
  </si>
  <si>
    <t>General Pump [82] - BFP-3 : Suction pressure</t>
  </si>
  <si>
    <t>83|93|~82~3~28~~-168~</t>
  </si>
  <si>
    <t>General Pump [82] - BFP-3 : Suction temperature</t>
  </si>
  <si>
    <t>83|93|~82~3~4~~-168~</t>
  </si>
  <si>
    <t>General Pump [82] - BFP-3 : Suction enthalpy</t>
  </si>
  <si>
    <t>83|93|~82~3~8~~-168~</t>
  </si>
  <si>
    <t>General Pump [82] - BFP-3 : Discharge flow</t>
  </si>
  <si>
    <t>83|93|~82~3~29~~-168~</t>
  </si>
  <si>
    <t>General Pump [82] - BFP-3 : Discharge pressure</t>
  </si>
  <si>
    <t>83|93|~82~3~6~~-168~</t>
  </si>
  <si>
    <t>General Pump [82] - BFP-3 : Discharge temperature</t>
  </si>
  <si>
    <t>83|93|~82~3~7~~-168~</t>
  </si>
  <si>
    <t>General Pump [82] - BFP-3 : Discharge enthalpy</t>
  </si>
  <si>
    <t>82|71|~82~6~1~1000~-168~</t>
  </si>
  <si>
    <t>General Pump [82] - BFP-3 : Motor: Mode</t>
  </si>
  <si>
    <t>91|~82~1~7~1000~-168~</t>
  </si>
  <si>
    <t>General Pump [82] - BFP-3 : Motor: Nameplate power</t>
  </si>
  <si>
    <t>91|~82~1~19~1000~-168~</t>
  </si>
  <si>
    <t>General Pump [82] - BFP-3 : Motor: Nameplate efficiency</t>
  </si>
  <si>
    <t>General Pump [82] - BFP-3 : Motor: Nameplate / Design point load</t>
  </si>
  <si>
    <t>76|~82~2~8~1000~-168~</t>
  </si>
  <si>
    <t>General Pump [82] - BFP-3 : Motor: Number of operating units</t>
  </si>
  <si>
    <t>93|~82~7~2~1000~-168~</t>
  </si>
  <si>
    <t>General Pump [82] - BFP-3 : Motor: Electricity consumption</t>
  </si>
  <si>
    <t>93|~82~7~6~1000~-168~</t>
  </si>
  <si>
    <t>General Pump [82] - BFP-3 : Motor: Shaft power</t>
  </si>
  <si>
    <t>93|~82~7~4~1000~-168~</t>
  </si>
  <si>
    <t>General Pump [82] - BFP-3 : Motor: Efficiency</t>
  </si>
  <si>
    <t>93|~82~7~3~1000~-168~</t>
  </si>
  <si>
    <t>General Pump [82] - BFP-3 : Motor: Electrical loss</t>
  </si>
  <si>
    <t>89|~82~3~5~1000~-168~</t>
  </si>
  <si>
    <t>General Pump [82] - BFP-3 : Motor: Nameplate motor shaft power</t>
  </si>
  <si>
    <t>93|~87~3~1~~-46~</t>
  </si>
  <si>
    <t>Makeup / Blowdown [87] : Makeup flow</t>
  </si>
  <si>
    <t>93|~87~3~3~~-46~</t>
  </si>
  <si>
    <t>93|~87~3~2~~-46~</t>
  </si>
  <si>
    <t>Makeup / Blowdown [87] : Makeup enthalpy</t>
  </si>
  <si>
    <t>93|~87~3~4~~-46~</t>
  </si>
  <si>
    <t>Makeup / Blowdown [87] : Blowdown flow</t>
  </si>
  <si>
    <t>93|~87~3~6~~-46~</t>
  </si>
  <si>
    <t>Makeup / Blowdown [87] : Blowdown temperature</t>
  </si>
  <si>
    <t>93|~87~3~5~~-46~</t>
  </si>
  <si>
    <t>Makeup / Blowdown [87] : Blowdown enthalpy</t>
  </si>
  <si>
    <t>93|~87~3~11~~-46~</t>
  </si>
  <si>
    <t>Makeup / Blowdown [87] : Inlet pressure</t>
  </si>
  <si>
    <t>93|~87~3~12~~-46~</t>
  </si>
  <si>
    <t>Makeup / Blowdown [87] : Inlet flow</t>
  </si>
  <si>
    <t>93|~87~3~14~~-46~</t>
  </si>
  <si>
    <t>Makeup / Blowdown [87] : Inlet temperature</t>
  </si>
  <si>
    <t>93|~87~3~13~~-46~</t>
  </si>
  <si>
    <t>Makeup / Blowdown [87] : Inlet enthalpy</t>
  </si>
  <si>
    <t>93|~87~3~22~~-46~</t>
  </si>
  <si>
    <t>Makeup / Blowdown [87] : Outlet flow</t>
  </si>
  <si>
    <t>93|~87~3~24~~-46~</t>
  </si>
  <si>
    <t>Makeup / Blowdown [87] : Outlet temperature</t>
  </si>
  <si>
    <t>93|~87~3~23~~-46~</t>
  </si>
  <si>
    <t>Makeup / Blowdown [87] : Outlet enthalpy</t>
  </si>
  <si>
    <t>93|~11~3~2~~-6~</t>
  </si>
  <si>
    <t>Mixer [11] : Actual mass flow fraction of 2nd clockwise inlet</t>
  </si>
  <si>
    <t>93|~11~3~3~~-6~</t>
  </si>
  <si>
    <t>Mixer [11] : Actual mass flow fraction of 3rd clockwise inlet</t>
  </si>
  <si>
    <t>93|~16~3~1~~-6~</t>
  </si>
  <si>
    <t>Mixer [16] : Actual mass flow fraction of 1st clockwise inlet</t>
  </si>
  <si>
    <t>93|~16~3~3~~-6~</t>
  </si>
  <si>
    <t>Mixer [16] : Actual mass flow fraction of 3rd clockwise inlet</t>
  </si>
  <si>
    <t>93|~26~3~1~~-6~</t>
  </si>
  <si>
    <t>Mixer [26] : Actual mass flow fraction of 1st clockwise inlet</t>
  </si>
  <si>
    <t>93|~26~3~3~~-6~</t>
  </si>
  <si>
    <t>Mixer [26] : Actual mass flow fraction of 3rd clockwise inlet</t>
  </si>
  <si>
    <t>93|~40~3~1~~-6~</t>
  </si>
  <si>
    <t>Mixer [40] : Actual mass flow fraction of 1st clockwise inlet</t>
  </si>
  <si>
    <t>93|~40~3~2~~-6~</t>
  </si>
  <si>
    <t>Mixer [40] : Actual mass flow fraction of 2nd clockwise inlet</t>
  </si>
  <si>
    <t>93|~66~3~1~~-6~</t>
  </si>
  <si>
    <t>Gas/Air Mixer [66] : Actual mass flow fraction of 1st clockwise inlet</t>
  </si>
  <si>
    <t>93|~66~3~3~~-6~</t>
  </si>
  <si>
    <t>Gas/Air Mixer [66] : Actual mass flow fraction of 3rd clockwise inlet</t>
  </si>
  <si>
    <t>93|~66~3~41~~-6~</t>
  </si>
  <si>
    <t>Gas/Air Mixer [66] : Actual mole flow fraction of 1st clockwise inlet</t>
  </si>
  <si>
    <t>93|~66~3~43~~-6~</t>
  </si>
  <si>
    <t>Gas/Air Mixer [66] : Actual mole flow fraction of 3rd clockwise inlet</t>
  </si>
  <si>
    <t>93|~66~3~31~~-6~</t>
  </si>
  <si>
    <t>Gas/Air Mixer [66] : Exit gas N2 mole percent</t>
  </si>
  <si>
    <t>93|~66~3~32~~-6~</t>
  </si>
  <si>
    <t>Gas/Air Mixer [66] : Exit gas O2 mole percent</t>
  </si>
  <si>
    <t>93|~66~3~33~~-6~</t>
  </si>
  <si>
    <t>Gas/Air Mixer [66] : Exit gas CO2 mole percent</t>
  </si>
  <si>
    <t>93|~66~3~34~~-6~</t>
  </si>
  <si>
    <t>Gas/Air Mixer [66] : Exit gas H2O mole percent</t>
  </si>
  <si>
    <t>93|~66~3~35~~-6~</t>
  </si>
  <si>
    <t>Gas/Air Mixer [66] : Exit gas SO2 mole percent</t>
  </si>
  <si>
    <t>93|~66~3~36~~-6~</t>
  </si>
  <si>
    <t>Gas/Air Mixer [66] : Exit gas Ar mole percent</t>
  </si>
  <si>
    <t>93|~73~3~1~~-6~</t>
  </si>
  <si>
    <t>Gas/Air Mixer [73] : Actual mass flow fraction of 1st clockwise inlet</t>
  </si>
  <si>
    <t>93|~73~3~3~~-6~</t>
  </si>
  <si>
    <t>Gas/Air Mixer [73] : Actual mass flow fraction of 3rd clockwise inlet</t>
  </si>
  <si>
    <t>93|~73~3~41~~-6~</t>
  </si>
  <si>
    <t>Gas/Air Mixer [73] : Actual mole flow fraction of 1st clockwise inlet</t>
  </si>
  <si>
    <t>93|~73~3~43~~-6~</t>
  </si>
  <si>
    <t>Gas/Air Mixer [73] : Actual mole flow fraction of 3rd clockwise inlet</t>
  </si>
  <si>
    <t>93|~73~3~31~~-6~</t>
  </si>
  <si>
    <t>Gas/Air Mixer [73] : Exit gas N2 mole percent</t>
  </si>
  <si>
    <t>93|~73~3~32~~-6~</t>
  </si>
  <si>
    <t>Gas/Air Mixer [73] : Exit gas O2 mole percent</t>
  </si>
  <si>
    <t>93|~73~3~33~~-6~</t>
  </si>
  <si>
    <t>Gas/Air Mixer [73] : Exit gas CO2 mole percent</t>
  </si>
  <si>
    <t>93|~73~3~34~~-6~</t>
  </si>
  <si>
    <t>Gas/Air Mixer [73] : Exit gas H2O mole percent</t>
  </si>
  <si>
    <t>93|~73~3~35~~-6~</t>
  </si>
  <si>
    <t>Gas/Air Mixer [73] : Exit gas SO2 mole percent</t>
  </si>
  <si>
    <t>93|~73~3~36~~-6~</t>
  </si>
  <si>
    <t>Gas/Air Mixer [73] : Exit gas Ar mole percent</t>
  </si>
  <si>
    <t>93|~79~3~1~~-6~</t>
  </si>
  <si>
    <t>Gas/Air Mixer [79] : Actual mass flow fraction of 1st clockwise inlet</t>
  </si>
  <si>
    <t>93|~79~3~3~~-6~</t>
  </si>
  <si>
    <t>Gas/Air Mixer [79] : Actual mass flow fraction of 3rd clockwise inlet</t>
  </si>
  <si>
    <t>93|~79~3~41~~-6~</t>
  </si>
  <si>
    <t>Gas/Air Mixer [79] : Actual mole flow fraction of 1st clockwise inlet</t>
  </si>
  <si>
    <t>93|~79~3~43~~-6~</t>
  </si>
  <si>
    <t>Gas/Air Mixer [79] : Actual mole flow fraction of 3rd clockwise inlet</t>
  </si>
  <si>
    <t>93|~79~3~31~~-6~</t>
  </si>
  <si>
    <t>Gas/Air Mixer [79] : Exit gas N2 mole percent</t>
  </si>
  <si>
    <t>93|~79~3~32~~-6~</t>
  </si>
  <si>
    <t>Gas/Air Mixer [79] : Exit gas O2 mole percent</t>
  </si>
  <si>
    <t>93|~79~3~33~~-6~</t>
  </si>
  <si>
    <t>Gas/Air Mixer [79] : Exit gas CO2 mole percent</t>
  </si>
  <si>
    <t>93|~79~3~34~~-6~</t>
  </si>
  <si>
    <t>Gas/Air Mixer [79] : Exit gas H2O mole percent</t>
  </si>
  <si>
    <t>93|~79~3~35~~-6~</t>
  </si>
  <si>
    <t>Gas/Air Mixer [79] : Exit gas SO2 mole percent</t>
  </si>
  <si>
    <t>93|~79~3~36~~-6~</t>
  </si>
  <si>
    <t>Gas/Air Mixer [79] : Exit gas Ar mole percent</t>
  </si>
  <si>
    <t>93|~86~3~1~~-6~</t>
  </si>
  <si>
    <t>Mixer [86] : Actual mass flow fraction of 1st clockwise inlet</t>
  </si>
  <si>
    <t>93|~86~3~2~~-6~</t>
  </si>
  <si>
    <t>Mixer [86] : Actual mass flow fraction of 2nd clockwise inlet</t>
  </si>
  <si>
    <t>93|~86~3~3~~-6~</t>
  </si>
  <si>
    <t>Mixer [86] : Actual mass flow fraction of 3rd clockwise inlet</t>
  </si>
  <si>
    <t>~59~10~1~~-162~</t>
  </si>
  <si>
    <t>Boiler Assembly [1]: Parallel Tubular Air Heaters [59] - AIR HEATER : Mode</t>
  </si>
  <si>
    <t>~59~3~125~~-162~</t>
  </si>
  <si>
    <t>Boiler Assembly [1]: Parallel Tubular Air Heaters [59] - AIR HEATER : Total heat transfered away from external gases</t>
  </si>
  <si>
    <t>~59~3~120~~-162~</t>
  </si>
  <si>
    <t>Boiler Assembly [1]: Parallel Tubular Air Heaters [59] - AIR HEATER : Heat transfered away from external gases on SA side</t>
  </si>
  <si>
    <t>~59~3~121~~-162~</t>
  </si>
  <si>
    <t>Boiler Assembly [1]: Parallel Tubular Air Heaters [59] - AIR HEATER : Heat transfered away from external gases on PA side</t>
  </si>
  <si>
    <t>~59~3~122~~-162~</t>
  </si>
  <si>
    <t>Boiler Assembly [1]: Parallel Tubular Air Heaters [59] - AIR HEATER : Heat transfer to internal gases on SA side</t>
  </si>
  <si>
    <t>~59~3~123~~-162~</t>
  </si>
  <si>
    <t>Boiler Assembly [1]: Parallel Tubular Air Heaters [59] - AIR HEATER : Heat transfer to internal gases on PA side</t>
  </si>
  <si>
    <t>~59~3~124~~-162~</t>
  </si>
  <si>
    <t>Boiler Assembly [1]: Parallel Tubular Air Heaters [59] - AIR HEATER : Heat loss from heater</t>
  </si>
  <si>
    <t>~59~3~53~~-162~</t>
  </si>
  <si>
    <t>Boiler Assembly [1]: Parallel Tubular Air Heaters [59] - AIR HEATER : External pressure drop</t>
  </si>
  <si>
    <t>~59~3~83~~-162~</t>
  </si>
  <si>
    <t>Boiler Assembly [1]: Parallel Tubular Air Heaters [59] - AIR HEATER : Internal pressure drop on SA side</t>
  </si>
  <si>
    <t>~59~3~103~~-162~</t>
  </si>
  <si>
    <t>Boiler Assembly [1]: Parallel Tubular Air Heaters [59] - AIR HEATER : Internal pressure drop on PA side</t>
  </si>
  <si>
    <t>~23~6~5~~-107~</t>
  </si>
  <si>
    <t>Pipe (PCE) [23] : Mode</t>
  </si>
  <si>
    <t>~23~6~1~~-107~</t>
  </si>
  <si>
    <t>Pipe (PCE) [23] : Pressure drop from inlet to exit</t>
  </si>
  <si>
    <t>~23~6~2~~-107~</t>
  </si>
  <si>
    <t>Pipe (PCE) [23] : Pressure drop as percent of exit pressure</t>
  </si>
  <si>
    <t>~23~6~4~~-107~</t>
  </si>
  <si>
    <t>Pipe (PCE) [23] : Heat loss</t>
  </si>
  <si>
    <t>~24~6~5~~-107~</t>
  </si>
  <si>
    <t>Pipe (PCE) [24] : Mode</t>
  </si>
  <si>
    <t>~24~6~1~~-107~</t>
  </si>
  <si>
    <t>Pipe (PCE) [24] : Pressure drop from inlet to exit</t>
  </si>
  <si>
    <t>~24~6~2~~-107~</t>
  </si>
  <si>
    <t>Pipe (PCE) [24] : Pressure drop as percent of exit pressure</t>
  </si>
  <si>
    <t>~24~6~4~~-107~</t>
  </si>
  <si>
    <t>Pipe (PCE) [24] : Heat loss</t>
  </si>
  <si>
    <t>~27~6~5~~-107~</t>
  </si>
  <si>
    <t>Pipe (PCE) [27] : Mode</t>
  </si>
  <si>
    <t>~27~6~1~~-107~</t>
  </si>
  <si>
    <t>Pipe (PCE) [27] : Pressure drop from inlet to exit</t>
  </si>
  <si>
    <t>~27~6~2~~-107~</t>
  </si>
  <si>
    <t>Pipe (PCE) [27] : Pressure drop as percent of exit pressure</t>
  </si>
  <si>
    <t>~27~6~4~~-107~</t>
  </si>
  <si>
    <t>Pipe (PCE) [27] : Heat loss</t>
  </si>
  <si>
    <t>~47~6~5~~-107~</t>
  </si>
  <si>
    <t>Pipe (PCE) [47] : Mode</t>
  </si>
  <si>
    <t>~47~6~1~~-107~</t>
  </si>
  <si>
    <t>Pipe (PCE) [47] : Pressure drop from inlet to exit</t>
  </si>
  <si>
    <t>~47~6~2~~-107~</t>
  </si>
  <si>
    <t>Pipe (PCE) [47] : Pressure drop as percent of exit pressure</t>
  </si>
  <si>
    <t>~47~6~4~~-107~</t>
  </si>
  <si>
    <t>Pipe (PCE) [47] : Heat loss</t>
  </si>
  <si>
    <t>~51~6~5~~-107~</t>
  </si>
  <si>
    <t>Pipe (PCE) [51] : Mode</t>
  </si>
  <si>
    <t>~51~6~1~~-107~</t>
  </si>
  <si>
    <t>Pipe (PCE) [51] : Pressure drop from inlet to exit</t>
  </si>
  <si>
    <t>~51~6~2~~-107~</t>
  </si>
  <si>
    <t>Pipe (PCE) [51] : Pressure drop as percent of exit pressure</t>
  </si>
  <si>
    <t>~51~6~4~~-107~</t>
  </si>
  <si>
    <t>Pipe (PCE) [51] : Heat loss</t>
  </si>
  <si>
    <t>~55~6~5~~-107~</t>
  </si>
  <si>
    <t>Pipe (PCE) [55] : Mode</t>
  </si>
  <si>
    <t>~55~6~1~~-107~</t>
  </si>
  <si>
    <t>Pipe (PCE) [55] : Pressure drop from inlet to exit</t>
  </si>
  <si>
    <t>~55~6~2~~-107~</t>
  </si>
  <si>
    <t>Pipe (PCE) [55] : Pressure drop as percent of exit pressure</t>
  </si>
  <si>
    <t>~55~6~4~~-107~</t>
  </si>
  <si>
    <t>Pipe (PCE) [55] : Heat loss</t>
  </si>
  <si>
    <t>~12~5~3~~-137~</t>
  </si>
  <si>
    <t>Reducing Station [12] : Temperature control mode</t>
  </si>
  <si>
    <t>Spray flow</t>
  </si>
  <si>
    <t>~12~5~1~~-137~</t>
  </si>
  <si>
    <t>Reducing Station [12] : Pressure control mode</t>
  </si>
  <si>
    <t xml:space="preserve">VWO </t>
  </si>
  <si>
    <t>~12~5~2~~-137~</t>
  </si>
  <si>
    <t>Reducing Station [12] : Valve current status</t>
  </si>
  <si>
    <t>Wide open</t>
  </si>
  <si>
    <t>~12~3~1~~-137~</t>
  </si>
  <si>
    <t>Reducing Station [12] : Pressure drop @ VWO</t>
  </si>
  <si>
    <t>~12~3~21~~-137~</t>
  </si>
  <si>
    <t>Reducing Station [12] : Pressure drop</t>
  </si>
  <si>
    <t>~12~3~22~~-137~</t>
  </si>
  <si>
    <t>Reducing Station [12] : Temperature drop</t>
  </si>
  <si>
    <t>~12~3~3~~-137~</t>
  </si>
  <si>
    <t>Reducing Station [12] : Inlet pressure</t>
  </si>
  <si>
    <t>~12~3~4~~-137~</t>
  </si>
  <si>
    <t>Reducing Station [12] : Inlet temperature</t>
  </si>
  <si>
    <t>~12~3~5~~-137~</t>
  </si>
  <si>
    <t>Reducing Station [12] : Inlet mass flow</t>
  </si>
  <si>
    <t>~12~3~6~~-137~</t>
  </si>
  <si>
    <t>Reducing Station [12] : Inlet enthalpy</t>
  </si>
  <si>
    <t>~12~3~11~~-137~</t>
  </si>
  <si>
    <t>Reducing Station [12] : Outlet pressure</t>
  </si>
  <si>
    <t>~12~3~12~~-137~</t>
  </si>
  <si>
    <t>Reducing Station [12] : Outlet temperature</t>
  </si>
  <si>
    <t>~12~3~13~~-137~</t>
  </si>
  <si>
    <t>Reducing Station [12] : Outlet mass flow</t>
  </si>
  <si>
    <t>~12~3~14~~-137~</t>
  </si>
  <si>
    <t>Reducing Station [12] : Outlet enthalpy</t>
  </si>
  <si>
    <t>~12~3~9~~-137~</t>
  </si>
  <si>
    <t>Reducing Station [12] : Spray mass flow</t>
  </si>
  <si>
    <t>~12~3~10~~-137~</t>
  </si>
  <si>
    <t>Reducing Station [12] : Spray water enthalpy</t>
  </si>
  <si>
    <t>91|~36~1~13~~-127~</t>
  </si>
  <si>
    <t>Shell-Tube Water Heater (PCE) [36] - GSC : Shell pressure</t>
  </si>
  <si>
    <t>91|~36~1~71~~-127~</t>
  </si>
  <si>
    <t>Shell-Tube Water Heater (PCE) [36] - GSC : Saturation temperature</t>
  </si>
  <si>
    <t>89|~36~3~7~~-127~</t>
  </si>
  <si>
    <t>Shell-Tube Water Heater (PCE) [36] - GSC : Total heat transfer</t>
  </si>
  <si>
    <t>91|~36~1~101~~-127~</t>
  </si>
  <si>
    <t>Shell-Tube Water Heater (PCE) [36] - GSC : Feedwater temperature rise (overall)</t>
  </si>
  <si>
    <t>82|71|~36~5~2~~-127~</t>
  </si>
  <si>
    <t>Shell-Tube Water Heater (PCE) [36] - GSC : Terminal difference</t>
  </si>
  <si>
    <t>91|~36~1~45~~-127~</t>
  </si>
  <si>
    <t>Shell-Tube Water Heater (PCE) [36] - GSC : Total heat transfer area</t>
  </si>
  <si>
    <t>91|~36~1~82~~-127~</t>
  </si>
  <si>
    <t>Shell-Tube Water Heater (PCE) [36] - GSC : Nameplate steam pressure</t>
  </si>
  <si>
    <t>89|~36~3~52~~-127~</t>
  </si>
  <si>
    <t>Shell-Tube Water Heater (PCE) [36] - GSC : Shell length</t>
  </si>
  <si>
    <t>89|~36~3~53~~-127~</t>
  </si>
  <si>
    <t>Shell-Tube Water Heater (PCE) [36] - GSC : Shell inner diameter</t>
  </si>
  <si>
    <t>89|~36~3~56~~-127~</t>
  </si>
  <si>
    <t>Shell-Tube Water Heater (PCE) [36] - GSC : Overall length</t>
  </si>
  <si>
    <t>89|~36~3~27~~-127~</t>
  </si>
  <si>
    <t>Shell-Tube Water Heater (PCE) [36] - GSC : Overall outer diameter</t>
  </si>
  <si>
    <t>89|~36~3~45~~-127~</t>
  </si>
  <si>
    <t>Shell-Tube Water Heater (PCE) [36] - GSC : Total dry weight</t>
  </si>
  <si>
    <t>89|~36~3~57~~-127~</t>
  </si>
  <si>
    <t>Shell-Tube Water Heater (PCE) [36] - GSC : Total operating (wet) weight</t>
  </si>
  <si>
    <t>82|71|~36~5~5~~-127~</t>
  </si>
  <si>
    <t>Shell-Tube Water Heater (PCE) [36] - GSC : Total estimated installed cost</t>
  </si>
  <si>
    <t>93|~5~3~1~~-7~</t>
  </si>
  <si>
    <t>Splitter [5] : Actual flow fraction of 1st clockwise outlet</t>
  </si>
  <si>
    <t>93|~5~3~2~~-7~</t>
  </si>
  <si>
    <t>Splitter [5] : Actual flow fraction of 2nd clockwise outlet</t>
  </si>
  <si>
    <t>93|~6~3~1~~-7~</t>
  </si>
  <si>
    <t>Splitter [6] : Actual flow fraction of 1st clockwise outlet</t>
  </si>
  <si>
    <t>93|~6~3~2~~-7~</t>
  </si>
  <si>
    <t>Splitter [6] : Actual flow fraction of 2nd clockwise outlet</t>
  </si>
  <si>
    <t>93|~7~3~1~~-7~</t>
  </si>
  <si>
    <t>Splitter [7] : Actual flow fraction of 1st clockwise outlet</t>
  </si>
  <si>
    <t>93|~7~3~2~~-7~</t>
  </si>
  <si>
    <t>Splitter [7] : Actual flow fraction of 2nd clockwise outlet</t>
  </si>
  <si>
    <t>93|~10~3~1~~-7~</t>
  </si>
  <si>
    <t>Splitter [10] : Actual flow fraction of 1st clockwise outlet</t>
  </si>
  <si>
    <t>93|~10~3~3~~-7~</t>
  </si>
  <si>
    <t>Splitter [10] : Actual flow fraction of 3rd clockwise outlet</t>
  </si>
  <si>
    <t>93|~13~3~2~~-7~</t>
  </si>
  <si>
    <t>Splitter [13] : Actual flow fraction of 2nd clockwise outlet</t>
  </si>
  <si>
    <t>93|~13~3~3~~-7~</t>
  </si>
  <si>
    <t>Splitter [13] : Actual flow fraction of 3rd clockwise outlet</t>
  </si>
  <si>
    <t>93|~17~3~1~~-7~</t>
  </si>
  <si>
    <t>Splitter [17] : Actual flow fraction of 1st clockwise outlet</t>
  </si>
  <si>
    <t>93|~17~3~3~~-7~</t>
  </si>
  <si>
    <t>Splitter [17] : Actual flow fraction of 3rd clockwise outlet</t>
  </si>
  <si>
    <t>93|~22~3~1~~-7~</t>
  </si>
  <si>
    <t>Splitter [22] : Actual flow fraction of 1st clockwise outlet</t>
  </si>
  <si>
    <t>93|~22~3~3~~-7~</t>
  </si>
  <si>
    <t>Splitter [22] : Actual flow fraction of 3rd clockwise outlet</t>
  </si>
  <si>
    <t>93|~76~3~1~~-7~</t>
  </si>
  <si>
    <t>Splitter [76] : Actual flow fraction of 1st clockwise outlet</t>
  </si>
  <si>
    <t>93|~76~3~3~~-7~</t>
  </si>
  <si>
    <t>Splitter [76] : Actual flow fraction of 3rd clockwise outlet</t>
  </si>
  <si>
    <t>93|~85~3~1~~-7~</t>
  </si>
  <si>
    <t>Splitter [85] : Actual flow fraction of 1st clockwise outlet</t>
  </si>
  <si>
    <t>93|~85~3~2~~-7~</t>
  </si>
  <si>
    <t>Splitter [85] : Actual flow fraction of 2nd clockwise outlet</t>
  </si>
  <si>
    <t>93|~85~3~3~~-7~</t>
  </si>
  <si>
    <t>Splitter [85] : Actual flow fraction of 3rd clockwise outlet</t>
  </si>
  <si>
    <t>82|71|~80~6~2~~-121~</t>
  </si>
  <si>
    <t>Boiler Assembly [1]: Concrete Stack [80] : Mode</t>
  </si>
  <si>
    <t>93|~80~4~11~~-121~</t>
  </si>
  <si>
    <t>Boiler Assembly [1]: Concrete Stack [80] : Exit temperature</t>
  </si>
  <si>
    <t>93|~80~4~48~~-121~</t>
  </si>
  <si>
    <t>Boiler Assembly [1]: Concrete Stack [80] : Water dew point temperature</t>
  </si>
  <si>
    <t>93|~80~4~47~~-121~</t>
  </si>
  <si>
    <t>Boiler Assembly [1]: Concrete Stack [80] : Sulfur dew point temperature</t>
  </si>
  <si>
    <t>93|~80~4~65~~-121~</t>
  </si>
  <si>
    <t>Boiler Assembly [1]: Concrete Stack [80] : CO2 emission</t>
  </si>
  <si>
    <t>93|~80~4~16~~-121~</t>
  </si>
  <si>
    <t>Boiler Assembly [1]: Concrete Stack [80] : Exhaust gas O2 mol%</t>
  </si>
  <si>
    <t>93|~80~4~17~~-121~</t>
  </si>
  <si>
    <t>Boiler Assembly [1]: Concrete Stack [80] : Exhaust gas CO2 mol%</t>
  </si>
  <si>
    <t>93|~80~4~18~~-121~</t>
  </si>
  <si>
    <t>Boiler Assembly [1]: Concrete Stack [80] : Exhaust gas H2O mol%</t>
  </si>
  <si>
    <t>82|71|~80~6~3~~-121~</t>
  </si>
  <si>
    <t>Boiler Assembly [1]: Concrete Stack [80] : Exhaust gas N2 mol%</t>
  </si>
  <si>
    <t>82|71|~80~6~5~~-121~</t>
  </si>
  <si>
    <t>Boiler Assembly [1]: Concrete Stack [80] : Exhaust gas Ar mol%</t>
  </si>
  <si>
    <t>93|~80~4~36~~-121~</t>
  </si>
  <si>
    <t>Boiler Assembly [1]: Concrete Stack [80] : Exhaust gas SO2 mol%</t>
  </si>
  <si>
    <t>93|~80~4~43~~-121~</t>
  </si>
  <si>
    <t>Boiler Assembly [1]: Concrete Stack [80] : Exhaust gas SO2 content (energy basis)</t>
  </si>
  <si>
    <t>93|~80~4~44~~-121~</t>
  </si>
  <si>
    <t>Boiler Assembly [1]: Concrete Stack [80] : Exhaust gas SO2 content (volume basis, @ 6% O2, dry)</t>
  </si>
  <si>
    <t>93|~80~4~45~~-121~</t>
  </si>
  <si>
    <t>Boiler Assembly [1]: Concrete Stack [80] : Exhaust gas SO2 content (ppmv, @ 6% O2, dry)</t>
  </si>
  <si>
    <t>93|~80~4~40~~-121~</t>
  </si>
  <si>
    <t>Boiler Assembly [1]: Concrete Stack [80] : Exhaust gas dust flow</t>
  </si>
  <si>
    <t>93|~80~4~41~~-121~</t>
  </si>
  <si>
    <t>Boiler Assembly [1]: Concrete Stack [80] : Exhaust gas dust load (energy basis)</t>
  </si>
  <si>
    <t>93|~80~4~42~~-121~</t>
  </si>
  <si>
    <t>Boiler Assembly [1]: Concrete Stack [80] : Exhaust gas dust load (volume basis)</t>
  </si>
  <si>
    <t>93|~80~4~46~~-121~</t>
  </si>
  <si>
    <t>Boiler Assembly [1]: Concrete Stack [80] : Plume visibility index</t>
  </si>
  <si>
    <t>93|~80~4~64~~-121~</t>
  </si>
  <si>
    <t>Boiler Assembly [1]: Concrete Stack [80] : HCL mass flow in exit gas</t>
  </si>
  <si>
    <t>93|~80~4~60~~-121~</t>
  </si>
  <si>
    <t>Boiler Assembly [1]: Concrete Stack [80] : Hg mass flow in exit gas</t>
  </si>
  <si>
    <t>91|~80~1~11~100~-121~</t>
  </si>
  <si>
    <t>Boiler Assembly [1]: Concrete Stack [80] : Reference O2 content</t>
  </si>
  <si>
    <t>90|~80~4~2~100~-121~</t>
  </si>
  <si>
    <t>Boiler Assembly [1]: Concrete Stack [80] : Actual O2 content in exit gas</t>
  </si>
  <si>
    <t>90|~80~4~4~100~-121~</t>
  </si>
  <si>
    <t>Boiler Assembly [1]: Concrete Stack [80] : H2O content in exit gas</t>
  </si>
  <si>
    <t>93|~80~2~6~100~-121~</t>
  </si>
  <si>
    <t>Boiler Assembly [1]: Concrete Stack [80] : NOx mass flow in exit gas</t>
  </si>
  <si>
    <t>93|~80~2~10~100~-121~</t>
  </si>
  <si>
    <t>Boiler Assembly [1]: Concrete Stack [80] : NOx volume concentration in exit gas, wet basis, actual O2% (ppmv)</t>
  </si>
  <si>
    <t>93|~80~2~13~100~-121~</t>
  </si>
  <si>
    <t>Boiler Assembly [1]: Concrete Stack [80] : NOx volume concentration in exit gas, dry basis, actual O2% (ppmv)</t>
  </si>
  <si>
    <t>93|~80~2~16~100~-121~</t>
  </si>
  <si>
    <t>Boiler Assembly [1]: Concrete Stack [80] : NOx volume concentration in exit gas, dry basis, ref. O2% (ppmv)</t>
  </si>
  <si>
    <t>93|~80~2~20~100~-121~</t>
  </si>
  <si>
    <t>Boiler Assembly [1]: Concrete Stack [80] : NOx mass concentration in exit gas, wet basis, actual O2% (ppm)</t>
  </si>
  <si>
    <t>93|~80~2~7~100~-121~</t>
  </si>
  <si>
    <t>Boiler Assembly [1]: Concrete Stack [80] : CO mass flow in exit gas</t>
  </si>
  <si>
    <t>93|~80~2~11~100~-121~</t>
  </si>
  <si>
    <t>Boiler Assembly [1]: Concrete Stack [80] : CO volume concentration in exit gas, wet basis, actual O2% (ppmv)</t>
  </si>
  <si>
    <t>93|~80~2~14~100~-121~</t>
  </si>
  <si>
    <t>Boiler Assembly [1]: Concrete Stack [80] : CO volume concentration in exit gas, dry basis, actual O2% (ppmv)</t>
  </si>
  <si>
    <t>93|~80~2~17~100~-121~</t>
  </si>
  <si>
    <t>Boiler Assembly [1]: Concrete Stack [80] : CO volume concentration in exit gas, dry basis, ref. O2% (ppmv)</t>
  </si>
  <si>
    <t>93|~80~2~21~100~-121~</t>
  </si>
  <si>
    <t>Boiler Assembly [1]: Concrete Stack [80] : CO mass concentration in exit gas, wet basis, actual O2% (ppm)</t>
  </si>
  <si>
    <t>93|~80~2~8~100~-121~</t>
  </si>
  <si>
    <t>Boiler Assembly [1]: Concrete Stack [80] : UHC mass flow in exit gas</t>
  </si>
  <si>
    <t>93|~80~2~12~100~-121~</t>
  </si>
  <si>
    <t>Boiler Assembly [1]: Concrete Stack [80] : UHC volume concentration in exit gas, wet basis, actual O2% (ppmv)</t>
  </si>
  <si>
    <t>93|~80~2~15~100~-121~</t>
  </si>
  <si>
    <t>Boiler Assembly [1]: Concrete Stack [80] : UHC volume concentration in exit gas, dry basis, actual O2% (ppmv)</t>
  </si>
  <si>
    <t>93|~80~2~18~100~-121~</t>
  </si>
  <si>
    <t>Boiler Assembly [1]: Concrete Stack [80] : UHC volume concentration in exit gas, dry basis, ref. O2% (ppmv)</t>
  </si>
  <si>
    <t>93|~80~2~22~100~-121~</t>
  </si>
  <si>
    <t>Boiler Assembly [1]: Concrete Stack [80] : UHC mass concentration in exit gas, wet basis, actual O2% (ppm)</t>
  </si>
  <si>
    <t>~50~10~1~~-115~</t>
  </si>
  <si>
    <t>Boiler Assembly [1]: Superheater (PCE) [50] - LTSH : Mode</t>
  </si>
  <si>
    <t>~50~1~35~~-115~</t>
  </si>
  <si>
    <t>Boiler Assembly [1]: Superheater (PCE) [50] - LTSH : Steam inlet mass flow</t>
  </si>
  <si>
    <t>~50~1~36~~-115~</t>
  </si>
  <si>
    <t>Boiler Assembly [1]: Superheater (PCE) [50] - LTSH : Steam inlet pressure</t>
  </si>
  <si>
    <t>~50~1~38~~-115~</t>
  </si>
  <si>
    <t>Boiler Assembly [1]: Superheater (PCE) [50] - LTSH : Steam inlet enthalpy</t>
  </si>
  <si>
    <t>~50~1~37~~-115~</t>
  </si>
  <si>
    <t>Boiler Assembly [1]: Superheater (PCE) [50] - LTSH : Steam inlet temperature</t>
  </si>
  <si>
    <t>~50~3~12~~-115~</t>
  </si>
  <si>
    <t>Boiler Assembly [1]: Superheater (PCE) [50] - LTSH : Steam exit mass flow</t>
  </si>
  <si>
    <t>~50~3~13~~-115~</t>
  </si>
  <si>
    <t>Boiler Assembly [1]: Superheater (PCE) [50] - LTSH : Steam exit pressure</t>
  </si>
  <si>
    <t>~50~3~14~~-115~</t>
  </si>
  <si>
    <t>Boiler Assembly [1]: Superheater (PCE) [50] - LTSH : Steam exit temperature</t>
  </si>
  <si>
    <t>~50~3~15~~-115~</t>
  </si>
  <si>
    <t>Boiler Assembly [1]: Superheater (PCE) [50] - LTSH : Steam exit enthalpy</t>
  </si>
  <si>
    <t>~50~1~24~~-115~</t>
  </si>
  <si>
    <t>Boiler Assembly [1]: Superheater (PCE) [50] - LTSH : Gas mass flow</t>
  </si>
  <si>
    <t>~50~1~105~~-115~</t>
  </si>
  <si>
    <t>Boiler Assembly [1]: Superheater (PCE) [50] - LTSH : Flyash mass flow</t>
  </si>
  <si>
    <t>~50~1~26~~-115~</t>
  </si>
  <si>
    <t>Boiler Assembly [1]: Superheater (PCE) [50] - LTSH : Gas inlet temperature</t>
  </si>
  <si>
    <t>~50~3~3~~-115~</t>
  </si>
  <si>
    <t>Boiler Assembly [1]: Superheater (PCE) [50] - LTSH : Gas exit temperature</t>
  </si>
  <si>
    <t>~50~3~19~~-115~</t>
  </si>
  <si>
    <t>Boiler Assembly [1]: Superheater (PCE) [50] - LTSH : Heat transfer to steam</t>
  </si>
  <si>
    <t>~50~3~26~~-115~</t>
  </si>
  <si>
    <t>Boiler Assembly [1]: Superheater (PCE) [50] - LTSH : Heat loss</t>
  </si>
  <si>
    <t>~50~1~16~~-115~</t>
  </si>
  <si>
    <t>Boiler Assembly [1]: Superheater (PCE) [50] - LTSH : Radiant heat influx</t>
  </si>
  <si>
    <t>~50~3~29~~-115~</t>
  </si>
  <si>
    <t>Boiler Assembly [1]: Superheater (PCE) [50] - LTSH : Gas side pressure drop</t>
  </si>
  <si>
    <t>~50~3~28~~-115~</t>
  </si>
  <si>
    <t>Boiler Assembly [1]: Superheater (PCE) [50] - LTSH : Steam side pressure drop</t>
  </si>
  <si>
    <t>~54~10~1~~-115~</t>
  </si>
  <si>
    <t>Boiler Assembly [1]: Superheater (PCE) [54] - HTSH : Mode</t>
  </si>
  <si>
    <t>~54~1~35~~-115~</t>
  </si>
  <si>
    <t>Boiler Assembly [1]: Superheater (PCE) [54] - HTSH : Steam inlet mass flow</t>
  </si>
  <si>
    <t>~54~1~36~~-115~</t>
  </si>
  <si>
    <t>Boiler Assembly [1]: Superheater (PCE) [54] - HTSH : Steam inlet pressure</t>
  </si>
  <si>
    <t>~54~1~38~~-115~</t>
  </si>
  <si>
    <t>Boiler Assembly [1]: Superheater (PCE) [54] - HTSH : Steam inlet enthalpy</t>
  </si>
  <si>
    <t>~54~1~37~~-115~</t>
  </si>
  <si>
    <t>Boiler Assembly [1]: Superheater (PCE) [54] - HTSH : Steam inlet temperature</t>
  </si>
  <si>
    <t>~54~3~12~~-115~</t>
  </si>
  <si>
    <t>Boiler Assembly [1]: Superheater (PCE) [54] - HTSH : Steam exit mass flow</t>
  </si>
  <si>
    <t>~54~3~13~~-115~</t>
  </si>
  <si>
    <t>Boiler Assembly [1]: Superheater (PCE) [54] - HTSH : Steam exit pressure</t>
  </si>
  <si>
    <t>~54~3~14~~-115~</t>
  </si>
  <si>
    <t>Boiler Assembly [1]: Superheater (PCE) [54] - HTSH : Steam exit temperature</t>
  </si>
  <si>
    <t>~54~3~15~~-115~</t>
  </si>
  <si>
    <t>Boiler Assembly [1]: Superheater (PCE) [54] - HTSH : Steam exit enthalpy</t>
  </si>
  <si>
    <t>~54~1~24~~-115~</t>
  </si>
  <si>
    <t>Boiler Assembly [1]: Superheater (PCE) [54] - HTSH : Gas mass flow</t>
  </si>
  <si>
    <t>~54~1~105~~-115~</t>
  </si>
  <si>
    <t>Boiler Assembly [1]: Superheater (PCE) [54] - HTSH : Flyash mass flow</t>
  </si>
  <si>
    <t>~54~1~26~~-115~</t>
  </si>
  <si>
    <t>Boiler Assembly [1]: Superheater (PCE) [54] - HTSH : Gas inlet temperature</t>
  </si>
  <si>
    <t>~54~3~3~~-115~</t>
  </si>
  <si>
    <t>Boiler Assembly [1]: Superheater (PCE) [54] - HTSH : Gas exit temperature</t>
  </si>
  <si>
    <t>~54~3~19~~-115~</t>
  </si>
  <si>
    <t>Boiler Assembly [1]: Superheater (PCE) [54] - HTSH : Heat transfer to steam</t>
  </si>
  <si>
    <t>~54~3~26~~-115~</t>
  </si>
  <si>
    <t>Boiler Assembly [1]: Superheater (PCE) [54] - HTSH : Heat loss</t>
  </si>
  <si>
    <t>~54~1~16~~-115~</t>
  </si>
  <si>
    <t>Boiler Assembly [1]: Superheater (PCE) [54] - HTSH : Radiant heat influx</t>
  </si>
  <si>
    <t>~54~3~29~~-115~</t>
  </si>
  <si>
    <t>Boiler Assembly [1]: Superheater (PCE) [54] - HTSH : Gas side pressure drop</t>
  </si>
  <si>
    <t>~54~3~28~~-115~</t>
  </si>
  <si>
    <t>Boiler Assembly [1]: Superheater (PCE) [54] - HTSH : Steam side pressure drop</t>
  </si>
  <si>
    <t>~8~5~1~~-32~</t>
  </si>
  <si>
    <t>Valve [8] : Pressure control mode</t>
  </si>
  <si>
    <t>Closed</t>
  </si>
  <si>
    <t>~8~5~2~~-32~</t>
  </si>
  <si>
    <t>Valve [8] : Valve current status</t>
  </si>
  <si>
    <t>~8~3~1~~-32~</t>
  </si>
  <si>
    <t>Valve [8] : Pressure drop @ VWO</t>
  </si>
  <si>
    <t>~8~3~10~~-32~</t>
  </si>
  <si>
    <t>Valve [8] : Pressure drop</t>
  </si>
  <si>
    <t>~8~3~3~~-32~</t>
  </si>
  <si>
    <t>Valve [8] : Inlet pressure</t>
  </si>
  <si>
    <t>~8~3~4~~-32~</t>
  </si>
  <si>
    <t>Valve [8] : Inlet temperature</t>
  </si>
  <si>
    <t>~8~3~5~~-32~</t>
  </si>
  <si>
    <t>Valve [8] : Inlet enthalpy</t>
  </si>
  <si>
    <t>~8~3~6~~-32~</t>
  </si>
  <si>
    <t>Valve [8] : Inlet mass flow</t>
  </si>
  <si>
    <t>~8~3~7~~-32~</t>
  </si>
  <si>
    <t>Valve [8] : Outlet pressure</t>
  </si>
  <si>
    <t>~8~3~8~~-32~</t>
  </si>
  <si>
    <t>Valve [8] : Outlet temperature</t>
  </si>
  <si>
    <t>~8~3~9~~-32~</t>
  </si>
  <si>
    <t>Valve [8] : Outlet enthalpy</t>
  </si>
  <si>
    <t>~14~5~1~~-32~</t>
  </si>
  <si>
    <t>Valve [14] : Pressure control mode</t>
  </si>
  <si>
    <t>~14~5~2~~-32~</t>
  </si>
  <si>
    <t>Valve [14] : Valve current status</t>
  </si>
  <si>
    <t>~14~3~1~~-32~</t>
  </si>
  <si>
    <t>Valve [14] : Pressure drop @ VWO</t>
  </si>
  <si>
    <t>~14~3~10~~-32~</t>
  </si>
  <si>
    <t>Valve [14] : Pressure drop</t>
  </si>
  <si>
    <t>~14~3~3~~-32~</t>
  </si>
  <si>
    <t>Valve [14] : Inlet pressure</t>
  </si>
  <si>
    <t>~14~3~4~~-32~</t>
  </si>
  <si>
    <t>Valve [14] : Inlet temperature</t>
  </si>
  <si>
    <t>~14~3~5~~-32~</t>
  </si>
  <si>
    <t>Valve [14] : Inlet enthalpy</t>
  </si>
  <si>
    <t>~14~3~6~~-32~</t>
  </si>
  <si>
    <t>Valve [14] : Inlet mass flow</t>
  </si>
  <si>
    <t>~14~3~7~~-32~</t>
  </si>
  <si>
    <t>Valve [14] : Outlet pressure</t>
  </si>
  <si>
    <t>~14~3~8~~-32~</t>
  </si>
  <si>
    <t>Valve [14] : Outlet temperature</t>
  </si>
  <si>
    <t>~14~3~9~~-32~</t>
  </si>
  <si>
    <t>Valve [14] : Outlet enthalpy</t>
  </si>
  <si>
    <t>~15~5~1~~-32~</t>
  </si>
  <si>
    <t>Valve [15] : Pressure control mode</t>
  </si>
  <si>
    <t>~15~5~2~~-32~</t>
  </si>
  <si>
    <t>Valve [15] : Valve current status</t>
  </si>
  <si>
    <t>~15~3~1~~-32~</t>
  </si>
  <si>
    <t>Valve [15] : Pressure drop @ VWO</t>
  </si>
  <si>
    <t>~15~3~10~~-32~</t>
  </si>
  <si>
    <t>Valve [15] : Pressure drop</t>
  </si>
  <si>
    <t>~15~3~3~~-32~</t>
  </si>
  <si>
    <t>Valve [15] : Inlet pressure</t>
  </si>
  <si>
    <t>~15~3~4~~-32~</t>
  </si>
  <si>
    <t>Valve [15] : Inlet temperature</t>
  </si>
  <si>
    <t>~15~3~5~~-32~</t>
  </si>
  <si>
    <t>Valve [15] : Inlet enthalpy</t>
  </si>
  <si>
    <t>~15~3~6~~-32~</t>
  </si>
  <si>
    <t>Valve [15] : Inlet mass flow</t>
  </si>
  <si>
    <t>~15~3~7~~-32~</t>
  </si>
  <si>
    <t>Valve [15] : Outlet pressure</t>
  </si>
  <si>
    <t>~15~3~8~~-32~</t>
  </si>
  <si>
    <t>Valve [15] : Outlet temperature</t>
  </si>
  <si>
    <t>~15~3~9~~-32~</t>
  </si>
  <si>
    <t>Valve [15] : Outlet enthalpy</t>
  </si>
  <si>
    <t>~29~5~1~~-32~</t>
  </si>
  <si>
    <t>Valve [29] : Pressure control mode</t>
  </si>
  <si>
    <t>~29~5~2~~-32~</t>
  </si>
  <si>
    <t>Valve [29] : Valve current status</t>
  </si>
  <si>
    <t>~29~3~1~~-32~</t>
  </si>
  <si>
    <t>Valve [29] : Pressure drop @ VWO</t>
  </si>
  <si>
    <t>~29~3~10~~-32~</t>
  </si>
  <si>
    <t>Valve [29] : Pressure drop</t>
  </si>
  <si>
    <t>~29~3~3~~-32~</t>
  </si>
  <si>
    <t>Valve [29] : Inlet pressure</t>
  </si>
  <si>
    <t>~29~3~4~~-32~</t>
  </si>
  <si>
    <t>Valve [29] : Inlet temperature</t>
  </si>
  <si>
    <t>~29~3~5~~-32~</t>
  </si>
  <si>
    <t>Valve [29] : Inlet enthalpy</t>
  </si>
  <si>
    <t>~29~3~6~~-32~</t>
  </si>
  <si>
    <t>Valve [29] : Inlet mass flow</t>
  </si>
  <si>
    <t>~29~3~7~~-32~</t>
  </si>
  <si>
    <t>Valve [29] : Outlet pressure</t>
  </si>
  <si>
    <t>~29~3~8~~-32~</t>
  </si>
  <si>
    <t>Valve [29] : Outlet temperature</t>
  </si>
  <si>
    <t>~29~3~9~~-32~</t>
  </si>
  <si>
    <t>Valve [29] : Outlet enthalpy</t>
  </si>
  <si>
    <t>~30~5~1~~-32~</t>
  </si>
  <si>
    <t>Valve [30] : Pressure control mode</t>
  </si>
  <si>
    <t>~30~5~2~~-32~</t>
  </si>
  <si>
    <t>Valve [30] : Valve current status</t>
  </si>
  <si>
    <t>~30~3~1~~-32~</t>
  </si>
  <si>
    <t>Valve [30] : Pressure drop @ VWO</t>
  </si>
  <si>
    <t>~30~3~10~~-32~</t>
  </si>
  <si>
    <t>Valve [30] : Pressure drop</t>
  </si>
  <si>
    <t>~30~3~3~~-32~</t>
  </si>
  <si>
    <t>Valve [30] : Inlet pressure</t>
  </si>
  <si>
    <t>~30~3~4~~-32~</t>
  </si>
  <si>
    <t>Valve [30] : Inlet temperature</t>
  </si>
  <si>
    <t>~30~3~5~~-32~</t>
  </si>
  <si>
    <t>Valve [30] : Inlet enthalpy</t>
  </si>
  <si>
    <t>~30~3~6~~-32~</t>
  </si>
  <si>
    <t>Valve [30] : Inlet mass flow</t>
  </si>
  <si>
    <t>~30~3~7~~-32~</t>
  </si>
  <si>
    <t>Valve [30] : Outlet pressure</t>
  </si>
  <si>
    <t>~30~3~8~~-32~</t>
  </si>
  <si>
    <t>Valve [30] : Outlet temperature</t>
  </si>
  <si>
    <t>~30~3~9~~-32~</t>
  </si>
  <si>
    <t>Valve [30] : Outlet enthalpy</t>
  </si>
  <si>
    <t>~37~5~1~~-32~</t>
  </si>
  <si>
    <t>Valve [37] : Pressure control mode</t>
  </si>
  <si>
    <t>~37~5~2~~-32~</t>
  </si>
  <si>
    <t>Valve [37] : Valve current status</t>
  </si>
  <si>
    <t>~37~3~1~~-32~</t>
  </si>
  <si>
    <t>Valve [37] : Pressure drop @ VWO</t>
  </si>
  <si>
    <t>~37~3~10~~-32~</t>
  </si>
  <si>
    <t>Valve [37] : Pressure drop</t>
  </si>
  <si>
    <t>~37~3~3~~-32~</t>
  </si>
  <si>
    <t>Valve [37] : Inlet pressure</t>
  </si>
  <si>
    <t>~37~3~4~~-32~</t>
  </si>
  <si>
    <t>Valve [37] : Inlet temperature</t>
  </si>
  <si>
    <t>~37~3~5~~-32~</t>
  </si>
  <si>
    <t>Valve [37] : Inlet enthalpy</t>
  </si>
  <si>
    <t>~37~3~6~~-32~</t>
  </si>
  <si>
    <t>Valve [37] : Inlet mass flow</t>
  </si>
  <si>
    <t>~37~3~7~~-32~</t>
  </si>
  <si>
    <t>Valve [37] : Outlet pressure</t>
  </si>
  <si>
    <t>~37~3~8~~-32~</t>
  </si>
  <si>
    <t>Valve [37] : Outlet temperature</t>
  </si>
  <si>
    <t>~37~3~9~~-32~</t>
  </si>
  <si>
    <t>Valve [37] : Outlet enthalpy</t>
  </si>
  <si>
    <t>~43~5~1~~-32~</t>
  </si>
  <si>
    <t>Valve [43] : Pressure control mode</t>
  </si>
  <si>
    <t>~43~5~2~~-32~</t>
  </si>
  <si>
    <t>Valve [43] : Valve current status</t>
  </si>
  <si>
    <t>~43~3~1~~-32~</t>
  </si>
  <si>
    <t>Valve [43] : Pressure drop @ VWO</t>
  </si>
  <si>
    <t>~43~3~10~~-32~</t>
  </si>
  <si>
    <t>Valve [43] : Pressure drop</t>
  </si>
  <si>
    <t>~43~3~3~~-32~</t>
  </si>
  <si>
    <t>Valve [43] : Inlet pressure</t>
  </si>
  <si>
    <t>~43~3~4~~-32~</t>
  </si>
  <si>
    <t>Valve [43] : Inlet temperature</t>
  </si>
  <si>
    <t>~43~3~5~~-32~</t>
  </si>
  <si>
    <t>Valve [43] : Inlet enthalpy</t>
  </si>
  <si>
    <t>~43~3~6~~-32~</t>
  </si>
  <si>
    <t>Valve [43] : Inlet mass flow</t>
  </si>
  <si>
    <t>~43~3~7~~-32~</t>
  </si>
  <si>
    <t>Valve [43] : Outlet pressure</t>
  </si>
  <si>
    <t>~43~3~8~~-32~</t>
  </si>
  <si>
    <t>Valve [43] : Outlet temperature</t>
  </si>
  <si>
    <t>~43~3~9~~-32~</t>
  </si>
  <si>
    <t>Valve [43] : Outlet enthalpy</t>
  </si>
  <si>
    <t>~48~5~1~~-32~</t>
  </si>
  <si>
    <t>Valve [48] : Pressure control mode</t>
  </si>
  <si>
    <t>~48~5~2~~-32~</t>
  </si>
  <si>
    <t>Valve [48] : Valve current status</t>
  </si>
  <si>
    <t>~48~3~1~~-32~</t>
  </si>
  <si>
    <t>Valve [48] : Pressure drop @ VWO</t>
  </si>
  <si>
    <t>~48~3~10~~-32~</t>
  </si>
  <si>
    <t>Valve [48] : Pressure drop</t>
  </si>
  <si>
    <t>~48~3~3~~-32~</t>
  </si>
  <si>
    <t>Valve [48] : Inlet pressure</t>
  </si>
  <si>
    <t>~48~3~4~~-32~</t>
  </si>
  <si>
    <t>Valve [48] : Inlet temperature</t>
  </si>
  <si>
    <t>~48~3~5~~-32~</t>
  </si>
  <si>
    <t>Valve [48] : Inlet enthalpy</t>
  </si>
  <si>
    <t>~48~3~6~~-32~</t>
  </si>
  <si>
    <t>Valve [48] : Inlet mass flow</t>
  </si>
  <si>
    <t>~48~3~7~~-32~</t>
  </si>
  <si>
    <t>Valve [48] : Outlet pressure</t>
  </si>
  <si>
    <t>~48~3~8~~-32~</t>
  </si>
  <si>
    <t>Valve [48] : Outlet temperature</t>
  </si>
  <si>
    <t>~48~3~9~~-32~</t>
  </si>
  <si>
    <t>Valve [48] : Outlet enthalpy</t>
  </si>
  <si>
    <t>~56~5~1~~-32~</t>
  </si>
  <si>
    <t>Valve [56] : Pressure control mode</t>
  </si>
  <si>
    <t>~56~5~2~~-32~</t>
  </si>
  <si>
    <t>Valve [56] : Valve current status</t>
  </si>
  <si>
    <t>~56~3~1~~-32~</t>
  </si>
  <si>
    <t>Valve [56] : Pressure drop @ VWO</t>
  </si>
  <si>
    <t>~56~3~10~~-32~</t>
  </si>
  <si>
    <t>Valve [56] : Pressure drop</t>
  </si>
  <si>
    <t>~56~3~3~~-32~</t>
  </si>
  <si>
    <t>Valve [56] : Inlet pressure</t>
  </si>
  <si>
    <t>~56~3~4~~-32~</t>
  </si>
  <si>
    <t>Valve [56] : Inlet temperature</t>
  </si>
  <si>
    <t>~56~3~5~~-32~</t>
  </si>
  <si>
    <t>Valve [56] : Inlet enthalpy</t>
  </si>
  <si>
    <t>~56~3~6~~-32~</t>
  </si>
  <si>
    <t>Valve [56] : Inlet mass flow</t>
  </si>
  <si>
    <t>~56~3~7~~-32~</t>
  </si>
  <si>
    <t>Valve [56] : Outlet pressure</t>
  </si>
  <si>
    <t>~56~3~8~~-32~</t>
  </si>
  <si>
    <t>Valve [56] : Outlet temperature</t>
  </si>
  <si>
    <t>~56~3~9~~-32~</t>
  </si>
  <si>
    <t>Valve [56] : Outlet enthalpy</t>
  </si>
  <si>
    <t>~83~5~1~~-32~</t>
  </si>
  <si>
    <t>Valve [83] : Pressure control mode</t>
  </si>
  <si>
    <t>~83~5~2~~-32~</t>
  </si>
  <si>
    <t>Valve [83] : Valve current status</t>
  </si>
  <si>
    <t>~83~3~1~~-32~</t>
  </si>
  <si>
    <t>Valve [83] : Pressure drop @ VWO</t>
  </si>
  <si>
    <t>~83~3~10~~-32~</t>
  </si>
  <si>
    <t>Valve [83] : Pressure drop</t>
  </si>
  <si>
    <t>~83~3~3~~-32~</t>
  </si>
  <si>
    <t>Valve [83] : Inlet pressure</t>
  </si>
  <si>
    <t>~83~3~4~~-32~</t>
  </si>
  <si>
    <t>Valve [83] : Inlet temperature</t>
  </si>
  <si>
    <t>~83~3~5~~-32~</t>
  </si>
  <si>
    <t>Valve [83] : Inlet enthalpy</t>
  </si>
  <si>
    <t>~83~3~6~~-32~</t>
  </si>
  <si>
    <t>Valve [83] : Inlet mass flow</t>
  </si>
  <si>
    <t>~83~3~7~~-32~</t>
  </si>
  <si>
    <t>Valve [83] : Outlet pressure</t>
  </si>
  <si>
    <t>~83~3~8~~-32~</t>
  </si>
  <si>
    <t>Valve [83] : Outlet temperature</t>
  </si>
  <si>
    <t>~83~3~9~~-32~</t>
  </si>
  <si>
    <t>Valve [83] : Outlet enthalpy</t>
  </si>
  <si>
    <t>93|~39~3~1~~-14~</t>
  </si>
  <si>
    <t>93|~39~3~2~~-14~</t>
  </si>
  <si>
    <t>Water Sink [39] - To Outfall : Temperature</t>
  </si>
  <si>
    <t>93|~39~3~3~~-14~</t>
  </si>
  <si>
    <t>Water Sink [39] - To Outfall : Enthalpy</t>
  </si>
  <si>
    <t>93|~39~3~4~~-14~</t>
  </si>
  <si>
    <t>Water Sink [39] - To Outfall : Mass flow</t>
  </si>
  <si>
    <t>93|~18~3~1~~-9~</t>
  </si>
  <si>
    <t>STAssembly [1]: Water Source [18] : Pressure</t>
  </si>
  <si>
    <t>93|~18~3~2~~-9~</t>
  </si>
  <si>
    <t>STAssembly [1]: Water Source [18] : Temperature</t>
  </si>
  <si>
    <t>93|~18~3~3~~-9~</t>
  </si>
  <si>
    <t>STAssembly [1]: Water Source [18] : Enthalpy</t>
  </si>
  <si>
    <t>93|~18~3~4~~-9~</t>
  </si>
  <si>
    <t>STAssembly [1]: Water Source [18] : Mass flow</t>
  </si>
  <si>
    <t>93|~38~3~1~~-9~</t>
  </si>
  <si>
    <t>93|~38~3~2~~-9~</t>
  </si>
  <si>
    <t>93|~38~3~3~~-9~</t>
  </si>
  <si>
    <t>Water Source [38] - Circulating Water : Enthalpy</t>
  </si>
  <si>
    <t>93|~38~3~4~~-9~</t>
  </si>
  <si>
    <t>~35~10~1~~-104~</t>
  </si>
  <si>
    <t>Water-cooled Condenser (PCE) [35] - CONDENSER : Mode</t>
  </si>
  <si>
    <t>~35~3~27~~-104~</t>
  </si>
  <si>
    <t>~35~3~26~~-104~</t>
  </si>
  <si>
    <t>Water-cooled Condenser (PCE) [35] - CONDENSER : Saturation temperature</t>
  </si>
  <si>
    <t>~35~3~21~~-104~</t>
  </si>
  <si>
    <t>Water-cooled Condenser (PCE) [35] - CONDENSER : Condenser heat rejection (per unit)</t>
  </si>
  <si>
    <t>~35~3~23~~-104~</t>
  </si>
  <si>
    <t>Water-cooled Condenser (PCE) [35] - CONDENSER : Cooling water-side pressure drop</t>
  </si>
  <si>
    <t>86|87|68|86|86|~1~4~31~~-4100~</t>
  </si>
  <si>
    <t>STAssembly [1]: Current generator power</t>
  </si>
  <si>
    <t>86|87|68|86|86|~1~4~4~~-4100~</t>
  </si>
  <si>
    <t>STAssembly [1]: Current generator efficiency</t>
  </si>
  <si>
    <t>86|87|68|86|86|~1~4~6~~-4100~</t>
  </si>
  <si>
    <t>STAssembly [1]: Current ST lube oil pump auxiliary</t>
  </si>
  <si>
    <t>86|87|68|86|86|~1~4~7~~-4100~</t>
  </si>
  <si>
    <t>STAssembly [1]: Current ST misc auxiliary</t>
  </si>
  <si>
    <t>86|87|68|86|86|~1~3~24~~-4100~</t>
  </si>
  <si>
    <t>STAssembly [1]: Nameplate capacity</t>
  </si>
  <si>
    <t>MVA</t>
  </si>
  <si>
    <t>86|87|68|86|86|~1~1~19~~-4100~</t>
  </si>
  <si>
    <t>STAssembly [1]: Design point generator power factor</t>
  </si>
  <si>
    <t>86|87|68|86|86|~1~1~21~~-4100~</t>
  </si>
  <si>
    <t>STAssembly [1]: Design point generator efficiency</t>
  </si>
  <si>
    <t>86|87|68|86|86|~1~3~25~~-4100~</t>
  </si>
  <si>
    <t>STAssembly [1]: Nameplate throttle pressure</t>
  </si>
  <si>
    <t>86|87|68|86|86|~1~3~26~~-4100~</t>
  </si>
  <si>
    <t>STAssembly [1]: Nameplate throttle temperature</t>
  </si>
  <si>
    <t>86|87|68|86|86|~1~3~27~~-4100~</t>
  </si>
  <si>
    <t>STAssembly [1]: Nameplate throttle mass flow</t>
  </si>
  <si>
    <t>86|87|68|86|86|~1~2~22~~-4100~</t>
  </si>
  <si>
    <t>STAssembly [1]: Number of LPT exhaust annuli</t>
  </si>
  <si>
    <t>86|87|68|86|86|~1~3~28~~-4100~</t>
  </si>
  <si>
    <t>STAssembly [1]: Number of extraction/admission ports</t>
  </si>
  <si>
    <t>86|87|68|86|86|~1~3~29~~-4100~</t>
  </si>
  <si>
    <t>STAssembly [1]: Number of auto extraction/admission ports</t>
  </si>
  <si>
    <t>82|71|~1~6~1~2000~-4100~</t>
  </si>
  <si>
    <t>STAssembly [1]: Generator mode</t>
  </si>
  <si>
    <t>91|~1~1~7~2000~-4100~</t>
  </si>
  <si>
    <t>STAssembly [1]: Generator nameplate power</t>
  </si>
  <si>
    <t>91|~1~1~19~2000~-4100~</t>
  </si>
  <si>
    <t>STAssembly [1]: Generator nameplate efficiency</t>
  </si>
  <si>
    <t>STAssembly [1]: Generator nameplate / design point load</t>
  </si>
  <si>
    <t>76|~1~2~8~2000~-4100~</t>
  </si>
  <si>
    <t>STAssembly [1]: Generator number of operating units</t>
  </si>
  <si>
    <t>93|~1~7~2~2000~-4100~</t>
  </si>
  <si>
    <t>STAssembly [1]: Generator power output</t>
  </si>
  <si>
    <t>93|~1~7~6~2000~-4100~</t>
  </si>
  <si>
    <t>STAssembly [1]: Generator shaft power</t>
  </si>
  <si>
    <t>93|~1~7~4~2000~-4100~</t>
  </si>
  <si>
    <t>STAssembly [1]: Generator generator efficiency</t>
  </si>
  <si>
    <t>93|~1~7~3~2000~-4100~</t>
  </si>
  <si>
    <t>STAssembly [1]: Generator total loss</t>
  </si>
  <si>
    <t>93|~1~7~28~2000~-4100~</t>
  </si>
  <si>
    <t>STAssembly [1]: Generator electrical &amp; windage loss</t>
  </si>
  <si>
    <t>93|~1~7~29~2000~-4100~</t>
  </si>
  <si>
    <t>STAssembly [1]: Generator mechanical loss</t>
  </si>
  <si>
    <t>86|87|68|86|86|~1~3~30~~-4100~</t>
  </si>
  <si>
    <t>STAssembly [1]: Steam turbine length</t>
  </si>
  <si>
    <t>86|87|68|86|86|~1~3~31~~-4100~</t>
  </si>
  <si>
    <t>STAssembly [1]: Steam turbine width</t>
  </si>
  <si>
    <t>86|87|68|86|86|~1~3~32~~-4100~</t>
  </si>
  <si>
    <t>STAssembly [1]: Steam turbine weight</t>
  </si>
  <si>
    <t>86|87|68|86|86|~1~3~34~~-4100~</t>
  </si>
  <si>
    <t>STAssembly [1]: Generator length</t>
  </si>
  <si>
    <t>86|87|68|86|86|~1~3~35~~-4100~</t>
  </si>
  <si>
    <t>STAssembly [1]: Generator width</t>
  </si>
  <si>
    <t>86|87|68|86|86|~1~3~36~~-4100~</t>
  </si>
  <si>
    <t>STAssembly [1]: Generator weight</t>
  </si>
  <si>
    <t>86|87|68|86|86|~1~3~37~~-4100~</t>
  </si>
  <si>
    <t>STAssembly [1]: Overall steam turbine and generator length</t>
  </si>
  <si>
    <t>86|87|68|86|86|~1~3~38~~-4100~</t>
  </si>
  <si>
    <t>STAssembly [1]: Overall steam turbine and generator width</t>
  </si>
  <si>
    <t>86|87|68|86|86|~1~3~39~~-4100~</t>
  </si>
  <si>
    <t>STAssembly [1]: Overall steam turbine and generator weight</t>
  </si>
  <si>
    <t>86|87|68|86|86|~1~3~40~~-4100~</t>
  </si>
  <si>
    <t>STAssembly [1]: Foundation length</t>
  </si>
  <si>
    <t>86|87|68|86|86|~1~3~41~~-4100~</t>
  </si>
  <si>
    <t>STAssembly [1]: Foundation width</t>
  </si>
  <si>
    <t>86|87|68|86|86|~1~3~6~~-4100~</t>
  </si>
  <si>
    <t>STAssembly [1]: Steam turbine package reference cost</t>
  </si>
  <si>
    <t>86|87|68|86|86|~1~10~1~~-4100~</t>
  </si>
  <si>
    <t>STAssembly [1]: Total estimated installed cost</t>
  </si>
  <si>
    <t>82|71|~1~10~3~~-11~</t>
  </si>
  <si>
    <t>STAssembly [1]: ST Group [1] : Mode</t>
  </si>
  <si>
    <t>82|71|~1~10~4~~-11~</t>
  </si>
  <si>
    <t>STAssembly [1]: ST Group [1] : Type of inlet control</t>
  </si>
  <si>
    <t>Sliding</t>
  </si>
  <si>
    <t>93|~1~3~29~~-11~</t>
  </si>
  <si>
    <t>STAssembly [1]: ST Group [1] : Steam supply pressure</t>
  </si>
  <si>
    <t>93|~1~3~11~~-11~</t>
  </si>
  <si>
    <t>STAssembly [1]: ST Group [1] : Inlet pressure</t>
  </si>
  <si>
    <t>93|~1~3~12~~-11~</t>
  </si>
  <si>
    <t>STAssembly [1]: ST Group [1] : Inlet temperature</t>
  </si>
  <si>
    <t>93|~1~3~14~~-11~</t>
  </si>
  <si>
    <t>STAssembly [1]: ST Group [1] : Inlet flow</t>
  </si>
  <si>
    <t>93|~1~3~13~~-11~</t>
  </si>
  <si>
    <t>STAssembly [1]: ST Group [1] : Inlet enthalpy</t>
  </si>
  <si>
    <t>93|~1~3~4~~-11~</t>
  </si>
  <si>
    <t>STAssembly [1]: ST Group [1] : Expansion initial pressure</t>
  </si>
  <si>
    <t>93|~1~3~16~~-11~</t>
  </si>
  <si>
    <t>STAssembly [1]: ST Group [1] : Expansion massflow</t>
  </si>
  <si>
    <t>93|~1~3~15~~-11~</t>
  </si>
  <si>
    <t>STAssembly [1]: ST Group [1] : Expansion initial enthalpy</t>
  </si>
  <si>
    <t>93|~1~3~6~~-11~</t>
  </si>
  <si>
    <t>STAssembly [1]: ST Group [1] : Expansion end pressure (before Exhaust Loss)</t>
  </si>
  <si>
    <t>93|~1~3~25~~-11~</t>
  </si>
  <si>
    <t>STAssembly [1]: ST Group [1] : Expansion end enthalpy (before Exhaust Loss)</t>
  </si>
  <si>
    <t>93|~1~3~21~~-11~</t>
  </si>
  <si>
    <t>STAssembly [1]: ST Group [1] : Outlet pressure</t>
  </si>
  <si>
    <t>93|~1~3~22~~-11~</t>
  </si>
  <si>
    <t>STAssembly [1]: ST Group [1] : Outlet temperature</t>
  </si>
  <si>
    <t>93|~1~3~24~~-11~</t>
  </si>
  <si>
    <t>STAssembly [1]: ST Group [1] : Outlet flow</t>
  </si>
  <si>
    <t>93|~1~3~23~~-11~</t>
  </si>
  <si>
    <t>STAssembly [1]: ST Group [1] : Outlet enthalpy</t>
  </si>
  <si>
    <t>72|79|93|~1~7~15~~-11~</t>
  </si>
  <si>
    <t>STAssembly [1]: ST Group [1] : Exhaust volume flow</t>
  </si>
  <si>
    <t>72|79|93|~1~7~18~~-11~</t>
  </si>
  <si>
    <t>STAssembly [1]: ST Group [1] : Exhaust loss</t>
  </si>
  <si>
    <t>72|79|93|~1~7~17~~-11~</t>
  </si>
  <si>
    <t>STAssembly [1]: ST Group [1] : Dry exhaust loss</t>
  </si>
  <si>
    <t>93|~1~3~7~~-11~</t>
  </si>
  <si>
    <t>STAssembly [1]: ST Group [1] : Actual flow function</t>
  </si>
  <si>
    <t>93|~1~3~10~~-11~</t>
  </si>
  <si>
    <t>STAssembly [1]: ST Group [1] : Actual pressure ratio (blading)</t>
  </si>
  <si>
    <t>93|~1~3~3~~-11~</t>
  </si>
  <si>
    <t>STAssembly [1]: ST Group [1] : Dry step efficiency</t>
  </si>
  <si>
    <t>93|~1~3~1~~-11~</t>
  </si>
  <si>
    <t>STAssembly [1]: ST Group [1] : Group overall efficiency</t>
  </si>
  <si>
    <t>93|~1~3~30~~-11~</t>
  </si>
  <si>
    <t>STAssembly [1]: ST Group [1] : Group blading efficiency</t>
  </si>
  <si>
    <t>93|~1~3~50~~-11~</t>
  </si>
  <si>
    <t>STAssembly [1]: ST Group [1] : Expansion power</t>
  </si>
  <si>
    <t>93|~1~3~8~~-11~</t>
  </si>
  <si>
    <t>STAssembly [1]: ST Group [1] : Shaft power</t>
  </si>
  <si>
    <t>93|~1~3~9~~-11~</t>
  </si>
  <si>
    <t>STAssembly [1]: ST Group [1] : Mechanical loss</t>
  </si>
  <si>
    <t>82|71|~2~10~3~~-11~</t>
  </si>
  <si>
    <t>STAssembly [1]: ST Group [2] : Mode</t>
  </si>
  <si>
    <t>82|71|~2~10~4~~-11~</t>
  </si>
  <si>
    <t>STAssembly [1]: ST Group [2] : Type of inlet control</t>
  </si>
  <si>
    <t>93|~2~3~29~~-11~</t>
  </si>
  <si>
    <t>STAssembly [1]: ST Group [2] : Steam supply pressure</t>
  </si>
  <si>
    <t>93|~2~3~11~~-11~</t>
  </si>
  <si>
    <t>STAssembly [1]: ST Group [2] : Inlet pressure</t>
  </si>
  <si>
    <t>93|~2~3~12~~-11~</t>
  </si>
  <si>
    <t>STAssembly [1]: ST Group [2] : Inlet temperature</t>
  </si>
  <si>
    <t>93|~2~3~14~~-11~</t>
  </si>
  <si>
    <t>STAssembly [1]: ST Group [2] : Inlet flow</t>
  </si>
  <si>
    <t>93|~2~3~13~~-11~</t>
  </si>
  <si>
    <t>STAssembly [1]: ST Group [2] : Inlet enthalpy</t>
  </si>
  <si>
    <t>93|~2~3~4~~-11~</t>
  </si>
  <si>
    <t>STAssembly [1]: ST Group [2] : Expansion initial pressure</t>
  </si>
  <si>
    <t>93|~2~3~16~~-11~</t>
  </si>
  <si>
    <t>STAssembly [1]: ST Group [2] : Expansion massflow</t>
  </si>
  <si>
    <t>93|~2~3~15~~-11~</t>
  </si>
  <si>
    <t>STAssembly [1]: ST Group [2] : Expansion initial enthalpy</t>
  </si>
  <si>
    <t>93|~2~3~6~~-11~</t>
  </si>
  <si>
    <t>STAssembly [1]: ST Group [2] : Expansion end pressure (before Exhaust Loss)</t>
  </si>
  <si>
    <t>93|~2~3~25~~-11~</t>
  </si>
  <si>
    <t>STAssembly [1]: ST Group [2] : Expansion end enthalpy (before Exhaust Loss)</t>
  </si>
  <si>
    <t>93|~2~3~21~~-11~</t>
  </si>
  <si>
    <t>STAssembly [1]: ST Group [2] : Outlet pressure</t>
  </si>
  <si>
    <t>93|~2~3~22~~-11~</t>
  </si>
  <si>
    <t>STAssembly [1]: ST Group [2] : Outlet temperature</t>
  </si>
  <si>
    <t>93|~2~3~24~~-11~</t>
  </si>
  <si>
    <t>STAssembly [1]: ST Group [2] : Outlet flow</t>
  </si>
  <si>
    <t>93|~2~3~23~~-11~</t>
  </si>
  <si>
    <t>STAssembly [1]: ST Group [2] : Outlet enthalpy</t>
  </si>
  <si>
    <t>72|79|93|~2~7~15~~-11~</t>
  </si>
  <si>
    <t>STAssembly [1]: ST Group [2] : Exhaust volume flow</t>
  </si>
  <si>
    <t>72|79|93|~2~7~18~~-11~</t>
  </si>
  <si>
    <t>STAssembly [1]: ST Group [2] : Exhaust loss</t>
  </si>
  <si>
    <t>72|79|93|~2~7~17~~-11~</t>
  </si>
  <si>
    <t>STAssembly [1]: ST Group [2] : Dry exhaust loss</t>
  </si>
  <si>
    <t>93|~2~3~7~~-11~</t>
  </si>
  <si>
    <t>STAssembly [1]: ST Group [2] : Actual flow function</t>
  </si>
  <si>
    <t>93|~2~3~10~~-11~</t>
  </si>
  <si>
    <t>STAssembly [1]: ST Group [2] : Actual pressure ratio (blading)</t>
  </si>
  <si>
    <t>93|~2~3~3~~-11~</t>
  </si>
  <si>
    <t>STAssembly [1]: ST Group [2] : Dry step efficiency</t>
  </si>
  <si>
    <t>93|~2~3~1~~-11~</t>
  </si>
  <si>
    <t>STAssembly [1]: ST Group [2] : Group overall efficiency</t>
  </si>
  <si>
    <t>93|~2~3~30~~-11~</t>
  </si>
  <si>
    <t>STAssembly [1]: ST Group [2] : Group blading efficiency</t>
  </si>
  <si>
    <t>93|~2~3~50~~-11~</t>
  </si>
  <si>
    <t>STAssembly [1]: ST Group [2] : Expansion power</t>
  </si>
  <si>
    <t>93|~2~3~8~~-11~</t>
  </si>
  <si>
    <t>STAssembly [1]: ST Group [2] : Shaft power</t>
  </si>
  <si>
    <t>93|~2~3~9~~-11~</t>
  </si>
  <si>
    <t>STAssembly [1]: ST Group [2] : Mechanical loss</t>
  </si>
  <si>
    <t>82|71|~3~10~3~~-11~</t>
  </si>
  <si>
    <t>STAssembly [1]: ST Group [3] : Mode</t>
  </si>
  <si>
    <t>82|71|~3~10~4~~-11~</t>
  </si>
  <si>
    <t>STAssembly [1]: ST Group [3] : Type of inlet control</t>
  </si>
  <si>
    <t>93|~3~3~29~~-11~</t>
  </si>
  <si>
    <t>STAssembly [1]: ST Group [3] : Steam supply pressure</t>
  </si>
  <si>
    <t>93|~3~3~11~~-11~</t>
  </si>
  <si>
    <t>STAssembly [1]: ST Group [3] : Inlet pressure</t>
  </si>
  <si>
    <t>93|~3~3~12~~-11~</t>
  </si>
  <si>
    <t>STAssembly [1]: ST Group [3] : Inlet temperature</t>
  </si>
  <si>
    <t>93|~3~3~14~~-11~</t>
  </si>
  <si>
    <t>STAssembly [1]: ST Group [3] : Inlet flow</t>
  </si>
  <si>
    <t>93|~3~3~13~~-11~</t>
  </si>
  <si>
    <t>STAssembly [1]: ST Group [3] : Inlet enthalpy</t>
  </si>
  <si>
    <t>93|~3~3~4~~-11~</t>
  </si>
  <si>
    <t>STAssembly [1]: ST Group [3] : Expansion initial pressure</t>
  </si>
  <si>
    <t>93|~3~3~16~~-11~</t>
  </si>
  <si>
    <t>STAssembly [1]: ST Group [3] : Expansion massflow</t>
  </si>
  <si>
    <t>93|~3~3~15~~-11~</t>
  </si>
  <si>
    <t>STAssembly [1]: ST Group [3] : Expansion initial enthalpy</t>
  </si>
  <si>
    <t>93|~3~3~6~~-11~</t>
  </si>
  <si>
    <t>STAssembly [1]: ST Group [3] : Expansion end pressure (before Exhaust Loss)</t>
  </si>
  <si>
    <t>93|~3~3~25~~-11~</t>
  </si>
  <si>
    <t>STAssembly [1]: ST Group [3] : Expansion end enthalpy (before Exhaust Loss)</t>
  </si>
  <si>
    <t>93|~3~3~21~~-11~</t>
  </si>
  <si>
    <t>STAssembly [1]: ST Group [3] : Outlet pressure</t>
  </si>
  <si>
    <t>93|~3~3~22~~-11~</t>
  </si>
  <si>
    <t>STAssembly [1]: ST Group [3] : Outlet temperature</t>
  </si>
  <si>
    <t>93|~3~3~24~~-11~</t>
  </si>
  <si>
    <t>STAssembly [1]: ST Group [3] : Outlet flow</t>
  </si>
  <si>
    <t>93|~3~3~23~~-11~</t>
  </si>
  <si>
    <t>STAssembly [1]: ST Group [3] : Outlet enthalpy</t>
  </si>
  <si>
    <t>72|79|93|~3~7~15~~-11~</t>
  </si>
  <si>
    <t>STAssembly [1]: ST Group [3] : Exhaust volume flow</t>
  </si>
  <si>
    <t>72|79|93|~3~7~18~~-11~</t>
  </si>
  <si>
    <t>STAssembly [1]: ST Group [3] : Exhaust loss</t>
  </si>
  <si>
    <t>72|79|93|~3~7~17~~-11~</t>
  </si>
  <si>
    <t>STAssembly [1]: ST Group [3] : Dry exhaust loss</t>
  </si>
  <si>
    <t>93|~3~3~7~~-11~</t>
  </si>
  <si>
    <t>STAssembly [1]: ST Group [3] : Actual flow function</t>
  </si>
  <si>
    <t>93|~3~3~10~~-11~</t>
  </si>
  <si>
    <t>STAssembly [1]: ST Group [3] : Actual pressure ratio (blading)</t>
  </si>
  <si>
    <t>93|~3~3~3~~-11~</t>
  </si>
  <si>
    <t>STAssembly [1]: ST Group [3] : Dry step efficiency</t>
  </si>
  <si>
    <t>93|~3~3~1~~-11~</t>
  </si>
  <si>
    <t>STAssembly [1]: ST Group [3] : Group overall efficiency</t>
  </si>
  <si>
    <t>93|~3~3~30~~-11~</t>
  </si>
  <si>
    <t>STAssembly [1]: ST Group [3] : Group blading efficiency</t>
  </si>
  <si>
    <t>93|~3~3~50~~-11~</t>
  </si>
  <si>
    <t>STAssembly [1]: ST Group [3] : Expansion power</t>
  </si>
  <si>
    <t>93|~3~3~8~~-11~</t>
  </si>
  <si>
    <t>STAssembly [1]: ST Group [3] : Shaft power</t>
  </si>
  <si>
    <t>93|~3~3~9~~-11~</t>
  </si>
  <si>
    <t>STAssembly [1]: ST Group [3] : Mechanical loss</t>
  </si>
  <si>
    <t>82|71|~4~10~3~~-11~</t>
  </si>
  <si>
    <t>STAssembly [1]: ST Group [4] : Mode</t>
  </si>
  <si>
    <t>82|71|~4~10~4~~-11~</t>
  </si>
  <si>
    <t>STAssembly [1]: ST Group [4] : Type of inlet control</t>
  </si>
  <si>
    <t>93|~4~3~29~~-11~</t>
  </si>
  <si>
    <t>STAssembly [1]: ST Group [4] : Steam supply pressure</t>
  </si>
  <si>
    <t>93|~4~3~11~~-11~</t>
  </si>
  <si>
    <t>STAssembly [1]: ST Group [4] : Inlet pressure</t>
  </si>
  <si>
    <t>93|~4~3~12~~-11~</t>
  </si>
  <si>
    <t>STAssembly [1]: ST Group [4] : Inlet temperature</t>
  </si>
  <si>
    <t>93|~4~3~14~~-11~</t>
  </si>
  <si>
    <t>STAssembly [1]: ST Group [4] : Inlet flow</t>
  </si>
  <si>
    <t>93|~4~3~13~~-11~</t>
  </si>
  <si>
    <t>STAssembly [1]: ST Group [4] : Inlet enthalpy</t>
  </si>
  <si>
    <t>93|~4~3~4~~-11~</t>
  </si>
  <si>
    <t>STAssembly [1]: ST Group [4] : Expansion initial pressure</t>
  </si>
  <si>
    <t>93|~4~3~16~~-11~</t>
  </si>
  <si>
    <t>STAssembly [1]: ST Group [4] : Expansion massflow</t>
  </si>
  <si>
    <t>93|~4~3~15~~-11~</t>
  </si>
  <si>
    <t>STAssembly [1]: ST Group [4] : Expansion initial enthalpy</t>
  </si>
  <si>
    <t>93|~4~3~6~~-11~</t>
  </si>
  <si>
    <t>STAssembly [1]: ST Group [4] : Expansion end pressure (before Exhaust Loss)</t>
  </si>
  <si>
    <t>93|~4~3~25~~-11~</t>
  </si>
  <si>
    <t>STAssembly [1]: ST Group [4] : Expansion end enthalpy (before Exhaust Loss)</t>
  </si>
  <si>
    <t>93|~4~3~21~~-11~</t>
  </si>
  <si>
    <t>STAssembly [1]: ST Group [4] : Outlet pressure</t>
  </si>
  <si>
    <t>93|~4~3~22~~-11~</t>
  </si>
  <si>
    <t>STAssembly [1]: ST Group [4] : Outlet temperature</t>
  </si>
  <si>
    <t>93|~4~3~24~~-11~</t>
  </si>
  <si>
    <t>STAssembly [1]: ST Group [4] : Outlet flow</t>
  </si>
  <si>
    <t>93|~4~3~23~~-11~</t>
  </si>
  <si>
    <t>STAssembly [1]: ST Group [4] : Outlet enthalpy</t>
  </si>
  <si>
    <t>72|79|76|~4~6~2~~-11~</t>
  </si>
  <si>
    <t>STAssembly [1]: ST Group [4] : Number of exhaust ends</t>
  </si>
  <si>
    <t>72|79|93|~4~7~15~~-11~</t>
  </si>
  <si>
    <t>STAssembly [1]: ST Group [4] : Exhaust volume flow per end</t>
  </si>
  <si>
    <t>72|79|91|~4~5~3~~-11~</t>
  </si>
  <si>
    <t>STAssembly [1]: ST Group [4] : Exhaust annulus area</t>
  </si>
  <si>
    <t>72|79|93|~4~7~16~~-11~</t>
  </si>
  <si>
    <t>STAssembly [1]: ST Group [4] : Exhaust annulus velocity</t>
  </si>
  <si>
    <t>72|79|91|~4~5~1~~-11~</t>
  </si>
  <si>
    <t>STAssembly [1]: ST Group [4] : Last stage pitch diameter</t>
  </si>
  <si>
    <t>mm</t>
  </si>
  <si>
    <t>72|79|91|~4~5~2~~-11~</t>
  </si>
  <si>
    <t>STAssembly [1]: ST Group [4] : Last stage blade length</t>
  </si>
  <si>
    <t>72|79|93|~4~7~18~~-11~</t>
  </si>
  <si>
    <t>STAssembly [1]: ST Group [4] : Exhaust loss</t>
  </si>
  <si>
    <t>72|79|93|~4~7~17~~-11~</t>
  </si>
  <si>
    <t>STAssembly [1]: ST Group [4] : Dry exhaust loss</t>
  </si>
  <si>
    <t>93|~4~3~7~~-11~</t>
  </si>
  <si>
    <t>STAssembly [1]: ST Group [4] : Actual flow function</t>
  </si>
  <si>
    <t>93|~4~3~10~~-11~</t>
  </si>
  <si>
    <t>STAssembly [1]: ST Group [4] : Actual pressure ratio (blading)</t>
  </si>
  <si>
    <t>93|~4~3~3~~-11~</t>
  </si>
  <si>
    <t>STAssembly [1]: ST Group [4] : Dry step efficiency</t>
  </si>
  <si>
    <t>93|~4~3~1~~-11~</t>
  </si>
  <si>
    <t>STAssembly [1]: ST Group [4] : Group overall efficiency</t>
  </si>
  <si>
    <t>93|~4~3~30~~-11~</t>
  </si>
  <si>
    <t>STAssembly [1]: ST Group [4] : Group blading efficiency</t>
  </si>
  <si>
    <t>93|~4~3~50~~-11~</t>
  </si>
  <si>
    <t>STAssembly [1]: ST Group [4] : Expansion power</t>
  </si>
  <si>
    <t>93|~4~3~8~~-11~</t>
  </si>
  <si>
    <t>STAssembly [1]: ST Group [4] : Shaft power</t>
  </si>
  <si>
    <t>93|~4~3~9~~-11~</t>
  </si>
  <si>
    <t>STAssembly [1]: ST Group [4] : Mechanical loss</t>
  </si>
  <si>
    <t>86|87|68|86|86|98|86|79|78|~1~1~1~3~-4100~</t>
  </si>
  <si>
    <t>STAssembly [1]: Valve Stem leak 1 to TFX source: Leakage flow C-factor</t>
  </si>
  <si>
    <t>86|87|68|86|86|98|86|79|78|~1~3~1~1~-4100~</t>
  </si>
  <si>
    <t>STAssembly [1]: Valve Stem leak 1 to TFX source: Mass flow</t>
  </si>
  <si>
    <t>86|87|68|86|86|98|86|79|78|~1~3~1~3~-4100~</t>
  </si>
  <si>
    <t>STAssembly [1]: Valve Stem leak 1 to TFX source: Pressure (source)</t>
  </si>
  <si>
    <t>86|87|68|86|86|98|86|79|78|~1~3~1~5~-4100~</t>
  </si>
  <si>
    <t>STAssembly [1]: Valve Stem leak 1 to TFX source: Pressure (sink)</t>
  </si>
  <si>
    <t>86|87|68|86|86|98|86|79|78|~1~10~1~1~-4100~</t>
  </si>
  <si>
    <t>STAssembly [1]: Valve Stem leak 1 to TFX source: Temperature (source)</t>
  </si>
  <si>
    <t>86|87|68|86|86|98|86|79|78|~1~10~2~1~-4100~</t>
  </si>
  <si>
    <t>STAssembly [1]: Valve Stem leak 1 to TFX source: Temperature (sink)</t>
  </si>
  <si>
    <t>86|87|68|86|86|98|86|79|78|~1~3~1~2~-4100~</t>
  </si>
  <si>
    <t>STAssembly [1]: Valve Stem leak 1 to TFX source: Enthalpy</t>
  </si>
  <si>
    <t>86|87|68|86|86|98|86|79|78|~1~1~4~3~-4100~</t>
  </si>
  <si>
    <t>STAssembly [1]: HPT HP leak 1 to SSR: Leakage flow C-factor</t>
  </si>
  <si>
    <t>86|87|68|86|86|98|86|79|78|~1~3~4~1~-4100~</t>
  </si>
  <si>
    <t>STAssembly [1]: HPT HP leak 1 to SSR: Mass flow</t>
  </si>
  <si>
    <t>86|87|68|86|86|98|86|79|78|~1~3~4~3~-4100~</t>
  </si>
  <si>
    <t>STAssembly [1]: HPT HP leak 1 to SSR: Pressure (source)</t>
  </si>
  <si>
    <t>86|87|68|86|86|98|86|79|78|~1~3~4~5~-4100~</t>
  </si>
  <si>
    <t>STAssembly [1]: HPT HP leak 1 to SSR: Pressure (sink)</t>
  </si>
  <si>
    <t>86|87|68|86|86|98|86|79|78|~1~10~1~4~-4100~</t>
  </si>
  <si>
    <t>STAssembly [1]: HPT HP leak 1 to SSR: Temperature (source)</t>
  </si>
  <si>
    <t>86|87|68|86|86|98|86|79|78|~1~10~2~4~-4100~</t>
  </si>
  <si>
    <t>STAssembly [1]: HPT HP leak 1 to SSR: Temperature (sink)</t>
  </si>
  <si>
    <t>86|87|68|86|86|98|86|79|78|~1~3~4~2~-4100~</t>
  </si>
  <si>
    <t>STAssembly [1]: HPT HP leak 1 to SSR: Enthalpy</t>
  </si>
  <si>
    <t>86|87|68|86|86|~1~4~8~~-4100~</t>
  </si>
  <si>
    <t>STAssembly [1]: SSR pressure</t>
  </si>
  <si>
    <t>86|87|68|86|86|~1~4~9~~-4100~</t>
  </si>
  <si>
    <t>STAssembly [1]: SSR temperature</t>
  </si>
  <si>
    <t>STAssembly [1]: SSR leakage in (HPT HP leak 1): Mass flow</t>
  </si>
  <si>
    <t>STAssembly [1]: SSR leakage in (HPT HP leak 1): Enthalpy</t>
  </si>
  <si>
    <t>86|87|68|86|86|~1~4~17~~-4100~</t>
  </si>
  <si>
    <t>STAssembly [1]: SSR make-up steam mass flow</t>
  </si>
  <si>
    <t>86|87|68|86|86|~1~4~15~~-4100~</t>
  </si>
  <si>
    <t>STAssembly [1]: SSR desuperheating water mass flow</t>
  </si>
  <si>
    <t>86|87|68|86|86|~1~4~16~~-4100~</t>
  </si>
  <si>
    <t>STAssembly [1]: SSR desuperheating water enthalpy</t>
  </si>
  <si>
    <t>86|87|68|86|86|~1~10~2~~-4100~</t>
  </si>
  <si>
    <t>STAssembly [1]: Sealing steam to LPT exhaust: Mass flow</t>
  </si>
  <si>
    <t>86|87|68|86|86|~1~10~3~~-4100~</t>
  </si>
  <si>
    <t>STAssembly [1]: Sealing steam packing exhaust (destination Discharged): Mass flow</t>
  </si>
  <si>
    <t>86|87|68|86|86|~1~4~14~~-4100~</t>
  </si>
  <si>
    <t>STAssembly [1]: SSR excess sealing steam (destination Discharged): Mass flow</t>
  </si>
  <si>
    <t>93|~45~3~112~~-4200~</t>
  </si>
  <si>
    <t>Boiler Assembly [1]: Boiler fuel efficiency (LHV)</t>
  </si>
  <si>
    <t>93|~45~3~111~~-4200~</t>
  </si>
  <si>
    <t>Boiler Assembly [1]: Boiler fuel efficiency (HHV)</t>
  </si>
  <si>
    <t>93|~45~3~102~~-4200~</t>
  </si>
  <si>
    <t>Boiler Assembly [1]: Fuel input (LHV)</t>
  </si>
  <si>
    <t>MW</t>
  </si>
  <si>
    <t>93|~45~3~103~~-4200~</t>
  </si>
  <si>
    <t>Boiler Assembly [1]: Fuel input (HHV)</t>
  </si>
  <si>
    <t>93|~45~3~105~~-4200~</t>
  </si>
  <si>
    <t>Boiler Assembly [1]: Fuel massflow</t>
  </si>
  <si>
    <t>93|~45~3~101~~-4200~</t>
  </si>
  <si>
    <t>Boiler Assembly [1]: Total heat transfer to water and steam</t>
  </si>
  <si>
    <t>93|~45~3~155~~-4200~</t>
  </si>
  <si>
    <t>Boiler Assembly [1]: HP steam pressure</t>
  </si>
  <si>
    <t>93|~45~3~156~~-4200~</t>
  </si>
  <si>
    <t>Boiler Assembly [1]: HP steam temperature</t>
  </si>
  <si>
    <t>93|~45~3~157~~-4200~</t>
  </si>
  <si>
    <t>Boiler Assembly [1]: HP steam massflow</t>
  </si>
  <si>
    <t>93|~45~3~158~~-4200~</t>
  </si>
  <si>
    <t>Boiler Assembly [1]: HP steam enthalpy</t>
  </si>
  <si>
    <t>93|~45~3~151~~-4200~</t>
  </si>
  <si>
    <t>Boiler Assembly [1]: Water pressure</t>
  </si>
  <si>
    <t>93|~45~3~152~~-4200~</t>
  </si>
  <si>
    <t>Boiler Assembly [1]: Water temperature</t>
  </si>
  <si>
    <t>93|~45~3~153~~-4200~</t>
  </si>
  <si>
    <t>Boiler Assembly [1]: Water massflow</t>
  </si>
  <si>
    <t>93|~45~3~154~~-4200~</t>
  </si>
  <si>
    <t>Boiler Assembly [1]: Water enthalpy</t>
  </si>
  <si>
    <t>~1~29~0~~-5001~</t>
  </si>
  <si>
    <t>29 - Flue gas of Boiler Assembly [1]: Circulating Fluidized Bed [45] -&gt; Gas inlet of Boiler Assembly [1]: Superheater (PCE) [54] - HTSH: Pressure</t>
  </si>
  <si>
    <t>~1~29~1~~-5001~</t>
  </si>
  <si>
    <t>29 - Flue gas of Boiler Assembly [1]: Circulating Fluidized Bed [45] -&gt; Gas inlet of Boiler Assembly [1]: Superheater (PCE) [54] - HTSH: Temperature</t>
  </si>
  <si>
    <t>~1~29~2~~-5001~</t>
  </si>
  <si>
    <t>29 - Flue gas of Boiler Assembly [1]: Circulating Fluidized Bed [45] -&gt; Gas inlet of Boiler Assembly [1]: Superheater (PCE) [54] - HTSH: Mass flow</t>
  </si>
  <si>
    <t>~1~29~22~~-5001~</t>
  </si>
  <si>
    <t>29 - Flue gas of Boiler Assembly [1]: Circulating Fluidized Bed [45] -&gt; Gas inlet of Boiler Assembly [1]: Superheater (PCE) [54] - HTSH: Fly ash flow</t>
  </si>
  <si>
    <t>~1~29~16~~-5001~</t>
  </si>
  <si>
    <t>29 - Flue gas of Boiler Assembly [1]: Circulating Fluidized Bed [45] -&gt; Gas inlet of Boiler Assembly [1]: Superheater (PCE) [54] - HTSH: Fly ash enthalpy</t>
  </si>
  <si>
    <t>~1~29~18~~-5001~</t>
  </si>
  <si>
    <t>29 - Flue gas of Boiler Assembly [1]: Circulating Fluidized Bed [45] -&gt; Gas inlet of Boiler Assembly [1]: Superheater (PCE) [54] - HTSH: Relative humidity</t>
  </si>
  <si>
    <t>~1~29~20~~-5001~</t>
  </si>
  <si>
    <t>29 - Flue gas of Boiler Assembly [1]: Circulating Fluidized Bed [45] -&gt; Gas inlet of Boiler Assembly [1]: Superheater (PCE) [54] - HTSH: Entropy</t>
  </si>
  <si>
    <t>~1~29~3~~-5001~</t>
  </si>
  <si>
    <t>29 - Flue gas of Boiler Assembly [1]: Circulating Fluidized Bed [45] -&gt; Gas inlet of Boiler Assembly [1]: Superheater (PCE) [54] - HTSH: Enthalpy</t>
  </si>
  <si>
    <t>~1~29~19~~-5001~</t>
  </si>
  <si>
    <t>29 - Flue gas of Boiler Assembly [1]: Circulating Fluidized Bed [45] -&gt; Gas inlet of Boiler Assembly [1]: Superheater (PCE) [54] - HTSH: Molecular weight</t>
  </si>
  <si>
    <t>M.W.</t>
  </si>
  <si>
    <t>~1~29~4~~-5001~</t>
  </si>
  <si>
    <t>29 - Flue gas of Boiler Assembly [1]: Circulating Fluidized Bed [45] -&gt; Gas inlet of Boiler Assembly [1]: Superheater (PCE) [54] - HTSH: CO2 mass flow</t>
  </si>
  <si>
    <t>~1~29~5~~-5001~</t>
  </si>
  <si>
    <t>29 - Flue gas of Boiler Assembly [1]: Circulating Fluidized Bed [45] -&gt; Gas inlet of Boiler Assembly [1]: Superheater (PCE) [54] - HTSH: Volume flow</t>
  </si>
  <si>
    <t>~1~29~101~~-5001~</t>
  </si>
  <si>
    <t>29 - Flue gas of Boiler Assembly [1]: Circulating Fluidized Bed [45] -&gt; Gas inlet of Boiler Assembly [1]: Superheater (PCE) [54] - HTSH: Density</t>
  </si>
  <si>
    <t>kg/m^3</t>
  </si>
  <si>
    <t>~1~29~6~~-5001~</t>
  </si>
  <si>
    <t>29 - Flue gas of Boiler Assembly [1]: Circulating Fluidized Bed [45] -&gt; Gas inlet of Boiler Assembly [1]: Superheater (PCE) [54] - HTSH: Mole percent of N2</t>
  </si>
  <si>
    <t>~1~29~7~~-5001~</t>
  </si>
  <si>
    <t>29 - Flue gas of Boiler Assembly [1]: Circulating Fluidized Bed [45] -&gt; Gas inlet of Boiler Assembly [1]: Superheater (PCE) [54] - HTSH: Mole percent of O2</t>
  </si>
  <si>
    <t>~1~29~8~~-5001~</t>
  </si>
  <si>
    <t>29 - Flue gas of Boiler Assembly [1]: Circulating Fluidized Bed [45] -&gt; Gas inlet of Boiler Assembly [1]: Superheater (PCE) [54] - HTSH: Mole percent of CO2</t>
  </si>
  <si>
    <t>~1~29~9~~-5001~</t>
  </si>
  <si>
    <t>29 - Flue gas of Boiler Assembly [1]: Circulating Fluidized Bed [45] -&gt; Gas inlet of Boiler Assembly [1]: Superheater (PCE) [54] - HTSH: Mole percent of H2O</t>
  </si>
  <si>
    <t>~1~29~10~~-5001~</t>
  </si>
  <si>
    <t>29 - Flue gas of Boiler Assembly [1]: Circulating Fluidized Bed [45] -&gt; Gas inlet of Boiler Assembly [1]: Superheater (PCE) [54] - HTSH: Mole percent of H2O liquid</t>
  </si>
  <si>
    <t>~1~29~11~~-5001~</t>
  </si>
  <si>
    <t>29 - Flue gas of Boiler Assembly [1]: Circulating Fluidized Bed [45] -&gt; Gas inlet of Boiler Assembly [1]: Superheater (PCE) [54] - HTSH: Mole percent of Ar</t>
  </si>
  <si>
    <t>~1~29~12~~-5001~</t>
  </si>
  <si>
    <t>29 - Flue gas of Boiler Assembly [1]: Circulating Fluidized Bed [45] -&gt; Gas inlet of Boiler Assembly [1]: Superheater (PCE) [54] - HTSH: Mole percent of SO2</t>
  </si>
  <si>
    <t>~1~29~14~~-5001~</t>
  </si>
  <si>
    <t>29 - Flue gas of Boiler Assembly [1]: Circulating Fluidized Bed [45] -&gt; Gas inlet of Boiler Assembly [1]: Superheater (PCE) [54] - HTSH: Sulfur trioxide SO3</t>
  </si>
  <si>
    <t>~1~29~23~~-5001~</t>
  </si>
  <si>
    <t>29 - Flue gas of Boiler Assembly [1]: Circulating Fluidized Bed [45] -&gt; Gas inlet of Boiler Assembly [1]: Superheater (PCE) [54] - HTSH: HCl mass flow</t>
  </si>
  <si>
    <t>~1~29~24~~-5001~</t>
  </si>
  <si>
    <t>29 - Flue gas of Boiler Assembly [1]: Circulating Fluidized Bed [45] -&gt; Gas inlet of Boiler Assembly [1]: Superheater (PCE) [54] - HTSH: NOx mass flow</t>
  </si>
  <si>
    <t>~1~29~25~~-5001~</t>
  </si>
  <si>
    <t>29 - Flue gas of Boiler Assembly [1]: Circulating Fluidized Bed [45] -&gt; Gas inlet of Boiler Assembly [1]: Superheater (PCE) [54] - HTSH: CO mass flow</t>
  </si>
  <si>
    <t>~1~29~26~~-5001~</t>
  </si>
  <si>
    <t>29 - Flue gas of Boiler Assembly [1]: Circulating Fluidized Bed [45] -&gt; Gas inlet of Boiler Assembly [1]: Superheater (PCE) [54] - HTSH: UHC mass flow</t>
  </si>
  <si>
    <t>~1~29~29~~-5001~</t>
  </si>
  <si>
    <t>29 - Flue gas of Boiler Assembly [1]: Circulating Fluidized Bed [45] -&gt; Gas inlet of Boiler Assembly [1]: Superheater (PCE) [54] - HTSH: Hg mass flow</t>
  </si>
  <si>
    <t>~1~29~32~~-5001~</t>
  </si>
  <si>
    <t>29 - Flue gas of Boiler Assembly [1]: Circulating Fluidized Bed [45] -&gt; Gas inlet of Boiler Assembly [1]: Superheater (PCE) [54] - HTSH: Dry Oxygen</t>
  </si>
  <si>
    <t>~1~29~31~~-5001~</t>
  </si>
  <si>
    <t>29 - Flue gas of Boiler Assembly [1]: Circulating Fluidized Bed [45] -&gt; Gas inlet of Boiler Assembly [1]: Superheater (PCE) [54] - HTSH: Normal volume flow</t>
  </si>
  <si>
    <t>Nm^3/hr</t>
  </si>
  <si>
    <t>~1~30~0~~-5001~</t>
  </si>
  <si>
    <t>30 - Gas outlet of Boiler Assembly [1]: Economiser (PCE) [44] - ECON -&gt; Flue gas inlet of Boiler Assembly [1]: Parallel Tubular Air Heaters [59] - AIR HEATER: Pressure</t>
  </si>
  <si>
    <t>~1~30~1~~-5001~</t>
  </si>
  <si>
    <t>30 - Gas outlet of Boiler Assembly [1]: Economiser (PCE) [44] - ECON -&gt; Flue gas inlet of Boiler Assembly [1]: Parallel Tubular Air Heaters [59] - AIR HEATER: Temperature</t>
  </si>
  <si>
    <t>~1~30~2~~-5001~</t>
  </si>
  <si>
    <t>30 - Gas outlet of Boiler Assembly [1]: Economiser (PCE) [44] - ECON -&gt; Flue gas inlet of Boiler Assembly [1]: Parallel Tubular Air Heaters [59] - AIR HEATER: Mass flow</t>
  </si>
  <si>
    <t>~1~30~22~~-5001~</t>
  </si>
  <si>
    <t>30 - Gas outlet of Boiler Assembly [1]: Economiser (PCE) [44] - ECON -&gt; Flue gas inlet of Boiler Assembly [1]: Parallel Tubular Air Heaters [59] - AIR HEATER: Fly ash flow</t>
  </si>
  <si>
    <t>~1~30~16~~-5001~</t>
  </si>
  <si>
    <t>30 - Gas outlet of Boiler Assembly [1]: Economiser (PCE) [44] - ECON -&gt; Flue gas inlet of Boiler Assembly [1]: Parallel Tubular Air Heaters [59] - AIR HEATER: Fly ash enthalpy</t>
  </si>
  <si>
    <t>~1~30~18~~-5001~</t>
  </si>
  <si>
    <t>30 - Gas outlet of Boiler Assembly [1]: Economiser (PCE) [44] - ECON -&gt; Flue gas inlet of Boiler Assembly [1]: Parallel Tubular Air Heaters [59] - AIR HEATER: Relative humidity</t>
  </si>
  <si>
    <t>~1~30~20~~-5001~</t>
  </si>
  <si>
    <t>30 - Gas outlet of Boiler Assembly [1]: Economiser (PCE) [44] - ECON -&gt; Flue gas inlet of Boiler Assembly [1]: Parallel Tubular Air Heaters [59] - AIR HEATER: Entropy</t>
  </si>
  <si>
    <t>~1~30~3~~-5001~</t>
  </si>
  <si>
    <t>30 - Gas outlet of Boiler Assembly [1]: Economiser (PCE) [44] - ECON -&gt; Flue gas inlet of Boiler Assembly [1]: Parallel Tubular Air Heaters [59] - AIR HEATER: Enthalpy</t>
  </si>
  <si>
    <t>~1~30~19~~-5001~</t>
  </si>
  <si>
    <t>30 - Gas outlet of Boiler Assembly [1]: Economiser (PCE) [44] - ECON -&gt; Flue gas inlet of Boiler Assembly [1]: Parallel Tubular Air Heaters [59] - AIR HEATER: Molecular weight</t>
  </si>
  <si>
    <t>~1~30~4~~-5001~</t>
  </si>
  <si>
    <t>30 - Gas outlet of Boiler Assembly [1]: Economiser (PCE) [44] - ECON -&gt; Flue gas inlet of Boiler Assembly [1]: Parallel Tubular Air Heaters [59] - AIR HEATER: CO2 mass flow</t>
  </si>
  <si>
    <t>~1~30~5~~-5001~</t>
  </si>
  <si>
    <t>30 - Gas outlet of Boiler Assembly [1]: Economiser (PCE) [44] - ECON -&gt; Flue gas inlet of Boiler Assembly [1]: Parallel Tubular Air Heaters [59] - AIR HEATER: Volume flow</t>
  </si>
  <si>
    <t>~1~30~101~~-5001~</t>
  </si>
  <si>
    <t>30 - Gas outlet of Boiler Assembly [1]: Economiser (PCE) [44] - ECON -&gt; Flue gas inlet of Boiler Assembly [1]: Parallel Tubular Air Heaters [59] - AIR HEATER: Density</t>
  </si>
  <si>
    <t>~1~30~6~~-5001~</t>
  </si>
  <si>
    <t>30 - Gas outlet of Boiler Assembly [1]: Economiser (PCE) [44] - ECON -&gt; Flue gas inlet of Boiler Assembly [1]: Parallel Tubular Air Heaters [59] - AIR HEATER: Mole percent of N2</t>
  </si>
  <si>
    <t>~1~30~7~~-5001~</t>
  </si>
  <si>
    <t>30 - Gas outlet of Boiler Assembly [1]: Economiser (PCE) [44] - ECON -&gt; Flue gas inlet of Boiler Assembly [1]: Parallel Tubular Air Heaters [59] - AIR HEATER: Mole percent of O2</t>
  </si>
  <si>
    <t>~1~30~8~~-5001~</t>
  </si>
  <si>
    <t>30 - Gas outlet of Boiler Assembly [1]: Economiser (PCE) [44] - ECON -&gt; Flue gas inlet of Boiler Assembly [1]: Parallel Tubular Air Heaters [59] - AIR HEATER: Mole percent of CO2</t>
  </si>
  <si>
    <t>~1~30~9~~-5001~</t>
  </si>
  <si>
    <t>30 - Gas outlet of Boiler Assembly [1]: Economiser (PCE) [44] - ECON -&gt; Flue gas inlet of Boiler Assembly [1]: Parallel Tubular Air Heaters [59] - AIR HEATER: Mole percent of H2O</t>
  </si>
  <si>
    <t>~1~30~10~~-5001~</t>
  </si>
  <si>
    <t>30 - Gas outlet of Boiler Assembly [1]: Economiser (PCE) [44] - ECON -&gt; Flue gas inlet of Boiler Assembly [1]: Parallel Tubular Air Heaters [59] - AIR HEATER: Mole percent of H2O liquid</t>
  </si>
  <si>
    <t>~1~30~11~~-5001~</t>
  </si>
  <si>
    <t>30 - Gas outlet of Boiler Assembly [1]: Economiser (PCE) [44] - ECON -&gt; Flue gas inlet of Boiler Assembly [1]: Parallel Tubular Air Heaters [59] - AIR HEATER: Mole percent of Ar</t>
  </si>
  <si>
    <t>~1~30~12~~-5001~</t>
  </si>
  <si>
    <t>30 - Gas outlet of Boiler Assembly [1]: Economiser (PCE) [44] - ECON -&gt; Flue gas inlet of Boiler Assembly [1]: Parallel Tubular Air Heaters [59] - AIR HEATER: Mole percent of SO2</t>
  </si>
  <si>
    <t>~1~30~14~~-5001~</t>
  </si>
  <si>
    <t>30 - Gas outlet of Boiler Assembly [1]: Economiser (PCE) [44] - ECON -&gt; Flue gas inlet of Boiler Assembly [1]: Parallel Tubular Air Heaters [59] - AIR HEATER: Sulfur trioxide SO3</t>
  </si>
  <si>
    <t>~1~30~23~~-5001~</t>
  </si>
  <si>
    <t>30 - Gas outlet of Boiler Assembly [1]: Economiser (PCE) [44] - ECON -&gt; Flue gas inlet of Boiler Assembly [1]: Parallel Tubular Air Heaters [59] - AIR HEATER: HCl mass flow</t>
  </si>
  <si>
    <t>~1~30~24~~-5001~</t>
  </si>
  <si>
    <t>30 - Gas outlet of Boiler Assembly [1]: Economiser (PCE) [44] - ECON -&gt; Flue gas inlet of Boiler Assembly [1]: Parallel Tubular Air Heaters [59] - AIR HEATER: NOx mass flow</t>
  </si>
  <si>
    <t>~1~30~25~~-5001~</t>
  </si>
  <si>
    <t>30 - Gas outlet of Boiler Assembly [1]: Economiser (PCE) [44] - ECON -&gt; Flue gas inlet of Boiler Assembly [1]: Parallel Tubular Air Heaters [59] - AIR HEATER: CO mass flow</t>
  </si>
  <si>
    <t>~1~30~26~~-5001~</t>
  </si>
  <si>
    <t>30 - Gas outlet of Boiler Assembly [1]: Economiser (PCE) [44] - ECON -&gt; Flue gas inlet of Boiler Assembly [1]: Parallel Tubular Air Heaters [59] - AIR HEATER: UHC mass flow</t>
  </si>
  <si>
    <t>~1~30~29~~-5001~</t>
  </si>
  <si>
    <t>30 - Gas outlet of Boiler Assembly [1]: Economiser (PCE) [44] - ECON -&gt; Flue gas inlet of Boiler Assembly [1]: Parallel Tubular Air Heaters [59] - AIR HEATER: Hg mass flow</t>
  </si>
  <si>
    <t>~1~30~32~~-5001~</t>
  </si>
  <si>
    <t>30 - Gas outlet of Boiler Assembly [1]: Economiser (PCE) [44] - ECON -&gt; Flue gas inlet of Boiler Assembly [1]: Parallel Tubular Air Heaters [59] - AIR HEATER: Dry Oxygen</t>
  </si>
  <si>
    <t>~1~30~31~~-5001~</t>
  </si>
  <si>
    <t>30 - Gas outlet of Boiler Assembly [1]: Economiser (PCE) [44] - ECON -&gt; Flue gas inlet of Boiler Assembly [1]: Parallel Tubular Air Heaters [59] - AIR HEATER: Normal volume flow</t>
  </si>
  <si>
    <t>~1~34~0~~-5001~</t>
  </si>
  <si>
    <t>34 - Primary air outlet of Boiler Assembly [1]: Parallel Tubular Air Heaters [59] - AIR HEATER -&gt; Primary air inlet of Boiler Assembly [1]: Circulating Fluidized Bed [45]: Pressure</t>
  </si>
  <si>
    <t>~1~34~1~~-5001~</t>
  </si>
  <si>
    <t>34 - Primary air outlet of Boiler Assembly [1]: Parallel Tubular Air Heaters [59] - AIR HEATER -&gt; Primary air inlet of Boiler Assembly [1]: Circulating Fluidized Bed [45]: Temperature</t>
  </si>
  <si>
    <t>~1~34~2~~-5001~</t>
  </si>
  <si>
    <t>34 - Primary air outlet of Boiler Assembly [1]: Parallel Tubular Air Heaters [59] - AIR HEATER -&gt; Primary air inlet of Boiler Assembly [1]: Circulating Fluidized Bed [45]: Mass flow</t>
  </si>
  <si>
    <t>~1~34~22~~-5001~</t>
  </si>
  <si>
    <t>34 - Primary air outlet of Boiler Assembly [1]: Parallel Tubular Air Heaters [59] - AIR HEATER -&gt; Primary air inlet of Boiler Assembly [1]: Circulating Fluidized Bed [45]: Fly ash flow</t>
  </si>
  <si>
    <t>~1~34~16~~-5001~</t>
  </si>
  <si>
    <t>34 - Primary air outlet of Boiler Assembly [1]: Parallel Tubular Air Heaters [59] - AIR HEATER -&gt; Primary air inlet of Boiler Assembly [1]: Circulating Fluidized Bed [45]: Fly ash enthalpy</t>
  </si>
  <si>
    <t>~1~34~18~~-5001~</t>
  </si>
  <si>
    <t>34 - Primary air outlet of Boiler Assembly [1]: Parallel Tubular Air Heaters [59] - AIR HEATER -&gt; Primary air inlet of Boiler Assembly [1]: Circulating Fluidized Bed [45]: Relative humidity</t>
  </si>
  <si>
    <t>~1~34~20~~-5001~</t>
  </si>
  <si>
    <t>34 - Primary air outlet of Boiler Assembly [1]: Parallel Tubular Air Heaters [59] - AIR HEATER -&gt; Primary air inlet of Boiler Assembly [1]: Circulating Fluidized Bed [45]: Entropy</t>
  </si>
  <si>
    <t>~1~34~3~~-5001~</t>
  </si>
  <si>
    <t>34 - Primary air outlet of Boiler Assembly [1]: Parallel Tubular Air Heaters [59] - AIR HEATER -&gt; Primary air inlet of Boiler Assembly [1]: Circulating Fluidized Bed [45]: Enthalpy</t>
  </si>
  <si>
    <t>~1~34~19~~-5001~</t>
  </si>
  <si>
    <t>34 - Primary air outlet of Boiler Assembly [1]: Parallel Tubular Air Heaters [59] - AIR HEATER -&gt; Primary air inlet of Boiler Assembly [1]: Circulating Fluidized Bed [45]: Molecular weight</t>
  </si>
  <si>
    <t>~1~34~4~~-5001~</t>
  </si>
  <si>
    <t>34 - Primary air outlet of Boiler Assembly [1]: Parallel Tubular Air Heaters [59] - AIR HEATER -&gt; Primary air inlet of Boiler Assembly [1]: Circulating Fluidized Bed [45]: CO2 mass flow</t>
  </si>
  <si>
    <t>~1~34~5~~-5001~</t>
  </si>
  <si>
    <t>34 - Primary air outlet of Boiler Assembly [1]: Parallel Tubular Air Heaters [59] - AIR HEATER -&gt; Primary air inlet of Boiler Assembly [1]: Circulating Fluidized Bed [45]: Volume flow</t>
  </si>
  <si>
    <t>~1~34~101~~-5001~</t>
  </si>
  <si>
    <t>34 - Primary air outlet of Boiler Assembly [1]: Parallel Tubular Air Heaters [59] - AIR HEATER -&gt; Primary air inlet of Boiler Assembly [1]: Circulating Fluidized Bed [45]: Density</t>
  </si>
  <si>
    <t>~1~34~6~~-5001~</t>
  </si>
  <si>
    <t>34 - Primary air outlet of Boiler Assembly [1]: Parallel Tubular Air Heaters [59] - AIR HEATER -&gt; Primary air inlet of Boiler Assembly [1]: Circulating Fluidized Bed [45]: Mole percent of N2</t>
  </si>
  <si>
    <t>~1~34~7~~-5001~</t>
  </si>
  <si>
    <t>34 - Primary air outlet of Boiler Assembly [1]: Parallel Tubular Air Heaters [59] - AIR HEATER -&gt; Primary air inlet of Boiler Assembly [1]: Circulating Fluidized Bed [45]: Mole percent of O2</t>
  </si>
  <si>
    <t>~1~34~8~~-5001~</t>
  </si>
  <si>
    <t>34 - Primary air outlet of Boiler Assembly [1]: Parallel Tubular Air Heaters [59] - AIR HEATER -&gt; Primary air inlet of Boiler Assembly [1]: Circulating Fluidized Bed [45]: Mole percent of CO2</t>
  </si>
  <si>
    <t>~1~34~9~~-5001~</t>
  </si>
  <si>
    <t>34 - Primary air outlet of Boiler Assembly [1]: Parallel Tubular Air Heaters [59] - AIR HEATER -&gt; Primary air inlet of Boiler Assembly [1]: Circulating Fluidized Bed [45]: Mole percent of H2O</t>
  </si>
  <si>
    <t>~1~34~10~~-5001~</t>
  </si>
  <si>
    <t>34 - Primary air outlet of Boiler Assembly [1]: Parallel Tubular Air Heaters [59] - AIR HEATER -&gt; Primary air inlet of Boiler Assembly [1]: Circulating Fluidized Bed [45]: Mole percent of H2O liquid</t>
  </si>
  <si>
    <t>~1~34~11~~-5001~</t>
  </si>
  <si>
    <t>34 - Primary air outlet of Boiler Assembly [1]: Parallel Tubular Air Heaters [59] - AIR HEATER -&gt; Primary air inlet of Boiler Assembly [1]: Circulating Fluidized Bed [45]: Mole percent of Ar</t>
  </si>
  <si>
    <t>~1~34~12~~-5001~</t>
  </si>
  <si>
    <t>34 - Primary air outlet of Boiler Assembly [1]: Parallel Tubular Air Heaters [59] - AIR HEATER -&gt; Primary air inlet of Boiler Assembly [1]: Circulating Fluidized Bed [45]: Mole percent of SO2</t>
  </si>
  <si>
    <t>~1~34~14~~-5001~</t>
  </si>
  <si>
    <t>34 - Primary air outlet of Boiler Assembly [1]: Parallel Tubular Air Heaters [59] - AIR HEATER -&gt; Primary air inlet of Boiler Assembly [1]: Circulating Fluidized Bed [45]: Sulfur trioxide SO3</t>
  </si>
  <si>
    <t>~1~34~23~~-5001~</t>
  </si>
  <si>
    <t>34 - Primary air outlet of Boiler Assembly [1]: Parallel Tubular Air Heaters [59] - AIR HEATER -&gt; Primary air inlet of Boiler Assembly [1]: Circulating Fluidized Bed [45]: HCl mass flow</t>
  </si>
  <si>
    <t>~1~34~24~~-5001~</t>
  </si>
  <si>
    <t>34 - Primary air outlet of Boiler Assembly [1]: Parallel Tubular Air Heaters [59] - AIR HEATER -&gt; Primary air inlet of Boiler Assembly [1]: Circulating Fluidized Bed [45]: NOx mass flow</t>
  </si>
  <si>
    <t>~1~34~25~~-5001~</t>
  </si>
  <si>
    <t>34 - Primary air outlet of Boiler Assembly [1]: Parallel Tubular Air Heaters [59] - AIR HEATER -&gt; Primary air inlet of Boiler Assembly [1]: Circulating Fluidized Bed [45]: CO mass flow</t>
  </si>
  <si>
    <t>~1~34~26~~-5001~</t>
  </si>
  <si>
    <t>34 - Primary air outlet of Boiler Assembly [1]: Parallel Tubular Air Heaters [59] - AIR HEATER -&gt; Primary air inlet of Boiler Assembly [1]: Circulating Fluidized Bed [45]: UHC mass flow</t>
  </si>
  <si>
    <t>~1~34~29~~-5001~</t>
  </si>
  <si>
    <t>34 - Primary air outlet of Boiler Assembly [1]: Parallel Tubular Air Heaters [59] - AIR HEATER -&gt; Primary air inlet of Boiler Assembly [1]: Circulating Fluidized Bed [45]: Hg mass flow</t>
  </si>
  <si>
    <t>~1~34~32~~-5001~</t>
  </si>
  <si>
    <t>34 - Primary air outlet of Boiler Assembly [1]: Parallel Tubular Air Heaters [59] - AIR HEATER -&gt; Primary air inlet of Boiler Assembly [1]: Circulating Fluidized Bed [45]: Dry Oxygen</t>
  </si>
  <si>
    <t>~1~34~31~~-5001~</t>
  </si>
  <si>
    <t>34 - Primary air outlet of Boiler Assembly [1]: Parallel Tubular Air Heaters [59] - AIR HEATER -&gt; Primary air inlet of Boiler Assembly [1]: Circulating Fluidized Bed [45]: Normal volume flow</t>
  </si>
  <si>
    <t>~1~35~0~~-5001~</t>
  </si>
  <si>
    <t>35 - Secondary air outlet of Boiler Assembly [1]: Parallel Tubular Air Heaters [59] - AIR HEATER -&gt; Secondary air inlet of Boiler Assembly [1]: Circulating Fluidized Bed [45]: Pressure</t>
  </si>
  <si>
    <t>~1~35~1~~-5001~</t>
  </si>
  <si>
    <t>35 - Secondary air outlet of Boiler Assembly [1]: Parallel Tubular Air Heaters [59] - AIR HEATER -&gt; Secondary air inlet of Boiler Assembly [1]: Circulating Fluidized Bed [45]: Temperature</t>
  </si>
  <si>
    <t>~1~35~2~~-5001~</t>
  </si>
  <si>
    <t>35 - Secondary air outlet of Boiler Assembly [1]: Parallel Tubular Air Heaters [59] - AIR HEATER -&gt; Secondary air inlet of Boiler Assembly [1]: Circulating Fluidized Bed [45]: Mass flow</t>
  </si>
  <si>
    <t>~1~35~22~~-5001~</t>
  </si>
  <si>
    <t>35 - Secondary air outlet of Boiler Assembly [1]: Parallel Tubular Air Heaters [59] - AIR HEATER -&gt; Secondary air inlet of Boiler Assembly [1]: Circulating Fluidized Bed [45]: Fly ash flow</t>
  </si>
  <si>
    <t>~1~35~16~~-5001~</t>
  </si>
  <si>
    <t>35 - Secondary air outlet of Boiler Assembly [1]: Parallel Tubular Air Heaters [59] - AIR HEATER -&gt; Secondary air inlet of Boiler Assembly [1]: Circulating Fluidized Bed [45]: Fly ash enthalpy</t>
  </si>
  <si>
    <t>~1~35~18~~-5001~</t>
  </si>
  <si>
    <t>35 - Secondary air outlet of Boiler Assembly [1]: Parallel Tubular Air Heaters [59] - AIR HEATER -&gt; Secondary air inlet of Boiler Assembly [1]: Circulating Fluidized Bed [45]: Relative humidity</t>
  </si>
  <si>
    <t>~1~35~20~~-5001~</t>
  </si>
  <si>
    <t>35 - Secondary air outlet of Boiler Assembly [1]: Parallel Tubular Air Heaters [59] - AIR HEATER -&gt; Secondary air inlet of Boiler Assembly [1]: Circulating Fluidized Bed [45]: Entropy</t>
  </si>
  <si>
    <t>~1~35~3~~-5001~</t>
  </si>
  <si>
    <t>35 - Secondary air outlet of Boiler Assembly [1]: Parallel Tubular Air Heaters [59] - AIR HEATER -&gt; Secondary air inlet of Boiler Assembly [1]: Circulating Fluidized Bed [45]: Enthalpy</t>
  </si>
  <si>
    <t>~1~35~19~~-5001~</t>
  </si>
  <si>
    <t>35 - Secondary air outlet of Boiler Assembly [1]: Parallel Tubular Air Heaters [59] - AIR HEATER -&gt; Secondary air inlet of Boiler Assembly [1]: Circulating Fluidized Bed [45]: Molecular weight</t>
  </si>
  <si>
    <t>~1~35~4~~-5001~</t>
  </si>
  <si>
    <t>35 - Secondary air outlet of Boiler Assembly [1]: Parallel Tubular Air Heaters [59] - AIR HEATER -&gt; Secondary air inlet of Boiler Assembly [1]: Circulating Fluidized Bed [45]: CO2 mass flow</t>
  </si>
  <si>
    <t>~1~35~5~~-5001~</t>
  </si>
  <si>
    <t>35 - Secondary air outlet of Boiler Assembly [1]: Parallel Tubular Air Heaters [59] - AIR HEATER -&gt; Secondary air inlet of Boiler Assembly [1]: Circulating Fluidized Bed [45]: Volume flow</t>
  </si>
  <si>
    <t>~1~35~101~~-5001~</t>
  </si>
  <si>
    <t>35 - Secondary air outlet of Boiler Assembly [1]: Parallel Tubular Air Heaters [59] - AIR HEATER -&gt; Secondary air inlet of Boiler Assembly [1]: Circulating Fluidized Bed [45]: Density</t>
  </si>
  <si>
    <t>~1~35~6~~-5001~</t>
  </si>
  <si>
    <t>35 - Secondary air outlet of Boiler Assembly [1]: Parallel Tubular Air Heaters [59] - AIR HEATER -&gt; Secondary air inlet of Boiler Assembly [1]: Circulating Fluidized Bed [45]: Mole percent of N2</t>
  </si>
  <si>
    <t>~1~35~7~~-5001~</t>
  </si>
  <si>
    <t>35 - Secondary air outlet of Boiler Assembly [1]: Parallel Tubular Air Heaters [59] - AIR HEATER -&gt; Secondary air inlet of Boiler Assembly [1]: Circulating Fluidized Bed [45]: Mole percent of O2</t>
  </si>
  <si>
    <t>~1~35~8~~-5001~</t>
  </si>
  <si>
    <t>35 - Secondary air outlet of Boiler Assembly [1]: Parallel Tubular Air Heaters [59] - AIR HEATER -&gt; Secondary air inlet of Boiler Assembly [1]: Circulating Fluidized Bed [45]: Mole percent of CO2</t>
  </si>
  <si>
    <t>~1~35~9~~-5001~</t>
  </si>
  <si>
    <t>35 - Secondary air outlet of Boiler Assembly [1]: Parallel Tubular Air Heaters [59] - AIR HEATER -&gt; Secondary air inlet of Boiler Assembly [1]: Circulating Fluidized Bed [45]: Mole percent of H2O</t>
  </si>
  <si>
    <t>~1~35~10~~-5001~</t>
  </si>
  <si>
    <t>35 - Secondary air outlet of Boiler Assembly [1]: Parallel Tubular Air Heaters [59] - AIR HEATER -&gt; Secondary air inlet of Boiler Assembly [1]: Circulating Fluidized Bed [45]: Mole percent of H2O liquid</t>
  </si>
  <si>
    <t>~1~35~11~~-5001~</t>
  </si>
  <si>
    <t>35 - Secondary air outlet of Boiler Assembly [1]: Parallel Tubular Air Heaters [59] - AIR HEATER -&gt; Secondary air inlet of Boiler Assembly [1]: Circulating Fluidized Bed [45]: Mole percent of Ar</t>
  </si>
  <si>
    <t>~1~35~12~~-5001~</t>
  </si>
  <si>
    <t>35 - Secondary air outlet of Boiler Assembly [1]: Parallel Tubular Air Heaters [59] - AIR HEATER -&gt; Secondary air inlet of Boiler Assembly [1]: Circulating Fluidized Bed [45]: Mole percent of SO2</t>
  </si>
  <si>
    <t>~1~35~14~~-5001~</t>
  </si>
  <si>
    <t>35 - Secondary air outlet of Boiler Assembly [1]: Parallel Tubular Air Heaters [59] - AIR HEATER -&gt; Secondary air inlet of Boiler Assembly [1]: Circulating Fluidized Bed [45]: Sulfur trioxide SO3</t>
  </si>
  <si>
    <t>~1~35~23~~-5001~</t>
  </si>
  <si>
    <t>35 - Secondary air outlet of Boiler Assembly [1]: Parallel Tubular Air Heaters [59] - AIR HEATER -&gt; Secondary air inlet of Boiler Assembly [1]: Circulating Fluidized Bed [45]: HCl mass flow</t>
  </si>
  <si>
    <t>~1~35~24~~-5001~</t>
  </si>
  <si>
    <t>35 - Secondary air outlet of Boiler Assembly [1]: Parallel Tubular Air Heaters [59] - AIR HEATER -&gt; Secondary air inlet of Boiler Assembly [1]: Circulating Fluidized Bed [45]: NOx mass flow</t>
  </si>
  <si>
    <t>~1~35~25~~-5001~</t>
  </si>
  <si>
    <t>35 - Secondary air outlet of Boiler Assembly [1]: Parallel Tubular Air Heaters [59] - AIR HEATER -&gt; Secondary air inlet of Boiler Assembly [1]: Circulating Fluidized Bed [45]: CO mass flow</t>
  </si>
  <si>
    <t>~1~35~26~~-5001~</t>
  </si>
  <si>
    <t>35 - Secondary air outlet of Boiler Assembly [1]: Parallel Tubular Air Heaters [59] - AIR HEATER -&gt; Secondary air inlet of Boiler Assembly [1]: Circulating Fluidized Bed [45]: UHC mass flow</t>
  </si>
  <si>
    <t>~1~35~29~~-5001~</t>
  </si>
  <si>
    <t>35 - Secondary air outlet of Boiler Assembly [1]: Parallel Tubular Air Heaters [59] - AIR HEATER -&gt; Secondary air inlet of Boiler Assembly [1]: Circulating Fluidized Bed [45]: Hg mass flow</t>
  </si>
  <si>
    <t>~1~35~32~~-5001~</t>
  </si>
  <si>
    <t>35 - Secondary air outlet of Boiler Assembly [1]: Parallel Tubular Air Heaters [59] - AIR HEATER -&gt; Secondary air inlet of Boiler Assembly [1]: Circulating Fluidized Bed [45]: Dry Oxygen</t>
  </si>
  <si>
    <t>~1~35~31~~-5001~</t>
  </si>
  <si>
    <t>35 - Secondary air outlet of Boiler Assembly [1]: Parallel Tubular Air Heaters [59] - AIR HEATER -&gt; Secondary air inlet of Boiler Assembly [1]: Circulating Fluidized Bed [45]: Normal volume flow</t>
  </si>
  <si>
    <t>~1~37~0~~-5001~</t>
  </si>
  <si>
    <t>37 - Outlet of Gas/Air Mixer [66] -&gt; Secondary air inlet of Boiler Assembly [1]: Parallel Tubular Air Heaters [59] - AIR HEATER: Pressure</t>
  </si>
  <si>
    <t>~1~37~1~~-5001~</t>
  </si>
  <si>
    <t>37 - Outlet of Gas/Air Mixer [66] -&gt; Secondary air inlet of Boiler Assembly [1]: Parallel Tubular Air Heaters [59] - AIR HEATER: Temperature</t>
  </si>
  <si>
    <t>~1~37~2~~-5001~</t>
  </si>
  <si>
    <t>37 - Outlet of Gas/Air Mixer [66] -&gt; Secondary air inlet of Boiler Assembly [1]: Parallel Tubular Air Heaters [59] - AIR HEATER: Mass flow</t>
  </si>
  <si>
    <t>~1~37~22~~-5001~</t>
  </si>
  <si>
    <t>37 - Outlet of Gas/Air Mixer [66] -&gt; Secondary air inlet of Boiler Assembly [1]: Parallel Tubular Air Heaters [59] - AIR HEATER: Fly ash flow</t>
  </si>
  <si>
    <t>~1~37~16~~-5001~</t>
  </si>
  <si>
    <t>37 - Outlet of Gas/Air Mixer [66] -&gt; Secondary air inlet of Boiler Assembly [1]: Parallel Tubular Air Heaters [59] - AIR HEATER: Fly ash enthalpy</t>
  </si>
  <si>
    <t>~1~37~18~~-5001~</t>
  </si>
  <si>
    <t>37 - Outlet of Gas/Air Mixer [66] -&gt; Secondary air inlet of Boiler Assembly [1]: Parallel Tubular Air Heaters [59] - AIR HEATER: Relative humidity</t>
  </si>
  <si>
    <t>~1~37~20~~-5001~</t>
  </si>
  <si>
    <t>37 - Outlet of Gas/Air Mixer [66] -&gt; Secondary air inlet of Boiler Assembly [1]: Parallel Tubular Air Heaters [59] - AIR HEATER: Entropy</t>
  </si>
  <si>
    <t>~1~37~3~~-5001~</t>
  </si>
  <si>
    <t>37 - Outlet of Gas/Air Mixer [66] -&gt; Secondary air inlet of Boiler Assembly [1]: Parallel Tubular Air Heaters [59] - AIR HEATER: Enthalpy</t>
  </si>
  <si>
    <t>~1~37~19~~-5001~</t>
  </si>
  <si>
    <t>37 - Outlet of Gas/Air Mixer [66] -&gt; Secondary air inlet of Boiler Assembly [1]: Parallel Tubular Air Heaters [59] - AIR HEATER: Molecular weight</t>
  </si>
  <si>
    <t>~1~37~4~~-5001~</t>
  </si>
  <si>
    <t>37 - Outlet of Gas/Air Mixer [66] -&gt; Secondary air inlet of Boiler Assembly [1]: Parallel Tubular Air Heaters [59] - AIR HEATER: CO2 mass flow</t>
  </si>
  <si>
    <t>~1~37~5~~-5001~</t>
  </si>
  <si>
    <t>37 - Outlet of Gas/Air Mixer [66] -&gt; Secondary air inlet of Boiler Assembly [1]: Parallel Tubular Air Heaters [59] - AIR HEATER: Volume flow</t>
  </si>
  <si>
    <t>~1~37~101~~-5001~</t>
  </si>
  <si>
    <t>37 - Outlet of Gas/Air Mixer [66] -&gt; Secondary air inlet of Boiler Assembly [1]: Parallel Tubular Air Heaters [59] - AIR HEATER: Density</t>
  </si>
  <si>
    <t>~1~37~6~~-5001~</t>
  </si>
  <si>
    <t>37 - Outlet of Gas/Air Mixer [66] -&gt; Secondary air inlet of Boiler Assembly [1]: Parallel Tubular Air Heaters [59] - AIR HEATER: Mole percent of N2</t>
  </si>
  <si>
    <t>~1~37~7~~-5001~</t>
  </si>
  <si>
    <t>37 - Outlet of Gas/Air Mixer [66] -&gt; Secondary air inlet of Boiler Assembly [1]: Parallel Tubular Air Heaters [59] - AIR HEATER: Mole percent of O2</t>
  </si>
  <si>
    <t>~1~37~8~~-5001~</t>
  </si>
  <si>
    <t>37 - Outlet of Gas/Air Mixer [66] -&gt; Secondary air inlet of Boiler Assembly [1]: Parallel Tubular Air Heaters [59] - AIR HEATER: Mole percent of CO2</t>
  </si>
  <si>
    <t>~1~37~9~~-5001~</t>
  </si>
  <si>
    <t>37 - Outlet of Gas/Air Mixer [66] -&gt; Secondary air inlet of Boiler Assembly [1]: Parallel Tubular Air Heaters [59] - AIR HEATER: Mole percent of H2O</t>
  </si>
  <si>
    <t>~1~37~10~~-5001~</t>
  </si>
  <si>
    <t>37 - Outlet of Gas/Air Mixer [66] -&gt; Secondary air inlet of Boiler Assembly [1]: Parallel Tubular Air Heaters [59] - AIR HEATER: Mole percent of H2O liquid</t>
  </si>
  <si>
    <t>~1~37~11~~-5001~</t>
  </si>
  <si>
    <t>37 - Outlet of Gas/Air Mixer [66] -&gt; Secondary air inlet of Boiler Assembly [1]: Parallel Tubular Air Heaters [59] - AIR HEATER: Mole percent of Ar</t>
  </si>
  <si>
    <t>~1~37~12~~-5001~</t>
  </si>
  <si>
    <t>37 - Outlet of Gas/Air Mixer [66] -&gt; Secondary air inlet of Boiler Assembly [1]: Parallel Tubular Air Heaters [59] - AIR HEATER: Mole percent of SO2</t>
  </si>
  <si>
    <t>~1~37~14~~-5001~</t>
  </si>
  <si>
    <t>37 - Outlet of Gas/Air Mixer [66] -&gt; Secondary air inlet of Boiler Assembly [1]: Parallel Tubular Air Heaters [59] - AIR HEATER: Sulfur trioxide SO3</t>
  </si>
  <si>
    <t>~1~37~23~~-5001~</t>
  </si>
  <si>
    <t>37 - Outlet of Gas/Air Mixer [66] -&gt; Secondary air inlet of Boiler Assembly [1]: Parallel Tubular Air Heaters [59] - AIR HEATER: HCl mass flow</t>
  </si>
  <si>
    <t>~1~37~24~~-5001~</t>
  </si>
  <si>
    <t>37 - Outlet of Gas/Air Mixer [66] -&gt; Secondary air inlet of Boiler Assembly [1]: Parallel Tubular Air Heaters [59] - AIR HEATER: NOx mass flow</t>
  </si>
  <si>
    <t>~1~37~25~~-5001~</t>
  </si>
  <si>
    <t>37 - Outlet of Gas/Air Mixer [66] -&gt; Secondary air inlet of Boiler Assembly [1]: Parallel Tubular Air Heaters [59] - AIR HEATER: CO mass flow</t>
  </si>
  <si>
    <t>~1~37~26~~-5001~</t>
  </si>
  <si>
    <t>37 - Outlet of Gas/Air Mixer [66] -&gt; Secondary air inlet of Boiler Assembly [1]: Parallel Tubular Air Heaters [59] - AIR HEATER: UHC mass flow</t>
  </si>
  <si>
    <t>~1~37~29~~-5001~</t>
  </si>
  <si>
    <t>37 - Outlet of Gas/Air Mixer [66] -&gt; Secondary air inlet of Boiler Assembly [1]: Parallel Tubular Air Heaters [59] - AIR HEATER: Hg mass flow</t>
  </si>
  <si>
    <t>~1~37~32~~-5001~</t>
  </si>
  <si>
    <t>37 - Outlet of Gas/Air Mixer [66] -&gt; Secondary air inlet of Boiler Assembly [1]: Parallel Tubular Air Heaters [59] - AIR HEATER: Dry Oxygen</t>
  </si>
  <si>
    <t>~1~37~31~~-5001~</t>
  </si>
  <si>
    <t>37 - Outlet of Gas/Air Mixer [66] -&gt; Secondary air inlet of Boiler Assembly [1]: Parallel Tubular Air Heaters [59] - AIR HEATER: Normal volume flow</t>
  </si>
  <si>
    <t>~1~39~0~~-5001~</t>
  </si>
  <si>
    <t>39 - Outlet of Gas/Air Mixer [73] -&gt; Primary air inlet of Boiler Assembly [1]: Parallel Tubular Air Heaters [59] - AIR HEATER: Pressure</t>
  </si>
  <si>
    <t>~1~39~1~~-5001~</t>
  </si>
  <si>
    <t>39 - Outlet of Gas/Air Mixer [73] -&gt; Primary air inlet of Boiler Assembly [1]: Parallel Tubular Air Heaters [59] - AIR HEATER: Temperature</t>
  </si>
  <si>
    <t>~1~39~2~~-5001~</t>
  </si>
  <si>
    <t>39 - Outlet of Gas/Air Mixer [73] -&gt; Primary air inlet of Boiler Assembly [1]: Parallel Tubular Air Heaters [59] - AIR HEATER: Mass flow</t>
  </si>
  <si>
    <t>~1~39~22~~-5001~</t>
  </si>
  <si>
    <t>39 - Outlet of Gas/Air Mixer [73] -&gt; Primary air inlet of Boiler Assembly [1]: Parallel Tubular Air Heaters [59] - AIR HEATER: Fly ash flow</t>
  </si>
  <si>
    <t>~1~39~16~~-5001~</t>
  </si>
  <si>
    <t>39 - Outlet of Gas/Air Mixer [73] -&gt; Primary air inlet of Boiler Assembly [1]: Parallel Tubular Air Heaters [59] - AIR HEATER: Fly ash enthalpy</t>
  </si>
  <si>
    <t>~1~39~18~~-5001~</t>
  </si>
  <si>
    <t>39 - Outlet of Gas/Air Mixer [73] -&gt; Primary air inlet of Boiler Assembly [1]: Parallel Tubular Air Heaters [59] - AIR HEATER: Relative humidity</t>
  </si>
  <si>
    <t>~1~39~20~~-5001~</t>
  </si>
  <si>
    <t>39 - Outlet of Gas/Air Mixer [73] -&gt; Primary air inlet of Boiler Assembly [1]: Parallel Tubular Air Heaters [59] - AIR HEATER: Entropy</t>
  </si>
  <si>
    <t>~1~39~3~~-5001~</t>
  </si>
  <si>
    <t>39 - Outlet of Gas/Air Mixer [73] -&gt; Primary air inlet of Boiler Assembly [1]: Parallel Tubular Air Heaters [59] - AIR HEATER: Enthalpy</t>
  </si>
  <si>
    <t>~1~39~19~~-5001~</t>
  </si>
  <si>
    <t>39 - Outlet of Gas/Air Mixer [73] -&gt; Primary air inlet of Boiler Assembly [1]: Parallel Tubular Air Heaters [59] - AIR HEATER: Molecular weight</t>
  </si>
  <si>
    <t>~1~39~4~~-5001~</t>
  </si>
  <si>
    <t>39 - Outlet of Gas/Air Mixer [73] -&gt; Primary air inlet of Boiler Assembly [1]: Parallel Tubular Air Heaters [59] - AIR HEATER: CO2 mass flow</t>
  </si>
  <si>
    <t>~1~39~5~~-5001~</t>
  </si>
  <si>
    <t>39 - Outlet of Gas/Air Mixer [73] -&gt; Primary air inlet of Boiler Assembly [1]: Parallel Tubular Air Heaters [59] - AIR HEATER: Volume flow</t>
  </si>
  <si>
    <t>~1~39~101~~-5001~</t>
  </si>
  <si>
    <t>39 - Outlet of Gas/Air Mixer [73] -&gt; Primary air inlet of Boiler Assembly [1]: Parallel Tubular Air Heaters [59] - AIR HEATER: Density</t>
  </si>
  <si>
    <t>~1~39~6~~-5001~</t>
  </si>
  <si>
    <t>39 - Outlet of Gas/Air Mixer [73] -&gt; Primary air inlet of Boiler Assembly [1]: Parallel Tubular Air Heaters [59] - AIR HEATER: Mole percent of N2</t>
  </si>
  <si>
    <t>~1~39~7~~-5001~</t>
  </si>
  <si>
    <t>39 - Outlet of Gas/Air Mixer [73] -&gt; Primary air inlet of Boiler Assembly [1]: Parallel Tubular Air Heaters [59] - AIR HEATER: Mole percent of O2</t>
  </si>
  <si>
    <t>~1~39~8~~-5001~</t>
  </si>
  <si>
    <t>39 - Outlet of Gas/Air Mixer [73] -&gt; Primary air inlet of Boiler Assembly [1]: Parallel Tubular Air Heaters [59] - AIR HEATER: Mole percent of CO2</t>
  </si>
  <si>
    <t>~1~39~9~~-5001~</t>
  </si>
  <si>
    <t>39 - Outlet of Gas/Air Mixer [73] -&gt; Primary air inlet of Boiler Assembly [1]: Parallel Tubular Air Heaters [59] - AIR HEATER: Mole percent of H2O</t>
  </si>
  <si>
    <t>~1~39~10~~-5001~</t>
  </si>
  <si>
    <t>39 - Outlet of Gas/Air Mixer [73] -&gt; Primary air inlet of Boiler Assembly [1]: Parallel Tubular Air Heaters [59] - AIR HEATER: Mole percent of H2O liquid</t>
  </si>
  <si>
    <t>~1~39~11~~-5001~</t>
  </si>
  <si>
    <t>39 - Outlet of Gas/Air Mixer [73] -&gt; Primary air inlet of Boiler Assembly [1]: Parallel Tubular Air Heaters [59] - AIR HEATER: Mole percent of Ar</t>
  </si>
  <si>
    <t>~1~39~12~~-5001~</t>
  </si>
  <si>
    <t>39 - Outlet of Gas/Air Mixer [73] -&gt; Primary air inlet of Boiler Assembly [1]: Parallel Tubular Air Heaters [59] - AIR HEATER: Mole percent of SO2</t>
  </si>
  <si>
    <t>~1~39~14~~-5001~</t>
  </si>
  <si>
    <t>39 - Outlet of Gas/Air Mixer [73] -&gt; Primary air inlet of Boiler Assembly [1]: Parallel Tubular Air Heaters [59] - AIR HEATER: Sulfur trioxide SO3</t>
  </si>
  <si>
    <t>~1~39~23~~-5001~</t>
  </si>
  <si>
    <t>39 - Outlet of Gas/Air Mixer [73] -&gt; Primary air inlet of Boiler Assembly [1]: Parallel Tubular Air Heaters [59] - AIR HEATER: HCl mass flow</t>
  </si>
  <si>
    <t>~1~39~24~~-5001~</t>
  </si>
  <si>
    <t>39 - Outlet of Gas/Air Mixer [73] -&gt; Primary air inlet of Boiler Assembly [1]: Parallel Tubular Air Heaters [59] - AIR HEATER: NOx mass flow</t>
  </si>
  <si>
    <t>~1~39~25~~-5001~</t>
  </si>
  <si>
    <t>39 - Outlet of Gas/Air Mixer [73] -&gt; Primary air inlet of Boiler Assembly [1]: Parallel Tubular Air Heaters [59] - AIR HEATER: CO mass flow</t>
  </si>
  <si>
    <t>~1~39~26~~-5001~</t>
  </si>
  <si>
    <t>39 - Outlet of Gas/Air Mixer [73] -&gt; Primary air inlet of Boiler Assembly [1]: Parallel Tubular Air Heaters [59] - AIR HEATER: UHC mass flow</t>
  </si>
  <si>
    <t>~1~39~29~~-5001~</t>
  </si>
  <si>
    <t>39 - Outlet of Gas/Air Mixer [73] -&gt; Primary air inlet of Boiler Assembly [1]: Parallel Tubular Air Heaters [59] - AIR HEATER: Hg mass flow</t>
  </si>
  <si>
    <t>~1~39~32~~-5001~</t>
  </si>
  <si>
    <t>39 - Outlet of Gas/Air Mixer [73] -&gt; Primary air inlet of Boiler Assembly [1]: Parallel Tubular Air Heaters [59] - AIR HEATER: Dry Oxygen</t>
  </si>
  <si>
    <t>~1~39~31~~-5001~</t>
  </si>
  <si>
    <t>39 - Outlet of Gas/Air Mixer [73] -&gt; Primary air inlet of Boiler Assembly [1]: Parallel Tubular Air Heaters [59] - AIR HEATER: Normal volume flow</t>
  </si>
  <si>
    <t>~1~73~0~~-5001~</t>
  </si>
  <si>
    <t>73 - Gas outlet of Boiler Assembly [1]: Superheater (PCE) [54] - HTSH -&gt; Gas inlet of Boiler Assembly [1]: Superheater (PCE) [50] - LTSH: Pressure</t>
  </si>
  <si>
    <t>~1~73~1~~-5001~</t>
  </si>
  <si>
    <t>73 - Gas outlet of Boiler Assembly [1]: Superheater (PCE) [54] - HTSH -&gt; Gas inlet of Boiler Assembly [1]: Superheater (PCE) [50] - LTSH: Temperature</t>
  </si>
  <si>
    <t>~1~73~2~~-5001~</t>
  </si>
  <si>
    <t>73 - Gas outlet of Boiler Assembly [1]: Superheater (PCE) [54] - HTSH -&gt; Gas inlet of Boiler Assembly [1]: Superheater (PCE) [50] - LTSH: Mass flow</t>
  </si>
  <si>
    <t>~1~73~22~~-5001~</t>
  </si>
  <si>
    <t>73 - Gas outlet of Boiler Assembly [1]: Superheater (PCE) [54] - HTSH -&gt; Gas inlet of Boiler Assembly [1]: Superheater (PCE) [50] - LTSH: Fly ash flow</t>
  </si>
  <si>
    <t>~1~73~16~~-5001~</t>
  </si>
  <si>
    <t>73 - Gas outlet of Boiler Assembly [1]: Superheater (PCE) [54] - HTSH -&gt; Gas inlet of Boiler Assembly [1]: Superheater (PCE) [50] - LTSH: Fly ash enthalpy</t>
  </si>
  <si>
    <t>~1~73~18~~-5001~</t>
  </si>
  <si>
    <t>73 - Gas outlet of Boiler Assembly [1]: Superheater (PCE) [54] - HTSH -&gt; Gas inlet of Boiler Assembly [1]: Superheater (PCE) [50] - LTSH: Relative humidity</t>
  </si>
  <si>
    <t>~1~73~20~~-5001~</t>
  </si>
  <si>
    <t>73 - Gas outlet of Boiler Assembly [1]: Superheater (PCE) [54] - HTSH -&gt; Gas inlet of Boiler Assembly [1]: Superheater (PCE) [50] - LTSH: Entropy</t>
  </si>
  <si>
    <t>~1~73~3~~-5001~</t>
  </si>
  <si>
    <t>73 - Gas outlet of Boiler Assembly [1]: Superheater (PCE) [54] - HTSH -&gt; Gas inlet of Boiler Assembly [1]: Superheater (PCE) [50] - LTSH: Enthalpy</t>
  </si>
  <si>
    <t>~1~73~19~~-5001~</t>
  </si>
  <si>
    <t>73 - Gas outlet of Boiler Assembly [1]: Superheater (PCE) [54] - HTSH -&gt; Gas inlet of Boiler Assembly [1]: Superheater (PCE) [50] - LTSH: Molecular weight</t>
  </si>
  <si>
    <t>~1~73~4~~-5001~</t>
  </si>
  <si>
    <t>73 - Gas outlet of Boiler Assembly [1]: Superheater (PCE) [54] - HTSH -&gt; Gas inlet of Boiler Assembly [1]: Superheater (PCE) [50] - LTSH: CO2 mass flow</t>
  </si>
  <si>
    <t>~1~73~5~~-5001~</t>
  </si>
  <si>
    <t>73 - Gas outlet of Boiler Assembly [1]: Superheater (PCE) [54] - HTSH -&gt; Gas inlet of Boiler Assembly [1]: Superheater (PCE) [50] - LTSH: Volume flow</t>
  </si>
  <si>
    <t>~1~73~101~~-5001~</t>
  </si>
  <si>
    <t>73 - Gas outlet of Boiler Assembly [1]: Superheater (PCE) [54] - HTSH -&gt; Gas inlet of Boiler Assembly [1]: Superheater (PCE) [50] - LTSH: Density</t>
  </si>
  <si>
    <t>~1~73~6~~-5001~</t>
  </si>
  <si>
    <t>73 - Gas outlet of Boiler Assembly [1]: Superheater (PCE) [54] - HTSH -&gt; Gas inlet of Boiler Assembly [1]: Superheater (PCE) [50] - LTSH: Mole percent of N2</t>
  </si>
  <si>
    <t>~1~73~7~~-5001~</t>
  </si>
  <si>
    <t>73 - Gas outlet of Boiler Assembly [1]: Superheater (PCE) [54] - HTSH -&gt; Gas inlet of Boiler Assembly [1]: Superheater (PCE) [50] - LTSH: Mole percent of O2</t>
  </si>
  <si>
    <t>~1~73~8~~-5001~</t>
  </si>
  <si>
    <t>73 - Gas outlet of Boiler Assembly [1]: Superheater (PCE) [54] - HTSH -&gt; Gas inlet of Boiler Assembly [1]: Superheater (PCE) [50] - LTSH: Mole percent of CO2</t>
  </si>
  <si>
    <t>~1~73~9~~-5001~</t>
  </si>
  <si>
    <t>73 - Gas outlet of Boiler Assembly [1]: Superheater (PCE) [54] - HTSH -&gt; Gas inlet of Boiler Assembly [1]: Superheater (PCE) [50] - LTSH: Mole percent of H2O</t>
  </si>
  <si>
    <t>~1~73~10~~-5001~</t>
  </si>
  <si>
    <t>73 - Gas outlet of Boiler Assembly [1]: Superheater (PCE) [54] - HTSH -&gt; Gas inlet of Boiler Assembly [1]: Superheater (PCE) [50] - LTSH: Mole percent of H2O liquid</t>
  </si>
  <si>
    <t>~1~73~11~~-5001~</t>
  </si>
  <si>
    <t>73 - Gas outlet of Boiler Assembly [1]: Superheater (PCE) [54] - HTSH -&gt; Gas inlet of Boiler Assembly [1]: Superheater (PCE) [50] - LTSH: Mole percent of Ar</t>
  </si>
  <si>
    <t>~1~73~12~~-5001~</t>
  </si>
  <si>
    <t>73 - Gas outlet of Boiler Assembly [1]: Superheater (PCE) [54] - HTSH -&gt; Gas inlet of Boiler Assembly [1]: Superheater (PCE) [50] - LTSH: Mole percent of SO2</t>
  </si>
  <si>
    <t>~1~73~14~~-5001~</t>
  </si>
  <si>
    <t>73 - Gas outlet of Boiler Assembly [1]: Superheater (PCE) [54] - HTSH -&gt; Gas inlet of Boiler Assembly [1]: Superheater (PCE) [50] - LTSH: Sulfur trioxide SO3</t>
  </si>
  <si>
    <t>~1~73~23~~-5001~</t>
  </si>
  <si>
    <t>73 - Gas outlet of Boiler Assembly [1]: Superheater (PCE) [54] - HTSH -&gt; Gas inlet of Boiler Assembly [1]: Superheater (PCE) [50] - LTSH: HCl mass flow</t>
  </si>
  <si>
    <t>~1~73~24~~-5001~</t>
  </si>
  <si>
    <t>73 - Gas outlet of Boiler Assembly [1]: Superheater (PCE) [54] - HTSH -&gt; Gas inlet of Boiler Assembly [1]: Superheater (PCE) [50] - LTSH: NOx mass flow</t>
  </si>
  <si>
    <t>~1~73~25~~-5001~</t>
  </si>
  <si>
    <t>73 - Gas outlet of Boiler Assembly [1]: Superheater (PCE) [54] - HTSH -&gt; Gas inlet of Boiler Assembly [1]: Superheater (PCE) [50] - LTSH: CO mass flow</t>
  </si>
  <si>
    <t>~1~73~26~~-5001~</t>
  </si>
  <si>
    <t>73 - Gas outlet of Boiler Assembly [1]: Superheater (PCE) [54] - HTSH -&gt; Gas inlet of Boiler Assembly [1]: Superheater (PCE) [50] - LTSH: UHC mass flow</t>
  </si>
  <si>
    <t>~1~73~29~~-5001~</t>
  </si>
  <si>
    <t>73 - Gas outlet of Boiler Assembly [1]: Superheater (PCE) [54] - HTSH -&gt; Gas inlet of Boiler Assembly [1]: Superheater (PCE) [50] - LTSH: Hg mass flow</t>
  </si>
  <si>
    <t>~1~73~32~~-5001~</t>
  </si>
  <si>
    <t>73 - Gas outlet of Boiler Assembly [1]: Superheater (PCE) [54] - HTSH -&gt; Gas inlet of Boiler Assembly [1]: Superheater (PCE) [50] - LTSH: Dry Oxygen</t>
  </si>
  <si>
    <t>~1~73~31~~-5001~</t>
  </si>
  <si>
    <t>73 - Gas outlet of Boiler Assembly [1]: Superheater (PCE) [54] - HTSH -&gt; Gas inlet of Boiler Assembly [1]: Superheater (PCE) [50] - LTSH: Normal volume flow</t>
  </si>
  <si>
    <t>~1~74~0~~-5001~</t>
  </si>
  <si>
    <t>74 - Gas outlet of Boiler Assembly [1]: Superheater (PCE) [50] - LTSH -&gt; Gas inlet of Boiler Assembly [1]: Economiser (PCE) [44] - ECON: Pressure</t>
  </si>
  <si>
    <t>~1~74~1~~-5001~</t>
  </si>
  <si>
    <t>74 - Gas outlet of Boiler Assembly [1]: Superheater (PCE) [50] - LTSH -&gt; Gas inlet of Boiler Assembly [1]: Economiser (PCE) [44] - ECON: Temperature</t>
  </si>
  <si>
    <t>~1~74~2~~-5001~</t>
  </si>
  <si>
    <t>74 - Gas outlet of Boiler Assembly [1]: Superheater (PCE) [50] - LTSH -&gt; Gas inlet of Boiler Assembly [1]: Economiser (PCE) [44] - ECON: Mass flow</t>
  </si>
  <si>
    <t>~1~74~22~~-5001~</t>
  </si>
  <si>
    <t>74 - Gas outlet of Boiler Assembly [1]: Superheater (PCE) [50] - LTSH -&gt; Gas inlet of Boiler Assembly [1]: Economiser (PCE) [44] - ECON: Fly ash flow</t>
  </si>
  <si>
    <t>~1~74~16~~-5001~</t>
  </si>
  <si>
    <t>74 - Gas outlet of Boiler Assembly [1]: Superheater (PCE) [50] - LTSH -&gt; Gas inlet of Boiler Assembly [1]: Economiser (PCE) [44] - ECON: Fly ash enthalpy</t>
  </si>
  <si>
    <t>~1~74~18~~-5001~</t>
  </si>
  <si>
    <t>74 - Gas outlet of Boiler Assembly [1]: Superheater (PCE) [50] - LTSH -&gt; Gas inlet of Boiler Assembly [1]: Economiser (PCE) [44] - ECON: Relative humidity</t>
  </si>
  <si>
    <t>~1~74~20~~-5001~</t>
  </si>
  <si>
    <t>74 - Gas outlet of Boiler Assembly [1]: Superheater (PCE) [50] - LTSH -&gt; Gas inlet of Boiler Assembly [1]: Economiser (PCE) [44] - ECON: Entropy</t>
  </si>
  <si>
    <t>~1~74~3~~-5001~</t>
  </si>
  <si>
    <t>74 - Gas outlet of Boiler Assembly [1]: Superheater (PCE) [50] - LTSH -&gt; Gas inlet of Boiler Assembly [1]: Economiser (PCE) [44] - ECON: Enthalpy</t>
  </si>
  <si>
    <t>~1~74~19~~-5001~</t>
  </si>
  <si>
    <t>74 - Gas outlet of Boiler Assembly [1]: Superheater (PCE) [50] - LTSH -&gt; Gas inlet of Boiler Assembly [1]: Economiser (PCE) [44] - ECON: Molecular weight</t>
  </si>
  <si>
    <t>~1~74~4~~-5001~</t>
  </si>
  <si>
    <t>74 - Gas outlet of Boiler Assembly [1]: Superheater (PCE) [50] - LTSH -&gt; Gas inlet of Boiler Assembly [1]: Economiser (PCE) [44] - ECON: CO2 mass flow</t>
  </si>
  <si>
    <t>~1~74~5~~-5001~</t>
  </si>
  <si>
    <t>74 - Gas outlet of Boiler Assembly [1]: Superheater (PCE) [50] - LTSH -&gt; Gas inlet of Boiler Assembly [1]: Economiser (PCE) [44] - ECON: Volume flow</t>
  </si>
  <si>
    <t>~1~74~101~~-5001~</t>
  </si>
  <si>
    <t>74 - Gas outlet of Boiler Assembly [1]: Superheater (PCE) [50] - LTSH -&gt; Gas inlet of Boiler Assembly [1]: Economiser (PCE) [44] - ECON: Density</t>
  </si>
  <si>
    <t>~1~74~6~~-5001~</t>
  </si>
  <si>
    <t>74 - Gas outlet of Boiler Assembly [1]: Superheater (PCE) [50] - LTSH -&gt; Gas inlet of Boiler Assembly [1]: Economiser (PCE) [44] - ECON: Mole percent of N2</t>
  </si>
  <si>
    <t>~1~74~7~~-5001~</t>
  </si>
  <si>
    <t>74 - Gas outlet of Boiler Assembly [1]: Superheater (PCE) [50] - LTSH -&gt; Gas inlet of Boiler Assembly [1]: Economiser (PCE) [44] - ECON: Mole percent of O2</t>
  </si>
  <si>
    <t>~1~74~8~~-5001~</t>
  </si>
  <si>
    <t>74 - Gas outlet of Boiler Assembly [1]: Superheater (PCE) [50] - LTSH -&gt; Gas inlet of Boiler Assembly [1]: Economiser (PCE) [44] - ECON: Mole percent of CO2</t>
  </si>
  <si>
    <t>~1~74~9~~-5001~</t>
  </si>
  <si>
    <t>74 - Gas outlet of Boiler Assembly [1]: Superheater (PCE) [50] - LTSH -&gt; Gas inlet of Boiler Assembly [1]: Economiser (PCE) [44] - ECON: Mole percent of H2O</t>
  </si>
  <si>
    <t>~1~74~10~~-5001~</t>
  </si>
  <si>
    <t>74 - Gas outlet of Boiler Assembly [1]: Superheater (PCE) [50] - LTSH -&gt; Gas inlet of Boiler Assembly [1]: Economiser (PCE) [44] - ECON: Mole percent of H2O liquid</t>
  </si>
  <si>
    <t>~1~74~11~~-5001~</t>
  </si>
  <si>
    <t>74 - Gas outlet of Boiler Assembly [1]: Superheater (PCE) [50] - LTSH -&gt; Gas inlet of Boiler Assembly [1]: Economiser (PCE) [44] - ECON: Mole percent of Ar</t>
  </si>
  <si>
    <t>~1~74~12~~-5001~</t>
  </si>
  <si>
    <t>74 - Gas outlet of Boiler Assembly [1]: Superheater (PCE) [50] - LTSH -&gt; Gas inlet of Boiler Assembly [1]: Economiser (PCE) [44] - ECON: Mole percent of SO2</t>
  </si>
  <si>
    <t>~1~74~14~~-5001~</t>
  </si>
  <si>
    <t>74 - Gas outlet of Boiler Assembly [1]: Superheater (PCE) [50] - LTSH -&gt; Gas inlet of Boiler Assembly [1]: Economiser (PCE) [44] - ECON: Sulfur trioxide SO3</t>
  </si>
  <si>
    <t>~1~74~23~~-5001~</t>
  </si>
  <si>
    <t>74 - Gas outlet of Boiler Assembly [1]: Superheater (PCE) [50] - LTSH -&gt; Gas inlet of Boiler Assembly [1]: Economiser (PCE) [44] - ECON: HCl mass flow</t>
  </si>
  <si>
    <t>~1~74~24~~-5001~</t>
  </si>
  <si>
    <t>74 - Gas outlet of Boiler Assembly [1]: Superheater (PCE) [50] - LTSH -&gt; Gas inlet of Boiler Assembly [1]: Economiser (PCE) [44] - ECON: NOx mass flow</t>
  </si>
  <si>
    <t>~1~74~25~~-5001~</t>
  </si>
  <si>
    <t>74 - Gas outlet of Boiler Assembly [1]: Superheater (PCE) [50] - LTSH -&gt; Gas inlet of Boiler Assembly [1]: Economiser (PCE) [44] - ECON: CO mass flow</t>
  </si>
  <si>
    <t>~1~74~26~~-5001~</t>
  </si>
  <si>
    <t>74 - Gas outlet of Boiler Assembly [1]: Superheater (PCE) [50] - LTSH -&gt; Gas inlet of Boiler Assembly [1]: Economiser (PCE) [44] - ECON: UHC mass flow</t>
  </si>
  <si>
    <t>~1~74~29~~-5001~</t>
  </si>
  <si>
    <t>74 - Gas outlet of Boiler Assembly [1]: Superheater (PCE) [50] - LTSH -&gt; Gas inlet of Boiler Assembly [1]: Economiser (PCE) [44] - ECON: Hg mass flow</t>
  </si>
  <si>
    <t>~1~74~32~~-5001~</t>
  </si>
  <si>
    <t>74 - Gas outlet of Boiler Assembly [1]: Superheater (PCE) [50] - LTSH -&gt; Gas inlet of Boiler Assembly [1]: Economiser (PCE) [44] - ECON: Dry Oxygen</t>
  </si>
  <si>
    <t>~1~74~31~~-5001~</t>
  </si>
  <si>
    <t>74 - Gas outlet of Boiler Assembly [1]: Superheater (PCE) [50] - LTSH -&gt; Gas inlet of Boiler Assembly [1]: Economiser (PCE) [44] - ECON: Normal volume flow</t>
  </si>
  <si>
    <t>~1~76~0~~-5001~</t>
  </si>
  <si>
    <t>76 - Outlet of Gas/Air Source [64] - SAF-1 -&gt; Inlet of Boiler Assembly [1]: Fan [62] - SA1: Pressure</t>
  </si>
  <si>
    <t>~1~76~1~~-5001~</t>
  </si>
  <si>
    <t>76 - Outlet of Gas/Air Source [64] - SAF-1 -&gt; Inlet of Boiler Assembly [1]: Fan [62] - SA1: Temperature</t>
  </si>
  <si>
    <t>~1~76~2~~-5001~</t>
  </si>
  <si>
    <t>76 - Outlet of Gas/Air Source [64] - SAF-1 -&gt; Inlet of Boiler Assembly [1]: Fan [62] - SA1: Mass flow</t>
  </si>
  <si>
    <t>~1~76~22~~-5001~</t>
  </si>
  <si>
    <t>76 - Outlet of Gas/Air Source [64] - SAF-1 -&gt; Inlet of Boiler Assembly [1]: Fan [62] - SA1: Fly ash flow</t>
  </si>
  <si>
    <t>~1~76~16~~-5001~</t>
  </si>
  <si>
    <t>76 - Outlet of Gas/Air Source [64] - SAF-1 -&gt; Inlet of Boiler Assembly [1]: Fan [62] - SA1: Fly ash enthalpy</t>
  </si>
  <si>
    <t>~1~76~18~~-5001~</t>
  </si>
  <si>
    <t>76 - Outlet of Gas/Air Source [64] - SAF-1 -&gt; Inlet of Boiler Assembly [1]: Fan [62] - SA1: Relative humidity</t>
  </si>
  <si>
    <t>~1~76~20~~-5001~</t>
  </si>
  <si>
    <t>76 - Outlet of Gas/Air Source [64] - SAF-1 -&gt; Inlet of Boiler Assembly [1]: Fan [62] - SA1: Entropy</t>
  </si>
  <si>
    <t>~1~76~3~~-5001~</t>
  </si>
  <si>
    <t>76 - Outlet of Gas/Air Source [64] - SAF-1 -&gt; Inlet of Boiler Assembly [1]: Fan [62] - SA1: Enthalpy</t>
  </si>
  <si>
    <t>~1~76~19~~-5001~</t>
  </si>
  <si>
    <t>76 - Outlet of Gas/Air Source [64] - SAF-1 -&gt; Inlet of Boiler Assembly [1]: Fan [62] - SA1: Molecular weight</t>
  </si>
  <si>
    <t>~1~76~4~~-5001~</t>
  </si>
  <si>
    <t>76 - Outlet of Gas/Air Source [64] - SAF-1 -&gt; Inlet of Boiler Assembly [1]: Fan [62] - SA1: CO2 mass flow</t>
  </si>
  <si>
    <t>~1~76~5~~-5001~</t>
  </si>
  <si>
    <t>76 - Outlet of Gas/Air Source [64] - SAF-1 -&gt; Inlet of Boiler Assembly [1]: Fan [62] - SA1: Volume flow</t>
  </si>
  <si>
    <t>~1~76~101~~-5001~</t>
  </si>
  <si>
    <t>76 - Outlet of Gas/Air Source [64] - SAF-1 -&gt; Inlet of Boiler Assembly [1]: Fan [62] - SA1: Density</t>
  </si>
  <si>
    <t>~1~76~6~~-5001~</t>
  </si>
  <si>
    <t>76 - Outlet of Gas/Air Source [64] - SAF-1 -&gt; Inlet of Boiler Assembly [1]: Fan [62] - SA1: Mole percent of N2</t>
  </si>
  <si>
    <t>~1~76~7~~-5001~</t>
  </si>
  <si>
    <t>76 - Outlet of Gas/Air Source [64] - SAF-1 -&gt; Inlet of Boiler Assembly [1]: Fan [62] - SA1: Mole percent of O2</t>
  </si>
  <si>
    <t>~1~76~8~~-5001~</t>
  </si>
  <si>
    <t>76 - Outlet of Gas/Air Source [64] - SAF-1 -&gt; Inlet of Boiler Assembly [1]: Fan [62] - SA1: Mole percent of CO2</t>
  </si>
  <si>
    <t>~1~76~9~~-5001~</t>
  </si>
  <si>
    <t>76 - Outlet of Gas/Air Source [64] - SAF-1 -&gt; Inlet of Boiler Assembly [1]: Fan [62] - SA1: Mole percent of H2O</t>
  </si>
  <si>
    <t>~1~76~10~~-5001~</t>
  </si>
  <si>
    <t>76 - Outlet of Gas/Air Source [64] - SAF-1 -&gt; Inlet of Boiler Assembly [1]: Fan [62] - SA1: Mole percent of H2O liquid</t>
  </si>
  <si>
    <t>~1~76~11~~-5001~</t>
  </si>
  <si>
    <t>76 - Outlet of Gas/Air Source [64] - SAF-1 -&gt; Inlet of Boiler Assembly [1]: Fan [62] - SA1: Mole percent of Ar</t>
  </si>
  <si>
    <t>~1~76~12~~-5001~</t>
  </si>
  <si>
    <t>76 - Outlet of Gas/Air Source [64] - SAF-1 -&gt; Inlet of Boiler Assembly [1]: Fan [62] - SA1: Mole percent of SO2</t>
  </si>
  <si>
    <t>~1~76~14~~-5001~</t>
  </si>
  <si>
    <t>76 - Outlet of Gas/Air Source [64] - SAF-1 -&gt; Inlet of Boiler Assembly [1]: Fan [62] - SA1: Sulfur trioxide SO3</t>
  </si>
  <si>
    <t>~1~76~23~~-5001~</t>
  </si>
  <si>
    <t>76 - Outlet of Gas/Air Source [64] - SAF-1 -&gt; Inlet of Boiler Assembly [1]: Fan [62] - SA1: HCl mass flow</t>
  </si>
  <si>
    <t>~1~76~24~~-5001~</t>
  </si>
  <si>
    <t>76 - Outlet of Gas/Air Source [64] - SAF-1 -&gt; Inlet of Boiler Assembly [1]: Fan [62] - SA1: NOx mass flow</t>
  </si>
  <si>
    <t>~1~76~25~~-5001~</t>
  </si>
  <si>
    <t>76 - Outlet of Gas/Air Source [64] - SAF-1 -&gt; Inlet of Boiler Assembly [1]: Fan [62] - SA1: CO mass flow</t>
  </si>
  <si>
    <t>~1~76~26~~-5001~</t>
  </si>
  <si>
    <t>76 - Outlet of Gas/Air Source [64] - SAF-1 -&gt; Inlet of Boiler Assembly [1]: Fan [62] - SA1: UHC mass flow</t>
  </si>
  <si>
    <t>~1~76~29~~-5001~</t>
  </si>
  <si>
    <t>76 - Outlet of Gas/Air Source [64] - SAF-1 -&gt; Inlet of Boiler Assembly [1]: Fan [62] - SA1: Hg mass flow</t>
  </si>
  <si>
    <t>~1~76~32~~-5001~</t>
  </si>
  <si>
    <t>76 - Outlet of Gas/Air Source [64] - SAF-1 -&gt; Inlet of Boiler Assembly [1]: Fan [62] - SA1: Dry Oxygen</t>
  </si>
  <si>
    <t>~1~76~31~~-5001~</t>
  </si>
  <si>
    <t>76 - Outlet of Gas/Air Source [64] - SAF-1 -&gt; Inlet of Boiler Assembly [1]: Fan [62] - SA1: Normal volume flow</t>
  </si>
  <si>
    <t>~1~77~0~~-5001~</t>
  </si>
  <si>
    <t>77 - Outlet of Gas/Air Source [65] - SAF-2 -&gt; Inlet of Boiler Assembly [1]: Fan [63] - SA2: Pressure</t>
  </si>
  <si>
    <t>~1~77~1~~-5001~</t>
  </si>
  <si>
    <t>77 - Outlet of Gas/Air Source [65] - SAF-2 -&gt; Inlet of Boiler Assembly [1]: Fan [63] - SA2: Temperature</t>
  </si>
  <si>
    <t>~1~77~2~~-5001~</t>
  </si>
  <si>
    <t>77 - Outlet of Gas/Air Source [65] - SAF-2 -&gt; Inlet of Boiler Assembly [1]: Fan [63] - SA2: Mass flow</t>
  </si>
  <si>
    <t>~1~77~22~~-5001~</t>
  </si>
  <si>
    <t>77 - Outlet of Gas/Air Source [65] - SAF-2 -&gt; Inlet of Boiler Assembly [1]: Fan [63] - SA2: Fly ash flow</t>
  </si>
  <si>
    <t>~1~77~16~~-5001~</t>
  </si>
  <si>
    <t>77 - Outlet of Gas/Air Source [65] - SAF-2 -&gt; Inlet of Boiler Assembly [1]: Fan [63] - SA2: Fly ash enthalpy</t>
  </si>
  <si>
    <t>~1~77~18~~-5001~</t>
  </si>
  <si>
    <t>77 - Outlet of Gas/Air Source [65] - SAF-2 -&gt; Inlet of Boiler Assembly [1]: Fan [63] - SA2: Relative humidity</t>
  </si>
  <si>
    <t>~1~77~20~~-5001~</t>
  </si>
  <si>
    <t>77 - Outlet of Gas/Air Source [65] - SAF-2 -&gt; Inlet of Boiler Assembly [1]: Fan [63] - SA2: Entropy</t>
  </si>
  <si>
    <t>~1~77~3~~-5001~</t>
  </si>
  <si>
    <t>77 - Outlet of Gas/Air Source [65] - SAF-2 -&gt; Inlet of Boiler Assembly [1]: Fan [63] - SA2: Enthalpy</t>
  </si>
  <si>
    <t>~1~77~19~~-5001~</t>
  </si>
  <si>
    <t>77 - Outlet of Gas/Air Source [65] - SAF-2 -&gt; Inlet of Boiler Assembly [1]: Fan [63] - SA2: Molecular weight</t>
  </si>
  <si>
    <t>~1~77~4~~-5001~</t>
  </si>
  <si>
    <t>77 - Outlet of Gas/Air Source [65] - SAF-2 -&gt; Inlet of Boiler Assembly [1]: Fan [63] - SA2: CO2 mass flow</t>
  </si>
  <si>
    <t>~1~77~5~~-5001~</t>
  </si>
  <si>
    <t>77 - Outlet of Gas/Air Source [65] - SAF-2 -&gt; Inlet of Boiler Assembly [1]: Fan [63] - SA2: Volume flow</t>
  </si>
  <si>
    <t>~1~77~101~~-5001~</t>
  </si>
  <si>
    <t>77 - Outlet of Gas/Air Source [65] - SAF-2 -&gt; Inlet of Boiler Assembly [1]: Fan [63] - SA2: Density</t>
  </si>
  <si>
    <t>~1~77~6~~-5001~</t>
  </si>
  <si>
    <t>77 - Outlet of Gas/Air Source [65] - SAF-2 -&gt; Inlet of Boiler Assembly [1]: Fan [63] - SA2: Mole percent of N2</t>
  </si>
  <si>
    <t>~1~77~7~~-5001~</t>
  </si>
  <si>
    <t>77 - Outlet of Gas/Air Source [65] - SAF-2 -&gt; Inlet of Boiler Assembly [1]: Fan [63] - SA2: Mole percent of O2</t>
  </si>
  <si>
    <t>~1~77~8~~-5001~</t>
  </si>
  <si>
    <t>77 - Outlet of Gas/Air Source [65] - SAF-2 -&gt; Inlet of Boiler Assembly [1]: Fan [63] - SA2: Mole percent of CO2</t>
  </si>
  <si>
    <t>~1~77~9~~-5001~</t>
  </si>
  <si>
    <t>77 - Outlet of Gas/Air Source [65] - SAF-2 -&gt; Inlet of Boiler Assembly [1]: Fan [63] - SA2: Mole percent of H2O</t>
  </si>
  <si>
    <t>~1~77~10~~-5001~</t>
  </si>
  <si>
    <t>77 - Outlet of Gas/Air Source [65] - SAF-2 -&gt; Inlet of Boiler Assembly [1]: Fan [63] - SA2: Mole percent of H2O liquid</t>
  </si>
  <si>
    <t>~1~77~11~~-5001~</t>
  </si>
  <si>
    <t>77 - Outlet of Gas/Air Source [65] - SAF-2 -&gt; Inlet of Boiler Assembly [1]: Fan [63] - SA2: Mole percent of Ar</t>
  </si>
  <si>
    <t>~1~77~12~~-5001~</t>
  </si>
  <si>
    <t>77 - Outlet of Gas/Air Source [65] - SAF-2 -&gt; Inlet of Boiler Assembly [1]: Fan [63] - SA2: Mole percent of SO2</t>
  </si>
  <si>
    <t>~1~77~14~~-5001~</t>
  </si>
  <si>
    <t>77 - Outlet of Gas/Air Source [65] - SAF-2 -&gt; Inlet of Boiler Assembly [1]: Fan [63] - SA2: Sulfur trioxide SO3</t>
  </si>
  <si>
    <t>~1~77~23~~-5001~</t>
  </si>
  <si>
    <t>77 - Outlet of Gas/Air Source [65] - SAF-2 -&gt; Inlet of Boiler Assembly [1]: Fan [63] - SA2: HCl mass flow</t>
  </si>
  <si>
    <t>~1~77~24~~-5001~</t>
  </si>
  <si>
    <t>77 - Outlet of Gas/Air Source [65] - SAF-2 -&gt; Inlet of Boiler Assembly [1]: Fan [63] - SA2: NOx mass flow</t>
  </si>
  <si>
    <t>~1~77~25~~-5001~</t>
  </si>
  <si>
    <t>77 - Outlet of Gas/Air Source [65] - SAF-2 -&gt; Inlet of Boiler Assembly [1]: Fan [63] - SA2: CO mass flow</t>
  </si>
  <si>
    <t>~1~77~26~~-5001~</t>
  </si>
  <si>
    <t>77 - Outlet of Gas/Air Source [65] - SAF-2 -&gt; Inlet of Boiler Assembly [1]: Fan [63] - SA2: UHC mass flow</t>
  </si>
  <si>
    <t>~1~77~29~~-5001~</t>
  </si>
  <si>
    <t>77 - Outlet of Gas/Air Source [65] - SAF-2 -&gt; Inlet of Boiler Assembly [1]: Fan [63] - SA2: Hg mass flow</t>
  </si>
  <si>
    <t>~1~77~32~~-5001~</t>
  </si>
  <si>
    <t>77 - Outlet of Gas/Air Source [65] - SAF-2 -&gt; Inlet of Boiler Assembly [1]: Fan [63] - SA2: Dry Oxygen</t>
  </si>
  <si>
    <t>~1~77~31~~-5001~</t>
  </si>
  <si>
    <t>77 - Outlet of Gas/Air Source [65] - SAF-2 -&gt; Inlet of Boiler Assembly [1]: Fan [63] - SA2: Normal volume flow</t>
  </si>
  <si>
    <t>~1~78~0~~-5001~</t>
  </si>
  <si>
    <t>78 - Outlet of Boiler Assembly [1]: Fan [62] - SA1 -&gt; Inlet of Boiler Assembly [1]: Duct - Classic [60]: Pressure</t>
  </si>
  <si>
    <t>~1~78~1~~-5001~</t>
  </si>
  <si>
    <t>78 - Outlet of Boiler Assembly [1]: Fan [62] - SA1 -&gt; Inlet of Boiler Assembly [1]: Duct - Classic [60]: Temperature</t>
  </si>
  <si>
    <t>~1~78~2~~-5001~</t>
  </si>
  <si>
    <t>78 - Outlet of Boiler Assembly [1]: Fan [62] - SA1 -&gt; Inlet of Boiler Assembly [1]: Duct - Classic [60]: Mass flow</t>
  </si>
  <si>
    <t>~1~78~22~~-5001~</t>
  </si>
  <si>
    <t>78 - Outlet of Boiler Assembly [1]: Fan [62] - SA1 -&gt; Inlet of Boiler Assembly [1]: Duct - Classic [60]: Fly ash flow</t>
  </si>
  <si>
    <t>~1~78~16~~-5001~</t>
  </si>
  <si>
    <t>78 - Outlet of Boiler Assembly [1]: Fan [62] - SA1 -&gt; Inlet of Boiler Assembly [1]: Duct - Classic [60]: Fly ash enthalpy</t>
  </si>
  <si>
    <t>~1~78~18~~-5001~</t>
  </si>
  <si>
    <t>78 - Outlet of Boiler Assembly [1]: Fan [62] - SA1 -&gt; Inlet of Boiler Assembly [1]: Duct - Classic [60]: Relative humidity</t>
  </si>
  <si>
    <t>~1~78~20~~-5001~</t>
  </si>
  <si>
    <t>78 - Outlet of Boiler Assembly [1]: Fan [62] - SA1 -&gt; Inlet of Boiler Assembly [1]: Duct - Classic [60]: Entropy</t>
  </si>
  <si>
    <t>~1~78~3~~-5001~</t>
  </si>
  <si>
    <t>78 - Outlet of Boiler Assembly [1]: Fan [62] - SA1 -&gt; Inlet of Boiler Assembly [1]: Duct - Classic [60]: Enthalpy</t>
  </si>
  <si>
    <t>~1~78~19~~-5001~</t>
  </si>
  <si>
    <t>78 - Outlet of Boiler Assembly [1]: Fan [62] - SA1 -&gt; Inlet of Boiler Assembly [1]: Duct - Classic [60]: Molecular weight</t>
  </si>
  <si>
    <t>~1~78~4~~-5001~</t>
  </si>
  <si>
    <t>78 - Outlet of Boiler Assembly [1]: Fan [62] - SA1 -&gt; Inlet of Boiler Assembly [1]: Duct - Classic [60]: CO2 mass flow</t>
  </si>
  <si>
    <t>~1~78~5~~-5001~</t>
  </si>
  <si>
    <t>78 - Outlet of Boiler Assembly [1]: Fan [62] - SA1 -&gt; Inlet of Boiler Assembly [1]: Duct - Classic [60]: Volume flow</t>
  </si>
  <si>
    <t>~1~78~101~~-5001~</t>
  </si>
  <si>
    <t>78 - Outlet of Boiler Assembly [1]: Fan [62] - SA1 -&gt; Inlet of Boiler Assembly [1]: Duct - Classic [60]: Density</t>
  </si>
  <si>
    <t>~1~78~6~~-5001~</t>
  </si>
  <si>
    <t>78 - Outlet of Boiler Assembly [1]: Fan [62] - SA1 -&gt; Inlet of Boiler Assembly [1]: Duct - Classic [60]: Mole percent of N2</t>
  </si>
  <si>
    <t>~1~78~7~~-5001~</t>
  </si>
  <si>
    <t>78 - Outlet of Boiler Assembly [1]: Fan [62] - SA1 -&gt; Inlet of Boiler Assembly [1]: Duct - Classic [60]: Mole percent of O2</t>
  </si>
  <si>
    <t>~1~78~8~~-5001~</t>
  </si>
  <si>
    <t>78 - Outlet of Boiler Assembly [1]: Fan [62] - SA1 -&gt; Inlet of Boiler Assembly [1]: Duct - Classic [60]: Mole percent of CO2</t>
  </si>
  <si>
    <t>~1~78~9~~-5001~</t>
  </si>
  <si>
    <t>78 - Outlet of Boiler Assembly [1]: Fan [62] - SA1 -&gt; Inlet of Boiler Assembly [1]: Duct - Classic [60]: Mole percent of H2O</t>
  </si>
  <si>
    <t>~1~78~10~~-5001~</t>
  </si>
  <si>
    <t>78 - Outlet of Boiler Assembly [1]: Fan [62] - SA1 -&gt; Inlet of Boiler Assembly [1]: Duct - Classic [60]: Mole percent of H2O liquid</t>
  </si>
  <si>
    <t>~1~78~11~~-5001~</t>
  </si>
  <si>
    <t>78 - Outlet of Boiler Assembly [1]: Fan [62] - SA1 -&gt; Inlet of Boiler Assembly [1]: Duct - Classic [60]: Mole percent of Ar</t>
  </si>
  <si>
    <t>~1~78~12~~-5001~</t>
  </si>
  <si>
    <t>78 - Outlet of Boiler Assembly [1]: Fan [62] - SA1 -&gt; Inlet of Boiler Assembly [1]: Duct - Classic [60]: Mole percent of SO2</t>
  </si>
  <si>
    <t>~1~78~14~~-5001~</t>
  </si>
  <si>
    <t>78 - Outlet of Boiler Assembly [1]: Fan [62] - SA1 -&gt; Inlet of Boiler Assembly [1]: Duct - Classic [60]: Sulfur trioxide SO3</t>
  </si>
  <si>
    <t>~1~78~23~~-5001~</t>
  </si>
  <si>
    <t>78 - Outlet of Boiler Assembly [1]: Fan [62] - SA1 -&gt; Inlet of Boiler Assembly [1]: Duct - Classic [60]: HCl mass flow</t>
  </si>
  <si>
    <t>~1~78~24~~-5001~</t>
  </si>
  <si>
    <t>78 - Outlet of Boiler Assembly [1]: Fan [62] - SA1 -&gt; Inlet of Boiler Assembly [1]: Duct - Classic [60]: NOx mass flow</t>
  </si>
  <si>
    <t>~1~78~25~~-5001~</t>
  </si>
  <si>
    <t>78 - Outlet of Boiler Assembly [1]: Fan [62] - SA1 -&gt; Inlet of Boiler Assembly [1]: Duct - Classic [60]: CO mass flow</t>
  </si>
  <si>
    <t>~1~78~26~~-5001~</t>
  </si>
  <si>
    <t>78 - Outlet of Boiler Assembly [1]: Fan [62] - SA1 -&gt; Inlet of Boiler Assembly [1]: Duct - Classic [60]: UHC mass flow</t>
  </si>
  <si>
    <t>~1~78~29~~-5001~</t>
  </si>
  <si>
    <t>78 - Outlet of Boiler Assembly [1]: Fan [62] - SA1 -&gt; Inlet of Boiler Assembly [1]: Duct - Classic [60]: Hg mass flow</t>
  </si>
  <si>
    <t>~1~78~32~~-5001~</t>
  </si>
  <si>
    <t>78 - Outlet of Boiler Assembly [1]: Fan [62] - SA1 -&gt; Inlet of Boiler Assembly [1]: Duct - Classic [60]: Dry Oxygen</t>
  </si>
  <si>
    <t>~1~78~31~~-5001~</t>
  </si>
  <si>
    <t>78 - Outlet of Boiler Assembly [1]: Fan [62] - SA1 -&gt; Inlet of Boiler Assembly [1]: Duct - Classic [60]: Normal volume flow</t>
  </si>
  <si>
    <t>~1~79~0~~-5001~</t>
  </si>
  <si>
    <t>79 - Outlet of Boiler Assembly [1]: Fan [63] - SA2 -&gt; Inlet of Boiler Assembly [1]: Duct - Classic [61]: Pressure</t>
  </si>
  <si>
    <t>~1~79~1~~-5001~</t>
  </si>
  <si>
    <t>79 - Outlet of Boiler Assembly [1]: Fan [63] - SA2 -&gt; Inlet of Boiler Assembly [1]: Duct - Classic [61]: Temperature</t>
  </si>
  <si>
    <t>~1~79~2~~-5001~</t>
  </si>
  <si>
    <t>79 - Outlet of Boiler Assembly [1]: Fan [63] - SA2 -&gt; Inlet of Boiler Assembly [1]: Duct - Classic [61]: Mass flow</t>
  </si>
  <si>
    <t>~1~79~22~~-5001~</t>
  </si>
  <si>
    <t>79 - Outlet of Boiler Assembly [1]: Fan [63] - SA2 -&gt; Inlet of Boiler Assembly [1]: Duct - Classic [61]: Fly ash flow</t>
  </si>
  <si>
    <t>~1~79~16~~-5001~</t>
  </si>
  <si>
    <t>79 - Outlet of Boiler Assembly [1]: Fan [63] - SA2 -&gt; Inlet of Boiler Assembly [1]: Duct - Classic [61]: Fly ash enthalpy</t>
  </si>
  <si>
    <t>~1~79~18~~-5001~</t>
  </si>
  <si>
    <t>79 - Outlet of Boiler Assembly [1]: Fan [63] - SA2 -&gt; Inlet of Boiler Assembly [1]: Duct - Classic [61]: Relative humidity</t>
  </si>
  <si>
    <t>~1~79~20~~-5001~</t>
  </si>
  <si>
    <t>79 - Outlet of Boiler Assembly [1]: Fan [63] - SA2 -&gt; Inlet of Boiler Assembly [1]: Duct - Classic [61]: Entropy</t>
  </si>
  <si>
    <t>~1~79~3~~-5001~</t>
  </si>
  <si>
    <t>79 - Outlet of Boiler Assembly [1]: Fan [63] - SA2 -&gt; Inlet of Boiler Assembly [1]: Duct - Classic [61]: Enthalpy</t>
  </si>
  <si>
    <t>~1~79~19~~-5001~</t>
  </si>
  <si>
    <t>79 - Outlet of Boiler Assembly [1]: Fan [63] - SA2 -&gt; Inlet of Boiler Assembly [1]: Duct - Classic [61]: Molecular weight</t>
  </si>
  <si>
    <t>~1~79~4~~-5001~</t>
  </si>
  <si>
    <t>79 - Outlet of Boiler Assembly [1]: Fan [63] - SA2 -&gt; Inlet of Boiler Assembly [1]: Duct - Classic [61]: CO2 mass flow</t>
  </si>
  <si>
    <t>~1~79~5~~-5001~</t>
  </si>
  <si>
    <t>79 - Outlet of Boiler Assembly [1]: Fan [63] - SA2 -&gt; Inlet of Boiler Assembly [1]: Duct - Classic [61]: Volume flow</t>
  </si>
  <si>
    <t>~1~79~101~~-5001~</t>
  </si>
  <si>
    <t>79 - Outlet of Boiler Assembly [1]: Fan [63] - SA2 -&gt; Inlet of Boiler Assembly [1]: Duct - Classic [61]: Density</t>
  </si>
  <si>
    <t>~1~79~6~~-5001~</t>
  </si>
  <si>
    <t>79 - Outlet of Boiler Assembly [1]: Fan [63] - SA2 -&gt; Inlet of Boiler Assembly [1]: Duct - Classic [61]: Mole percent of N2</t>
  </si>
  <si>
    <t>~1~79~7~~-5001~</t>
  </si>
  <si>
    <t>79 - Outlet of Boiler Assembly [1]: Fan [63] - SA2 -&gt; Inlet of Boiler Assembly [1]: Duct - Classic [61]: Mole percent of O2</t>
  </si>
  <si>
    <t>~1~79~8~~-5001~</t>
  </si>
  <si>
    <t>79 - Outlet of Boiler Assembly [1]: Fan [63] - SA2 -&gt; Inlet of Boiler Assembly [1]: Duct - Classic [61]: Mole percent of CO2</t>
  </si>
  <si>
    <t>~1~79~9~~-5001~</t>
  </si>
  <si>
    <t>79 - Outlet of Boiler Assembly [1]: Fan [63] - SA2 -&gt; Inlet of Boiler Assembly [1]: Duct - Classic [61]: Mole percent of H2O</t>
  </si>
  <si>
    <t>~1~79~10~~-5001~</t>
  </si>
  <si>
    <t>79 - Outlet of Boiler Assembly [1]: Fan [63] - SA2 -&gt; Inlet of Boiler Assembly [1]: Duct - Classic [61]: Mole percent of H2O liquid</t>
  </si>
  <si>
    <t>~1~79~11~~-5001~</t>
  </si>
  <si>
    <t>79 - Outlet of Boiler Assembly [1]: Fan [63] - SA2 -&gt; Inlet of Boiler Assembly [1]: Duct - Classic [61]: Mole percent of Ar</t>
  </si>
  <si>
    <t>~1~79~12~~-5001~</t>
  </si>
  <si>
    <t>79 - Outlet of Boiler Assembly [1]: Fan [63] - SA2 -&gt; Inlet of Boiler Assembly [1]: Duct - Classic [61]: Mole percent of SO2</t>
  </si>
  <si>
    <t>~1~79~14~~-5001~</t>
  </si>
  <si>
    <t>79 - Outlet of Boiler Assembly [1]: Fan [63] - SA2 -&gt; Inlet of Boiler Assembly [1]: Duct - Classic [61]: Sulfur trioxide SO3</t>
  </si>
  <si>
    <t>~1~79~23~~-5001~</t>
  </si>
  <si>
    <t>79 - Outlet of Boiler Assembly [1]: Fan [63] - SA2 -&gt; Inlet of Boiler Assembly [1]: Duct - Classic [61]: HCl mass flow</t>
  </si>
  <si>
    <t>~1~79~24~~-5001~</t>
  </si>
  <si>
    <t>79 - Outlet of Boiler Assembly [1]: Fan [63] - SA2 -&gt; Inlet of Boiler Assembly [1]: Duct - Classic [61]: NOx mass flow</t>
  </si>
  <si>
    <t>~1~79~25~~-5001~</t>
  </si>
  <si>
    <t>79 - Outlet of Boiler Assembly [1]: Fan [63] - SA2 -&gt; Inlet of Boiler Assembly [1]: Duct - Classic [61]: CO mass flow</t>
  </si>
  <si>
    <t>~1~79~26~~-5001~</t>
  </si>
  <si>
    <t>79 - Outlet of Boiler Assembly [1]: Fan [63] - SA2 -&gt; Inlet of Boiler Assembly [1]: Duct - Classic [61]: UHC mass flow</t>
  </si>
  <si>
    <t>~1~79~29~~-5001~</t>
  </si>
  <si>
    <t>79 - Outlet of Boiler Assembly [1]: Fan [63] - SA2 -&gt; Inlet of Boiler Assembly [1]: Duct - Classic [61]: Hg mass flow</t>
  </si>
  <si>
    <t>~1~79~32~~-5001~</t>
  </si>
  <si>
    <t>79 - Outlet of Boiler Assembly [1]: Fan [63] - SA2 -&gt; Inlet of Boiler Assembly [1]: Duct - Classic [61]: Dry Oxygen</t>
  </si>
  <si>
    <t>~1~79~31~~-5001~</t>
  </si>
  <si>
    <t>79 - Outlet of Boiler Assembly [1]: Fan [63] - SA2 -&gt; Inlet of Boiler Assembly [1]: Duct - Classic [61]: Normal volume flow</t>
  </si>
  <si>
    <t>~1~80~0~~-5001~</t>
  </si>
  <si>
    <t>80 - Outlet of Boiler Assembly [1]: Duct - Classic [60] -&gt; Inlet 3 of Gas/Air Mixer [66]: Pressure</t>
  </si>
  <si>
    <t>~1~80~1~~-5001~</t>
  </si>
  <si>
    <t>80 - Outlet of Boiler Assembly [1]: Duct - Classic [60] -&gt; Inlet 3 of Gas/Air Mixer [66]: Temperature</t>
  </si>
  <si>
    <t>~1~80~2~~-5001~</t>
  </si>
  <si>
    <t>80 - Outlet of Boiler Assembly [1]: Duct - Classic [60] -&gt; Inlet 3 of Gas/Air Mixer [66]: Mass flow</t>
  </si>
  <si>
    <t>~1~80~22~~-5001~</t>
  </si>
  <si>
    <t>80 - Outlet of Boiler Assembly [1]: Duct - Classic [60] -&gt; Inlet 3 of Gas/Air Mixer [66]: Fly ash flow</t>
  </si>
  <si>
    <t>~1~80~16~~-5001~</t>
  </si>
  <si>
    <t>80 - Outlet of Boiler Assembly [1]: Duct - Classic [60] -&gt; Inlet 3 of Gas/Air Mixer [66]: Fly ash enthalpy</t>
  </si>
  <si>
    <t>~1~80~18~~-5001~</t>
  </si>
  <si>
    <t>80 - Outlet of Boiler Assembly [1]: Duct - Classic [60] -&gt; Inlet 3 of Gas/Air Mixer [66]: Relative humidity</t>
  </si>
  <si>
    <t>~1~80~20~~-5001~</t>
  </si>
  <si>
    <t>80 - Outlet of Boiler Assembly [1]: Duct - Classic [60] -&gt; Inlet 3 of Gas/Air Mixer [66]: Entropy</t>
  </si>
  <si>
    <t>~1~80~3~~-5001~</t>
  </si>
  <si>
    <t>80 - Outlet of Boiler Assembly [1]: Duct - Classic [60] -&gt; Inlet 3 of Gas/Air Mixer [66]: Enthalpy</t>
  </si>
  <si>
    <t>~1~80~19~~-5001~</t>
  </si>
  <si>
    <t>80 - Outlet of Boiler Assembly [1]: Duct - Classic [60] -&gt; Inlet 3 of Gas/Air Mixer [66]: Molecular weight</t>
  </si>
  <si>
    <t>~1~80~4~~-5001~</t>
  </si>
  <si>
    <t>80 - Outlet of Boiler Assembly [1]: Duct - Classic [60] -&gt; Inlet 3 of Gas/Air Mixer [66]: CO2 mass flow</t>
  </si>
  <si>
    <t>~1~80~5~~-5001~</t>
  </si>
  <si>
    <t>80 - Outlet of Boiler Assembly [1]: Duct - Classic [60] -&gt; Inlet 3 of Gas/Air Mixer [66]: Volume flow</t>
  </si>
  <si>
    <t>~1~80~101~~-5001~</t>
  </si>
  <si>
    <t>80 - Outlet of Boiler Assembly [1]: Duct - Classic [60] -&gt; Inlet 3 of Gas/Air Mixer [66]: Density</t>
  </si>
  <si>
    <t>~1~80~6~~-5001~</t>
  </si>
  <si>
    <t>80 - Outlet of Boiler Assembly [1]: Duct - Classic [60] -&gt; Inlet 3 of Gas/Air Mixer [66]: Mole percent of N2</t>
  </si>
  <si>
    <t>~1~80~7~~-5001~</t>
  </si>
  <si>
    <t>80 - Outlet of Boiler Assembly [1]: Duct - Classic [60] -&gt; Inlet 3 of Gas/Air Mixer [66]: Mole percent of O2</t>
  </si>
  <si>
    <t>~1~80~8~~-5001~</t>
  </si>
  <si>
    <t>80 - Outlet of Boiler Assembly [1]: Duct - Classic [60] -&gt; Inlet 3 of Gas/Air Mixer [66]: Mole percent of CO2</t>
  </si>
  <si>
    <t>~1~80~9~~-5001~</t>
  </si>
  <si>
    <t>80 - Outlet of Boiler Assembly [1]: Duct - Classic [60] -&gt; Inlet 3 of Gas/Air Mixer [66]: Mole percent of H2O</t>
  </si>
  <si>
    <t>~1~80~10~~-5001~</t>
  </si>
  <si>
    <t>80 - Outlet of Boiler Assembly [1]: Duct - Classic [60] -&gt; Inlet 3 of Gas/Air Mixer [66]: Mole percent of H2O liquid</t>
  </si>
  <si>
    <t>~1~80~11~~-5001~</t>
  </si>
  <si>
    <t>80 - Outlet of Boiler Assembly [1]: Duct - Classic [60] -&gt; Inlet 3 of Gas/Air Mixer [66]: Mole percent of Ar</t>
  </si>
  <si>
    <t>~1~80~12~~-5001~</t>
  </si>
  <si>
    <t>80 - Outlet of Boiler Assembly [1]: Duct - Classic [60] -&gt; Inlet 3 of Gas/Air Mixer [66]: Mole percent of SO2</t>
  </si>
  <si>
    <t>~1~80~14~~-5001~</t>
  </si>
  <si>
    <t>80 - Outlet of Boiler Assembly [1]: Duct - Classic [60] -&gt; Inlet 3 of Gas/Air Mixer [66]: Sulfur trioxide SO3</t>
  </si>
  <si>
    <t>~1~80~23~~-5001~</t>
  </si>
  <si>
    <t>80 - Outlet of Boiler Assembly [1]: Duct - Classic [60] -&gt; Inlet 3 of Gas/Air Mixer [66]: HCl mass flow</t>
  </si>
  <si>
    <t>~1~80~24~~-5001~</t>
  </si>
  <si>
    <t>80 - Outlet of Boiler Assembly [1]: Duct - Classic [60] -&gt; Inlet 3 of Gas/Air Mixer [66]: NOx mass flow</t>
  </si>
  <si>
    <t>~1~80~25~~-5001~</t>
  </si>
  <si>
    <t>80 - Outlet of Boiler Assembly [1]: Duct - Classic [60] -&gt; Inlet 3 of Gas/Air Mixer [66]: CO mass flow</t>
  </si>
  <si>
    <t>~1~80~26~~-5001~</t>
  </si>
  <si>
    <t>80 - Outlet of Boiler Assembly [1]: Duct - Classic [60] -&gt; Inlet 3 of Gas/Air Mixer [66]: UHC mass flow</t>
  </si>
  <si>
    <t>~1~80~29~~-5001~</t>
  </si>
  <si>
    <t>80 - Outlet of Boiler Assembly [1]: Duct - Classic [60] -&gt; Inlet 3 of Gas/Air Mixer [66]: Hg mass flow</t>
  </si>
  <si>
    <t>~1~80~32~~-5001~</t>
  </si>
  <si>
    <t>80 - Outlet of Boiler Assembly [1]: Duct - Classic [60] -&gt; Inlet 3 of Gas/Air Mixer [66]: Dry Oxygen</t>
  </si>
  <si>
    <t>~1~80~31~~-5001~</t>
  </si>
  <si>
    <t>80 - Outlet of Boiler Assembly [1]: Duct - Classic [60] -&gt; Inlet 3 of Gas/Air Mixer [66]: Normal volume flow</t>
  </si>
  <si>
    <t>~1~81~0~~-5001~</t>
  </si>
  <si>
    <t>81 - Outlet of Boiler Assembly [1]: Duct - Classic [61] -&gt; Inlet 1 of Gas/Air Mixer [66]: Pressure</t>
  </si>
  <si>
    <t>~1~81~1~~-5001~</t>
  </si>
  <si>
    <t>81 - Outlet of Boiler Assembly [1]: Duct - Classic [61] -&gt; Inlet 1 of Gas/Air Mixer [66]: Temperature</t>
  </si>
  <si>
    <t>~1~81~2~~-5001~</t>
  </si>
  <si>
    <t>81 - Outlet of Boiler Assembly [1]: Duct - Classic [61] -&gt; Inlet 1 of Gas/Air Mixer [66]: Mass flow</t>
  </si>
  <si>
    <t>~1~81~22~~-5001~</t>
  </si>
  <si>
    <t>81 - Outlet of Boiler Assembly [1]: Duct - Classic [61] -&gt; Inlet 1 of Gas/Air Mixer [66]: Fly ash flow</t>
  </si>
  <si>
    <t>~1~81~16~~-5001~</t>
  </si>
  <si>
    <t>81 - Outlet of Boiler Assembly [1]: Duct - Classic [61] -&gt; Inlet 1 of Gas/Air Mixer [66]: Fly ash enthalpy</t>
  </si>
  <si>
    <t>~1~81~18~~-5001~</t>
  </si>
  <si>
    <t>81 - Outlet of Boiler Assembly [1]: Duct - Classic [61] -&gt; Inlet 1 of Gas/Air Mixer [66]: Relative humidity</t>
  </si>
  <si>
    <t>~1~81~20~~-5001~</t>
  </si>
  <si>
    <t>81 - Outlet of Boiler Assembly [1]: Duct - Classic [61] -&gt; Inlet 1 of Gas/Air Mixer [66]: Entropy</t>
  </si>
  <si>
    <t>~1~81~3~~-5001~</t>
  </si>
  <si>
    <t>81 - Outlet of Boiler Assembly [1]: Duct - Classic [61] -&gt; Inlet 1 of Gas/Air Mixer [66]: Enthalpy</t>
  </si>
  <si>
    <t>~1~81~19~~-5001~</t>
  </si>
  <si>
    <t>81 - Outlet of Boiler Assembly [1]: Duct - Classic [61] -&gt; Inlet 1 of Gas/Air Mixer [66]: Molecular weight</t>
  </si>
  <si>
    <t>~1~81~4~~-5001~</t>
  </si>
  <si>
    <t>81 - Outlet of Boiler Assembly [1]: Duct - Classic [61] -&gt; Inlet 1 of Gas/Air Mixer [66]: CO2 mass flow</t>
  </si>
  <si>
    <t>~1~81~5~~-5001~</t>
  </si>
  <si>
    <t>81 - Outlet of Boiler Assembly [1]: Duct - Classic [61] -&gt; Inlet 1 of Gas/Air Mixer [66]: Volume flow</t>
  </si>
  <si>
    <t>~1~81~101~~-5001~</t>
  </si>
  <si>
    <t>81 - Outlet of Boiler Assembly [1]: Duct - Classic [61] -&gt; Inlet 1 of Gas/Air Mixer [66]: Density</t>
  </si>
  <si>
    <t>~1~81~6~~-5001~</t>
  </si>
  <si>
    <t>81 - Outlet of Boiler Assembly [1]: Duct - Classic [61] -&gt; Inlet 1 of Gas/Air Mixer [66]: Mole percent of N2</t>
  </si>
  <si>
    <t>~1~81~7~~-5001~</t>
  </si>
  <si>
    <t>81 - Outlet of Boiler Assembly [1]: Duct - Classic [61] -&gt; Inlet 1 of Gas/Air Mixer [66]: Mole percent of O2</t>
  </si>
  <si>
    <t>~1~81~8~~-5001~</t>
  </si>
  <si>
    <t>81 - Outlet of Boiler Assembly [1]: Duct - Classic [61] -&gt; Inlet 1 of Gas/Air Mixer [66]: Mole percent of CO2</t>
  </si>
  <si>
    <t>~1~81~9~~-5001~</t>
  </si>
  <si>
    <t>81 - Outlet of Boiler Assembly [1]: Duct - Classic [61] -&gt; Inlet 1 of Gas/Air Mixer [66]: Mole percent of H2O</t>
  </si>
  <si>
    <t>~1~81~10~~-5001~</t>
  </si>
  <si>
    <t>81 - Outlet of Boiler Assembly [1]: Duct - Classic [61] -&gt; Inlet 1 of Gas/Air Mixer [66]: Mole percent of H2O liquid</t>
  </si>
  <si>
    <t>~1~81~11~~-5001~</t>
  </si>
  <si>
    <t>81 - Outlet of Boiler Assembly [1]: Duct - Classic [61] -&gt; Inlet 1 of Gas/Air Mixer [66]: Mole percent of Ar</t>
  </si>
  <si>
    <t>~1~81~12~~-5001~</t>
  </si>
  <si>
    <t>81 - Outlet of Boiler Assembly [1]: Duct - Classic [61] -&gt; Inlet 1 of Gas/Air Mixer [66]: Mole percent of SO2</t>
  </si>
  <si>
    <t>~1~81~14~~-5001~</t>
  </si>
  <si>
    <t>81 - Outlet of Boiler Assembly [1]: Duct - Classic [61] -&gt; Inlet 1 of Gas/Air Mixer [66]: Sulfur trioxide SO3</t>
  </si>
  <si>
    <t>~1~81~23~~-5001~</t>
  </si>
  <si>
    <t>81 - Outlet of Boiler Assembly [1]: Duct - Classic [61] -&gt; Inlet 1 of Gas/Air Mixer [66]: HCl mass flow</t>
  </si>
  <si>
    <t>~1~81~24~~-5001~</t>
  </si>
  <si>
    <t>81 - Outlet of Boiler Assembly [1]: Duct - Classic [61] -&gt; Inlet 1 of Gas/Air Mixer [66]: NOx mass flow</t>
  </si>
  <si>
    <t>~1~81~25~~-5001~</t>
  </si>
  <si>
    <t>81 - Outlet of Boiler Assembly [1]: Duct - Classic [61] -&gt; Inlet 1 of Gas/Air Mixer [66]: CO mass flow</t>
  </si>
  <si>
    <t>~1~81~26~~-5001~</t>
  </si>
  <si>
    <t>81 - Outlet of Boiler Assembly [1]: Duct - Classic [61] -&gt; Inlet 1 of Gas/Air Mixer [66]: UHC mass flow</t>
  </si>
  <si>
    <t>~1~81~29~~-5001~</t>
  </si>
  <si>
    <t>81 - Outlet of Boiler Assembly [1]: Duct - Classic [61] -&gt; Inlet 1 of Gas/Air Mixer [66]: Hg mass flow</t>
  </si>
  <si>
    <t>~1~81~32~~-5001~</t>
  </si>
  <si>
    <t>81 - Outlet of Boiler Assembly [1]: Duct - Classic [61] -&gt; Inlet 1 of Gas/Air Mixer [66]: Dry Oxygen</t>
  </si>
  <si>
    <t>~1~81~31~~-5001~</t>
  </si>
  <si>
    <t>81 - Outlet of Boiler Assembly [1]: Duct - Classic [61] -&gt; Inlet 1 of Gas/Air Mixer [66]: Normal volume flow</t>
  </si>
  <si>
    <t>~1~82~0~~-5001~</t>
  </si>
  <si>
    <t>82 - Outlet of Gas/Air Source [71] - PAF-1 -&gt; Inlet of Boiler Assembly [1]: Fan [69] - PA1: Pressure</t>
  </si>
  <si>
    <t>~1~82~1~~-5001~</t>
  </si>
  <si>
    <t>82 - Outlet of Gas/Air Source [71] - PAF-1 -&gt; Inlet of Boiler Assembly [1]: Fan [69] - PA1: Temperature</t>
  </si>
  <si>
    <t>~1~82~2~~-5001~</t>
  </si>
  <si>
    <t>82 - Outlet of Gas/Air Source [71] - PAF-1 -&gt; Inlet of Boiler Assembly [1]: Fan [69] - PA1: Mass flow</t>
  </si>
  <si>
    <t>~1~82~22~~-5001~</t>
  </si>
  <si>
    <t>82 - Outlet of Gas/Air Source [71] - PAF-1 -&gt; Inlet of Boiler Assembly [1]: Fan [69] - PA1: Fly ash flow</t>
  </si>
  <si>
    <t>~1~82~16~~-5001~</t>
  </si>
  <si>
    <t>82 - Outlet of Gas/Air Source [71] - PAF-1 -&gt; Inlet of Boiler Assembly [1]: Fan [69] - PA1: Fly ash enthalpy</t>
  </si>
  <si>
    <t>~1~82~18~~-5001~</t>
  </si>
  <si>
    <t>82 - Outlet of Gas/Air Source [71] - PAF-1 -&gt; Inlet of Boiler Assembly [1]: Fan [69] - PA1: Relative humidity</t>
  </si>
  <si>
    <t>~1~82~20~~-5001~</t>
  </si>
  <si>
    <t>82 - Outlet of Gas/Air Source [71] - PAF-1 -&gt; Inlet of Boiler Assembly [1]: Fan [69] - PA1: Entropy</t>
  </si>
  <si>
    <t>~1~82~3~~-5001~</t>
  </si>
  <si>
    <t>82 - Outlet of Gas/Air Source [71] - PAF-1 -&gt; Inlet of Boiler Assembly [1]: Fan [69] - PA1: Enthalpy</t>
  </si>
  <si>
    <t>~1~82~19~~-5001~</t>
  </si>
  <si>
    <t>82 - Outlet of Gas/Air Source [71] - PAF-1 -&gt; Inlet of Boiler Assembly [1]: Fan [69] - PA1: Molecular weight</t>
  </si>
  <si>
    <t>~1~82~4~~-5001~</t>
  </si>
  <si>
    <t>82 - Outlet of Gas/Air Source [71] - PAF-1 -&gt; Inlet of Boiler Assembly [1]: Fan [69] - PA1: CO2 mass flow</t>
  </si>
  <si>
    <t>~1~82~5~~-5001~</t>
  </si>
  <si>
    <t>82 - Outlet of Gas/Air Source [71] - PAF-1 -&gt; Inlet of Boiler Assembly [1]: Fan [69] - PA1: Volume flow</t>
  </si>
  <si>
    <t>~1~82~101~~-5001~</t>
  </si>
  <si>
    <t>82 - Outlet of Gas/Air Source [71] - PAF-1 -&gt; Inlet of Boiler Assembly [1]: Fan [69] - PA1: Density</t>
  </si>
  <si>
    <t>~1~82~6~~-5001~</t>
  </si>
  <si>
    <t>82 - Outlet of Gas/Air Source [71] - PAF-1 -&gt; Inlet of Boiler Assembly [1]: Fan [69] - PA1: Mole percent of N2</t>
  </si>
  <si>
    <t>~1~82~7~~-5001~</t>
  </si>
  <si>
    <t>82 - Outlet of Gas/Air Source [71] - PAF-1 -&gt; Inlet of Boiler Assembly [1]: Fan [69] - PA1: Mole percent of O2</t>
  </si>
  <si>
    <t>~1~82~8~~-5001~</t>
  </si>
  <si>
    <t>82 - Outlet of Gas/Air Source [71] - PAF-1 -&gt; Inlet of Boiler Assembly [1]: Fan [69] - PA1: Mole percent of CO2</t>
  </si>
  <si>
    <t>~1~82~9~~-5001~</t>
  </si>
  <si>
    <t>82 - Outlet of Gas/Air Source [71] - PAF-1 -&gt; Inlet of Boiler Assembly [1]: Fan [69] - PA1: Mole percent of H2O</t>
  </si>
  <si>
    <t>~1~82~10~~-5001~</t>
  </si>
  <si>
    <t>82 - Outlet of Gas/Air Source [71] - PAF-1 -&gt; Inlet of Boiler Assembly [1]: Fan [69] - PA1: Mole percent of H2O liquid</t>
  </si>
  <si>
    <t>~1~82~11~~-5001~</t>
  </si>
  <si>
    <t>82 - Outlet of Gas/Air Source [71] - PAF-1 -&gt; Inlet of Boiler Assembly [1]: Fan [69] - PA1: Mole percent of Ar</t>
  </si>
  <si>
    <t>~1~82~12~~-5001~</t>
  </si>
  <si>
    <t>82 - Outlet of Gas/Air Source [71] - PAF-1 -&gt; Inlet of Boiler Assembly [1]: Fan [69] - PA1: Mole percent of SO2</t>
  </si>
  <si>
    <t>~1~82~14~~-5001~</t>
  </si>
  <si>
    <t>82 - Outlet of Gas/Air Source [71] - PAF-1 -&gt; Inlet of Boiler Assembly [1]: Fan [69] - PA1: Sulfur trioxide SO3</t>
  </si>
  <si>
    <t>~1~82~23~~-5001~</t>
  </si>
  <si>
    <t>82 - Outlet of Gas/Air Source [71] - PAF-1 -&gt; Inlet of Boiler Assembly [1]: Fan [69] - PA1: HCl mass flow</t>
  </si>
  <si>
    <t>~1~82~24~~-5001~</t>
  </si>
  <si>
    <t>82 - Outlet of Gas/Air Source [71] - PAF-1 -&gt; Inlet of Boiler Assembly [1]: Fan [69] - PA1: NOx mass flow</t>
  </si>
  <si>
    <t>~1~82~25~~-5001~</t>
  </si>
  <si>
    <t>82 - Outlet of Gas/Air Source [71] - PAF-1 -&gt; Inlet of Boiler Assembly [1]: Fan [69] - PA1: CO mass flow</t>
  </si>
  <si>
    <t>~1~82~26~~-5001~</t>
  </si>
  <si>
    <t>82 - Outlet of Gas/Air Source [71] - PAF-1 -&gt; Inlet of Boiler Assembly [1]: Fan [69] - PA1: UHC mass flow</t>
  </si>
  <si>
    <t>~1~82~29~~-5001~</t>
  </si>
  <si>
    <t>82 - Outlet of Gas/Air Source [71] - PAF-1 -&gt; Inlet of Boiler Assembly [1]: Fan [69] - PA1: Hg mass flow</t>
  </si>
  <si>
    <t>~1~82~32~~-5001~</t>
  </si>
  <si>
    <t>82 - Outlet of Gas/Air Source [71] - PAF-1 -&gt; Inlet of Boiler Assembly [1]: Fan [69] - PA1: Dry Oxygen</t>
  </si>
  <si>
    <t>~1~82~31~~-5001~</t>
  </si>
  <si>
    <t>82 - Outlet of Gas/Air Source [71] - PAF-1 -&gt; Inlet of Boiler Assembly [1]: Fan [69] - PA1: Normal volume flow</t>
  </si>
  <si>
    <t>~1~83~0~~-5001~</t>
  </si>
  <si>
    <t>83 - Outlet of Gas/Air Source [72] - PAF-2 -&gt; Inlet of Boiler Assembly [1]: Fan [70] - PA2: Pressure</t>
  </si>
  <si>
    <t>~1~83~1~~-5001~</t>
  </si>
  <si>
    <t>83 - Outlet of Gas/Air Source [72] - PAF-2 -&gt; Inlet of Boiler Assembly [1]: Fan [70] - PA2: Temperature</t>
  </si>
  <si>
    <t>~1~83~2~~-5001~</t>
  </si>
  <si>
    <t>83 - Outlet of Gas/Air Source [72] - PAF-2 -&gt; Inlet of Boiler Assembly [1]: Fan [70] - PA2: Mass flow</t>
  </si>
  <si>
    <t>~1~83~22~~-5001~</t>
  </si>
  <si>
    <t>83 - Outlet of Gas/Air Source [72] - PAF-2 -&gt; Inlet of Boiler Assembly [1]: Fan [70] - PA2: Fly ash flow</t>
  </si>
  <si>
    <t>~1~83~16~~-5001~</t>
  </si>
  <si>
    <t>83 - Outlet of Gas/Air Source [72] - PAF-2 -&gt; Inlet of Boiler Assembly [1]: Fan [70] - PA2: Fly ash enthalpy</t>
  </si>
  <si>
    <t>~1~83~18~~-5001~</t>
  </si>
  <si>
    <t>83 - Outlet of Gas/Air Source [72] - PAF-2 -&gt; Inlet of Boiler Assembly [1]: Fan [70] - PA2: Relative humidity</t>
  </si>
  <si>
    <t>~1~83~20~~-5001~</t>
  </si>
  <si>
    <t>83 - Outlet of Gas/Air Source [72] - PAF-2 -&gt; Inlet of Boiler Assembly [1]: Fan [70] - PA2: Entropy</t>
  </si>
  <si>
    <t>~1~83~3~~-5001~</t>
  </si>
  <si>
    <t>83 - Outlet of Gas/Air Source [72] - PAF-2 -&gt; Inlet of Boiler Assembly [1]: Fan [70] - PA2: Enthalpy</t>
  </si>
  <si>
    <t>~1~83~19~~-5001~</t>
  </si>
  <si>
    <t>83 - Outlet of Gas/Air Source [72] - PAF-2 -&gt; Inlet of Boiler Assembly [1]: Fan [70] - PA2: Molecular weight</t>
  </si>
  <si>
    <t>~1~83~4~~-5001~</t>
  </si>
  <si>
    <t>83 - Outlet of Gas/Air Source [72] - PAF-2 -&gt; Inlet of Boiler Assembly [1]: Fan [70] - PA2: CO2 mass flow</t>
  </si>
  <si>
    <t>~1~83~5~~-5001~</t>
  </si>
  <si>
    <t>83 - Outlet of Gas/Air Source [72] - PAF-2 -&gt; Inlet of Boiler Assembly [1]: Fan [70] - PA2: Volume flow</t>
  </si>
  <si>
    <t>~1~83~101~~-5001~</t>
  </si>
  <si>
    <t>83 - Outlet of Gas/Air Source [72] - PAF-2 -&gt; Inlet of Boiler Assembly [1]: Fan [70] - PA2: Density</t>
  </si>
  <si>
    <t>~1~83~6~~-5001~</t>
  </si>
  <si>
    <t>83 - Outlet of Gas/Air Source [72] - PAF-2 -&gt; Inlet of Boiler Assembly [1]: Fan [70] - PA2: Mole percent of N2</t>
  </si>
  <si>
    <t>~1~83~7~~-5001~</t>
  </si>
  <si>
    <t>83 - Outlet of Gas/Air Source [72] - PAF-2 -&gt; Inlet of Boiler Assembly [1]: Fan [70] - PA2: Mole percent of O2</t>
  </si>
  <si>
    <t>~1~83~8~~-5001~</t>
  </si>
  <si>
    <t>83 - Outlet of Gas/Air Source [72] - PAF-2 -&gt; Inlet of Boiler Assembly [1]: Fan [70] - PA2: Mole percent of CO2</t>
  </si>
  <si>
    <t>~1~83~9~~-5001~</t>
  </si>
  <si>
    <t>83 - Outlet of Gas/Air Source [72] - PAF-2 -&gt; Inlet of Boiler Assembly [1]: Fan [70] - PA2: Mole percent of H2O</t>
  </si>
  <si>
    <t>~1~83~10~~-5001~</t>
  </si>
  <si>
    <t>83 - Outlet of Gas/Air Source [72] - PAF-2 -&gt; Inlet of Boiler Assembly [1]: Fan [70] - PA2: Mole percent of H2O liquid</t>
  </si>
  <si>
    <t>~1~83~11~~-5001~</t>
  </si>
  <si>
    <t>83 - Outlet of Gas/Air Source [72] - PAF-2 -&gt; Inlet of Boiler Assembly [1]: Fan [70] - PA2: Mole percent of Ar</t>
  </si>
  <si>
    <t>~1~83~12~~-5001~</t>
  </si>
  <si>
    <t>83 - Outlet of Gas/Air Source [72] - PAF-2 -&gt; Inlet of Boiler Assembly [1]: Fan [70] - PA2: Mole percent of SO2</t>
  </si>
  <si>
    <t>~1~83~14~~-5001~</t>
  </si>
  <si>
    <t>83 - Outlet of Gas/Air Source [72] - PAF-2 -&gt; Inlet of Boiler Assembly [1]: Fan [70] - PA2: Sulfur trioxide SO3</t>
  </si>
  <si>
    <t>~1~83~23~~-5001~</t>
  </si>
  <si>
    <t>83 - Outlet of Gas/Air Source [72] - PAF-2 -&gt; Inlet of Boiler Assembly [1]: Fan [70] - PA2: HCl mass flow</t>
  </si>
  <si>
    <t>~1~83~24~~-5001~</t>
  </si>
  <si>
    <t>83 - Outlet of Gas/Air Source [72] - PAF-2 -&gt; Inlet of Boiler Assembly [1]: Fan [70] - PA2: NOx mass flow</t>
  </si>
  <si>
    <t>~1~83~25~~-5001~</t>
  </si>
  <si>
    <t>83 - Outlet of Gas/Air Source [72] - PAF-2 -&gt; Inlet of Boiler Assembly [1]: Fan [70] - PA2: CO mass flow</t>
  </si>
  <si>
    <t>~1~83~26~~-5001~</t>
  </si>
  <si>
    <t>83 - Outlet of Gas/Air Source [72] - PAF-2 -&gt; Inlet of Boiler Assembly [1]: Fan [70] - PA2: UHC mass flow</t>
  </si>
  <si>
    <t>~1~83~29~~-5001~</t>
  </si>
  <si>
    <t>83 - Outlet of Gas/Air Source [72] - PAF-2 -&gt; Inlet of Boiler Assembly [1]: Fan [70] - PA2: Hg mass flow</t>
  </si>
  <si>
    <t>~1~83~32~~-5001~</t>
  </si>
  <si>
    <t>83 - Outlet of Gas/Air Source [72] - PAF-2 -&gt; Inlet of Boiler Assembly [1]: Fan [70] - PA2: Dry Oxygen</t>
  </si>
  <si>
    <t>~1~83~31~~-5001~</t>
  </si>
  <si>
    <t>83 - Outlet of Gas/Air Source [72] - PAF-2 -&gt; Inlet of Boiler Assembly [1]: Fan [70] - PA2: Normal volume flow</t>
  </si>
  <si>
    <t>~1~84~0~~-5001~</t>
  </si>
  <si>
    <t>84 - Outlet of Boiler Assembly [1]: Fan [69] - PA1 -&gt; Inlet of Boiler Assembly [1]: Duct - Classic [67]: Pressure</t>
  </si>
  <si>
    <t>~1~84~1~~-5001~</t>
  </si>
  <si>
    <t>84 - Outlet of Boiler Assembly [1]: Fan [69] - PA1 -&gt; Inlet of Boiler Assembly [1]: Duct - Classic [67]: Temperature</t>
  </si>
  <si>
    <t>~1~84~2~~-5001~</t>
  </si>
  <si>
    <t>84 - Outlet of Boiler Assembly [1]: Fan [69] - PA1 -&gt; Inlet of Boiler Assembly [1]: Duct - Classic [67]: Mass flow</t>
  </si>
  <si>
    <t>~1~84~22~~-5001~</t>
  </si>
  <si>
    <t>84 - Outlet of Boiler Assembly [1]: Fan [69] - PA1 -&gt; Inlet of Boiler Assembly [1]: Duct - Classic [67]: Fly ash flow</t>
  </si>
  <si>
    <t>~1~84~16~~-5001~</t>
  </si>
  <si>
    <t>84 - Outlet of Boiler Assembly [1]: Fan [69] - PA1 -&gt; Inlet of Boiler Assembly [1]: Duct - Classic [67]: Fly ash enthalpy</t>
  </si>
  <si>
    <t>~1~84~18~~-5001~</t>
  </si>
  <si>
    <t>84 - Outlet of Boiler Assembly [1]: Fan [69] - PA1 -&gt; Inlet of Boiler Assembly [1]: Duct - Classic [67]: Relative humidity</t>
  </si>
  <si>
    <t>~1~84~20~~-5001~</t>
  </si>
  <si>
    <t>84 - Outlet of Boiler Assembly [1]: Fan [69] - PA1 -&gt; Inlet of Boiler Assembly [1]: Duct - Classic [67]: Entropy</t>
  </si>
  <si>
    <t>~1~84~3~~-5001~</t>
  </si>
  <si>
    <t>84 - Outlet of Boiler Assembly [1]: Fan [69] - PA1 -&gt; Inlet of Boiler Assembly [1]: Duct - Classic [67]: Enthalpy</t>
  </si>
  <si>
    <t>~1~84~19~~-5001~</t>
  </si>
  <si>
    <t>84 - Outlet of Boiler Assembly [1]: Fan [69] - PA1 -&gt; Inlet of Boiler Assembly [1]: Duct - Classic [67]: Molecular weight</t>
  </si>
  <si>
    <t>~1~84~4~~-5001~</t>
  </si>
  <si>
    <t>84 - Outlet of Boiler Assembly [1]: Fan [69] - PA1 -&gt; Inlet of Boiler Assembly [1]: Duct - Classic [67]: CO2 mass flow</t>
  </si>
  <si>
    <t>~1~84~5~~-5001~</t>
  </si>
  <si>
    <t>84 - Outlet of Boiler Assembly [1]: Fan [69] - PA1 -&gt; Inlet of Boiler Assembly [1]: Duct - Classic [67]: Volume flow</t>
  </si>
  <si>
    <t>~1~84~101~~-5001~</t>
  </si>
  <si>
    <t>84 - Outlet of Boiler Assembly [1]: Fan [69] - PA1 -&gt; Inlet of Boiler Assembly [1]: Duct - Classic [67]: Density</t>
  </si>
  <si>
    <t>~1~84~6~~-5001~</t>
  </si>
  <si>
    <t>84 - Outlet of Boiler Assembly [1]: Fan [69] - PA1 -&gt; Inlet of Boiler Assembly [1]: Duct - Classic [67]: Mole percent of N2</t>
  </si>
  <si>
    <t>~1~84~7~~-5001~</t>
  </si>
  <si>
    <t>84 - Outlet of Boiler Assembly [1]: Fan [69] - PA1 -&gt; Inlet of Boiler Assembly [1]: Duct - Classic [67]: Mole percent of O2</t>
  </si>
  <si>
    <t>~1~84~8~~-5001~</t>
  </si>
  <si>
    <t>84 - Outlet of Boiler Assembly [1]: Fan [69] - PA1 -&gt; Inlet of Boiler Assembly [1]: Duct - Classic [67]: Mole percent of CO2</t>
  </si>
  <si>
    <t>~1~84~9~~-5001~</t>
  </si>
  <si>
    <t>84 - Outlet of Boiler Assembly [1]: Fan [69] - PA1 -&gt; Inlet of Boiler Assembly [1]: Duct - Classic [67]: Mole percent of H2O</t>
  </si>
  <si>
    <t>~1~84~10~~-5001~</t>
  </si>
  <si>
    <t>84 - Outlet of Boiler Assembly [1]: Fan [69] - PA1 -&gt; Inlet of Boiler Assembly [1]: Duct - Classic [67]: Mole percent of H2O liquid</t>
  </si>
  <si>
    <t>~1~84~11~~-5001~</t>
  </si>
  <si>
    <t>84 - Outlet of Boiler Assembly [1]: Fan [69] - PA1 -&gt; Inlet of Boiler Assembly [1]: Duct - Classic [67]: Mole percent of Ar</t>
  </si>
  <si>
    <t>~1~84~12~~-5001~</t>
  </si>
  <si>
    <t>84 - Outlet of Boiler Assembly [1]: Fan [69] - PA1 -&gt; Inlet of Boiler Assembly [1]: Duct - Classic [67]: Mole percent of SO2</t>
  </si>
  <si>
    <t>~1~84~14~~-5001~</t>
  </si>
  <si>
    <t>84 - Outlet of Boiler Assembly [1]: Fan [69] - PA1 -&gt; Inlet of Boiler Assembly [1]: Duct - Classic [67]: Sulfur trioxide SO3</t>
  </si>
  <si>
    <t>~1~84~23~~-5001~</t>
  </si>
  <si>
    <t>84 - Outlet of Boiler Assembly [1]: Fan [69] - PA1 -&gt; Inlet of Boiler Assembly [1]: Duct - Classic [67]: HCl mass flow</t>
  </si>
  <si>
    <t>~1~84~24~~-5001~</t>
  </si>
  <si>
    <t>84 - Outlet of Boiler Assembly [1]: Fan [69] - PA1 -&gt; Inlet of Boiler Assembly [1]: Duct - Classic [67]: NOx mass flow</t>
  </si>
  <si>
    <t>~1~84~25~~-5001~</t>
  </si>
  <si>
    <t>84 - Outlet of Boiler Assembly [1]: Fan [69] - PA1 -&gt; Inlet of Boiler Assembly [1]: Duct - Classic [67]: CO mass flow</t>
  </si>
  <si>
    <t>~1~84~26~~-5001~</t>
  </si>
  <si>
    <t>84 - Outlet of Boiler Assembly [1]: Fan [69] - PA1 -&gt; Inlet of Boiler Assembly [1]: Duct - Classic [67]: UHC mass flow</t>
  </si>
  <si>
    <t>~1~84~29~~-5001~</t>
  </si>
  <si>
    <t>84 - Outlet of Boiler Assembly [1]: Fan [69] - PA1 -&gt; Inlet of Boiler Assembly [1]: Duct - Classic [67]: Hg mass flow</t>
  </si>
  <si>
    <t>~1~84~32~~-5001~</t>
  </si>
  <si>
    <t>84 - Outlet of Boiler Assembly [1]: Fan [69] - PA1 -&gt; Inlet of Boiler Assembly [1]: Duct - Classic [67]: Dry Oxygen</t>
  </si>
  <si>
    <t>~1~84~31~~-5001~</t>
  </si>
  <si>
    <t>84 - Outlet of Boiler Assembly [1]: Fan [69] - PA1 -&gt; Inlet of Boiler Assembly [1]: Duct - Classic [67]: Normal volume flow</t>
  </si>
  <si>
    <t>~1~85~0~~-5001~</t>
  </si>
  <si>
    <t>85 - Outlet of Boiler Assembly [1]: Fan [70] - PA2 -&gt; Inlet of Boiler Assembly [1]: Duct - Classic [68]: Pressure</t>
  </si>
  <si>
    <t>~1~85~1~~-5001~</t>
  </si>
  <si>
    <t>85 - Outlet of Boiler Assembly [1]: Fan [70] - PA2 -&gt; Inlet of Boiler Assembly [1]: Duct - Classic [68]: Temperature</t>
  </si>
  <si>
    <t>~1~85~2~~-5001~</t>
  </si>
  <si>
    <t>85 - Outlet of Boiler Assembly [1]: Fan [70] - PA2 -&gt; Inlet of Boiler Assembly [1]: Duct - Classic [68]: Mass flow</t>
  </si>
  <si>
    <t>~1~85~22~~-5001~</t>
  </si>
  <si>
    <t>85 - Outlet of Boiler Assembly [1]: Fan [70] - PA2 -&gt; Inlet of Boiler Assembly [1]: Duct - Classic [68]: Fly ash flow</t>
  </si>
  <si>
    <t>~1~85~16~~-5001~</t>
  </si>
  <si>
    <t>85 - Outlet of Boiler Assembly [1]: Fan [70] - PA2 -&gt; Inlet of Boiler Assembly [1]: Duct - Classic [68]: Fly ash enthalpy</t>
  </si>
  <si>
    <t>~1~85~18~~-5001~</t>
  </si>
  <si>
    <t>85 - Outlet of Boiler Assembly [1]: Fan [70] - PA2 -&gt; Inlet of Boiler Assembly [1]: Duct - Classic [68]: Relative humidity</t>
  </si>
  <si>
    <t>~1~85~20~~-5001~</t>
  </si>
  <si>
    <t>85 - Outlet of Boiler Assembly [1]: Fan [70] - PA2 -&gt; Inlet of Boiler Assembly [1]: Duct - Classic [68]: Entropy</t>
  </si>
  <si>
    <t>~1~85~3~~-5001~</t>
  </si>
  <si>
    <t>85 - Outlet of Boiler Assembly [1]: Fan [70] - PA2 -&gt; Inlet of Boiler Assembly [1]: Duct - Classic [68]: Enthalpy</t>
  </si>
  <si>
    <t>~1~85~19~~-5001~</t>
  </si>
  <si>
    <t>85 - Outlet of Boiler Assembly [1]: Fan [70] - PA2 -&gt; Inlet of Boiler Assembly [1]: Duct - Classic [68]: Molecular weight</t>
  </si>
  <si>
    <t>~1~85~4~~-5001~</t>
  </si>
  <si>
    <t>85 - Outlet of Boiler Assembly [1]: Fan [70] - PA2 -&gt; Inlet of Boiler Assembly [1]: Duct - Classic [68]: CO2 mass flow</t>
  </si>
  <si>
    <t>~1~85~5~~-5001~</t>
  </si>
  <si>
    <t>85 - Outlet of Boiler Assembly [1]: Fan [70] - PA2 -&gt; Inlet of Boiler Assembly [1]: Duct - Classic [68]: Volume flow</t>
  </si>
  <si>
    <t>~1~85~101~~-5001~</t>
  </si>
  <si>
    <t>85 - Outlet of Boiler Assembly [1]: Fan [70] - PA2 -&gt; Inlet of Boiler Assembly [1]: Duct - Classic [68]: Density</t>
  </si>
  <si>
    <t>~1~85~6~~-5001~</t>
  </si>
  <si>
    <t>85 - Outlet of Boiler Assembly [1]: Fan [70] - PA2 -&gt; Inlet of Boiler Assembly [1]: Duct - Classic [68]: Mole percent of N2</t>
  </si>
  <si>
    <t>~1~85~7~~-5001~</t>
  </si>
  <si>
    <t>85 - Outlet of Boiler Assembly [1]: Fan [70] - PA2 -&gt; Inlet of Boiler Assembly [1]: Duct - Classic [68]: Mole percent of O2</t>
  </si>
  <si>
    <t>~1~85~8~~-5001~</t>
  </si>
  <si>
    <t>85 - Outlet of Boiler Assembly [1]: Fan [70] - PA2 -&gt; Inlet of Boiler Assembly [1]: Duct - Classic [68]: Mole percent of CO2</t>
  </si>
  <si>
    <t>~1~85~9~~-5001~</t>
  </si>
  <si>
    <t>85 - Outlet of Boiler Assembly [1]: Fan [70] - PA2 -&gt; Inlet of Boiler Assembly [1]: Duct - Classic [68]: Mole percent of H2O</t>
  </si>
  <si>
    <t>~1~85~10~~-5001~</t>
  </si>
  <si>
    <t>85 - Outlet of Boiler Assembly [1]: Fan [70] - PA2 -&gt; Inlet of Boiler Assembly [1]: Duct - Classic [68]: Mole percent of H2O liquid</t>
  </si>
  <si>
    <t>~1~85~11~~-5001~</t>
  </si>
  <si>
    <t>85 - Outlet of Boiler Assembly [1]: Fan [70] - PA2 -&gt; Inlet of Boiler Assembly [1]: Duct - Classic [68]: Mole percent of Ar</t>
  </si>
  <si>
    <t>~1~85~12~~-5001~</t>
  </si>
  <si>
    <t>85 - Outlet of Boiler Assembly [1]: Fan [70] - PA2 -&gt; Inlet of Boiler Assembly [1]: Duct - Classic [68]: Mole percent of SO2</t>
  </si>
  <si>
    <t>~1~85~14~~-5001~</t>
  </si>
  <si>
    <t>85 - Outlet of Boiler Assembly [1]: Fan [70] - PA2 -&gt; Inlet of Boiler Assembly [1]: Duct - Classic [68]: Sulfur trioxide SO3</t>
  </si>
  <si>
    <t>~1~85~23~~-5001~</t>
  </si>
  <si>
    <t>85 - Outlet of Boiler Assembly [1]: Fan [70] - PA2 -&gt; Inlet of Boiler Assembly [1]: Duct - Classic [68]: HCl mass flow</t>
  </si>
  <si>
    <t>~1~85~24~~-5001~</t>
  </si>
  <si>
    <t>85 - Outlet of Boiler Assembly [1]: Fan [70] - PA2 -&gt; Inlet of Boiler Assembly [1]: Duct - Classic [68]: NOx mass flow</t>
  </si>
  <si>
    <t>~1~85~25~~-5001~</t>
  </si>
  <si>
    <t>85 - Outlet of Boiler Assembly [1]: Fan [70] - PA2 -&gt; Inlet of Boiler Assembly [1]: Duct - Classic [68]: CO mass flow</t>
  </si>
  <si>
    <t>~1~85~26~~-5001~</t>
  </si>
  <si>
    <t>85 - Outlet of Boiler Assembly [1]: Fan [70] - PA2 -&gt; Inlet of Boiler Assembly [1]: Duct - Classic [68]: UHC mass flow</t>
  </si>
  <si>
    <t>~1~85~29~~-5001~</t>
  </si>
  <si>
    <t>85 - Outlet of Boiler Assembly [1]: Fan [70] - PA2 -&gt; Inlet of Boiler Assembly [1]: Duct - Classic [68]: Hg mass flow</t>
  </si>
  <si>
    <t>~1~85~32~~-5001~</t>
  </si>
  <si>
    <t>85 - Outlet of Boiler Assembly [1]: Fan [70] - PA2 -&gt; Inlet of Boiler Assembly [1]: Duct - Classic [68]: Dry Oxygen</t>
  </si>
  <si>
    <t>~1~85~31~~-5001~</t>
  </si>
  <si>
    <t>85 - Outlet of Boiler Assembly [1]: Fan [70] - PA2 -&gt; Inlet of Boiler Assembly [1]: Duct - Classic [68]: Normal volume flow</t>
  </si>
  <si>
    <t>~1~86~0~~-5001~</t>
  </si>
  <si>
    <t>86 - Outlet of Boiler Assembly [1]: Duct - Classic [67] -&gt; Inlet 3 of Gas/Air Mixer [73]: Pressure</t>
  </si>
  <si>
    <t>~1~86~1~~-5001~</t>
  </si>
  <si>
    <t>86 - Outlet of Boiler Assembly [1]: Duct - Classic [67] -&gt; Inlet 3 of Gas/Air Mixer [73]: Temperature</t>
  </si>
  <si>
    <t>~1~86~2~~-5001~</t>
  </si>
  <si>
    <t>86 - Outlet of Boiler Assembly [1]: Duct - Classic [67] -&gt; Inlet 3 of Gas/Air Mixer [73]: Mass flow</t>
  </si>
  <si>
    <t>~1~86~22~~-5001~</t>
  </si>
  <si>
    <t>86 - Outlet of Boiler Assembly [1]: Duct - Classic [67] -&gt; Inlet 3 of Gas/Air Mixer [73]: Fly ash flow</t>
  </si>
  <si>
    <t>~1~86~16~~-5001~</t>
  </si>
  <si>
    <t>86 - Outlet of Boiler Assembly [1]: Duct - Classic [67] -&gt; Inlet 3 of Gas/Air Mixer [73]: Fly ash enthalpy</t>
  </si>
  <si>
    <t>~1~86~18~~-5001~</t>
  </si>
  <si>
    <t>86 - Outlet of Boiler Assembly [1]: Duct - Classic [67] -&gt; Inlet 3 of Gas/Air Mixer [73]: Relative humidity</t>
  </si>
  <si>
    <t>~1~86~20~~-5001~</t>
  </si>
  <si>
    <t>86 - Outlet of Boiler Assembly [1]: Duct - Classic [67] -&gt; Inlet 3 of Gas/Air Mixer [73]: Entropy</t>
  </si>
  <si>
    <t>~1~86~3~~-5001~</t>
  </si>
  <si>
    <t>86 - Outlet of Boiler Assembly [1]: Duct - Classic [67] -&gt; Inlet 3 of Gas/Air Mixer [73]: Enthalpy</t>
  </si>
  <si>
    <t>~1~86~19~~-5001~</t>
  </si>
  <si>
    <t>86 - Outlet of Boiler Assembly [1]: Duct - Classic [67] -&gt; Inlet 3 of Gas/Air Mixer [73]: Molecular weight</t>
  </si>
  <si>
    <t>~1~86~4~~-5001~</t>
  </si>
  <si>
    <t>86 - Outlet of Boiler Assembly [1]: Duct - Classic [67] -&gt; Inlet 3 of Gas/Air Mixer [73]: CO2 mass flow</t>
  </si>
  <si>
    <t>~1~86~5~~-5001~</t>
  </si>
  <si>
    <t>86 - Outlet of Boiler Assembly [1]: Duct - Classic [67] -&gt; Inlet 3 of Gas/Air Mixer [73]: Volume flow</t>
  </si>
  <si>
    <t>~1~86~101~~-5001~</t>
  </si>
  <si>
    <t>86 - Outlet of Boiler Assembly [1]: Duct - Classic [67] -&gt; Inlet 3 of Gas/Air Mixer [73]: Density</t>
  </si>
  <si>
    <t>~1~86~6~~-5001~</t>
  </si>
  <si>
    <t>86 - Outlet of Boiler Assembly [1]: Duct - Classic [67] -&gt; Inlet 3 of Gas/Air Mixer [73]: Mole percent of N2</t>
  </si>
  <si>
    <t>~1~86~7~~-5001~</t>
  </si>
  <si>
    <t>86 - Outlet of Boiler Assembly [1]: Duct - Classic [67] -&gt; Inlet 3 of Gas/Air Mixer [73]: Mole percent of O2</t>
  </si>
  <si>
    <t>~1~86~8~~-5001~</t>
  </si>
  <si>
    <t>86 - Outlet of Boiler Assembly [1]: Duct - Classic [67] -&gt; Inlet 3 of Gas/Air Mixer [73]: Mole percent of CO2</t>
  </si>
  <si>
    <t>~1~86~9~~-5001~</t>
  </si>
  <si>
    <t>86 - Outlet of Boiler Assembly [1]: Duct - Classic [67] -&gt; Inlet 3 of Gas/Air Mixer [73]: Mole percent of H2O</t>
  </si>
  <si>
    <t>~1~86~10~~-5001~</t>
  </si>
  <si>
    <t>86 - Outlet of Boiler Assembly [1]: Duct - Classic [67] -&gt; Inlet 3 of Gas/Air Mixer [73]: Mole percent of H2O liquid</t>
  </si>
  <si>
    <t>~1~86~11~~-5001~</t>
  </si>
  <si>
    <t>86 - Outlet of Boiler Assembly [1]: Duct - Classic [67] -&gt; Inlet 3 of Gas/Air Mixer [73]: Mole percent of Ar</t>
  </si>
  <si>
    <t>~1~86~12~~-5001~</t>
  </si>
  <si>
    <t>86 - Outlet of Boiler Assembly [1]: Duct - Classic [67] -&gt; Inlet 3 of Gas/Air Mixer [73]: Mole percent of SO2</t>
  </si>
  <si>
    <t>~1~86~14~~-5001~</t>
  </si>
  <si>
    <t>86 - Outlet of Boiler Assembly [1]: Duct - Classic [67] -&gt; Inlet 3 of Gas/Air Mixer [73]: Sulfur trioxide SO3</t>
  </si>
  <si>
    <t>~1~86~23~~-5001~</t>
  </si>
  <si>
    <t>86 - Outlet of Boiler Assembly [1]: Duct - Classic [67] -&gt; Inlet 3 of Gas/Air Mixer [73]: HCl mass flow</t>
  </si>
  <si>
    <t>~1~86~24~~-5001~</t>
  </si>
  <si>
    <t>86 - Outlet of Boiler Assembly [1]: Duct - Classic [67] -&gt; Inlet 3 of Gas/Air Mixer [73]: NOx mass flow</t>
  </si>
  <si>
    <t>~1~86~25~~-5001~</t>
  </si>
  <si>
    <t>86 - Outlet of Boiler Assembly [1]: Duct - Classic [67] -&gt; Inlet 3 of Gas/Air Mixer [73]: CO mass flow</t>
  </si>
  <si>
    <t>~1~86~26~~-5001~</t>
  </si>
  <si>
    <t>86 - Outlet of Boiler Assembly [1]: Duct - Classic [67] -&gt; Inlet 3 of Gas/Air Mixer [73]: UHC mass flow</t>
  </si>
  <si>
    <t>~1~86~29~~-5001~</t>
  </si>
  <si>
    <t>86 - Outlet of Boiler Assembly [1]: Duct - Classic [67] -&gt; Inlet 3 of Gas/Air Mixer [73]: Hg mass flow</t>
  </si>
  <si>
    <t>~1~86~32~~-5001~</t>
  </si>
  <si>
    <t>86 - Outlet of Boiler Assembly [1]: Duct - Classic [67] -&gt; Inlet 3 of Gas/Air Mixer [73]: Dry Oxygen</t>
  </si>
  <si>
    <t>~1~86~31~~-5001~</t>
  </si>
  <si>
    <t>86 - Outlet of Boiler Assembly [1]: Duct - Classic [67] -&gt; Inlet 3 of Gas/Air Mixer [73]: Normal volume flow</t>
  </si>
  <si>
    <t>~1~87~0~~-5001~</t>
  </si>
  <si>
    <t>87 - Outlet of Boiler Assembly [1]: Duct - Classic [68] -&gt; Inlet 1 of Gas/Air Mixer [73]: Pressure</t>
  </si>
  <si>
    <t>~1~87~1~~-5001~</t>
  </si>
  <si>
    <t>87 - Outlet of Boiler Assembly [1]: Duct - Classic [68] -&gt; Inlet 1 of Gas/Air Mixer [73]: Temperature</t>
  </si>
  <si>
    <t>~1~87~2~~-5001~</t>
  </si>
  <si>
    <t>87 - Outlet of Boiler Assembly [1]: Duct - Classic [68] -&gt; Inlet 1 of Gas/Air Mixer [73]: Mass flow</t>
  </si>
  <si>
    <t>~1~87~22~~-5001~</t>
  </si>
  <si>
    <t>87 - Outlet of Boiler Assembly [1]: Duct - Classic [68] -&gt; Inlet 1 of Gas/Air Mixer [73]: Fly ash flow</t>
  </si>
  <si>
    <t>~1~87~16~~-5001~</t>
  </si>
  <si>
    <t>87 - Outlet of Boiler Assembly [1]: Duct - Classic [68] -&gt; Inlet 1 of Gas/Air Mixer [73]: Fly ash enthalpy</t>
  </si>
  <si>
    <t>~1~87~18~~-5001~</t>
  </si>
  <si>
    <t>87 - Outlet of Boiler Assembly [1]: Duct - Classic [68] -&gt; Inlet 1 of Gas/Air Mixer [73]: Relative humidity</t>
  </si>
  <si>
    <t>~1~87~20~~-5001~</t>
  </si>
  <si>
    <t>87 - Outlet of Boiler Assembly [1]: Duct - Classic [68] -&gt; Inlet 1 of Gas/Air Mixer [73]: Entropy</t>
  </si>
  <si>
    <t>~1~87~3~~-5001~</t>
  </si>
  <si>
    <t>87 - Outlet of Boiler Assembly [1]: Duct - Classic [68] -&gt; Inlet 1 of Gas/Air Mixer [73]: Enthalpy</t>
  </si>
  <si>
    <t>~1~87~19~~-5001~</t>
  </si>
  <si>
    <t>87 - Outlet of Boiler Assembly [1]: Duct - Classic [68] -&gt; Inlet 1 of Gas/Air Mixer [73]: Molecular weight</t>
  </si>
  <si>
    <t>~1~87~4~~-5001~</t>
  </si>
  <si>
    <t>87 - Outlet of Boiler Assembly [1]: Duct - Classic [68] -&gt; Inlet 1 of Gas/Air Mixer [73]: CO2 mass flow</t>
  </si>
  <si>
    <t>~1~87~5~~-5001~</t>
  </si>
  <si>
    <t>87 - Outlet of Boiler Assembly [1]: Duct - Classic [68] -&gt; Inlet 1 of Gas/Air Mixer [73]: Volume flow</t>
  </si>
  <si>
    <t>~1~87~101~~-5001~</t>
  </si>
  <si>
    <t>87 - Outlet of Boiler Assembly [1]: Duct - Classic [68] -&gt; Inlet 1 of Gas/Air Mixer [73]: Density</t>
  </si>
  <si>
    <t>~1~87~6~~-5001~</t>
  </si>
  <si>
    <t>87 - Outlet of Boiler Assembly [1]: Duct - Classic [68] -&gt; Inlet 1 of Gas/Air Mixer [73]: Mole percent of N2</t>
  </si>
  <si>
    <t>~1~87~7~~-5001~</t>
  </si>
  <si>
    <t>87 - Outlet of Boiler Assembly [1]: Duct - Classic [68] -&gt; Inlet 1 of Gas/Air Mixer [73]: Mole percent of O2</t>
  </si>
  <si>
    <t>~1~87~8~~-5001~</t>
  </si>
  <si>
    <t>87 - Outlet of Boiler Assembly [1]: Duct - Classic [68] -&gt; Inlet 1 of Gas/Air Mixer [73]: Mole percent of CO2</t>
  </si>
  <si>
    <t>~1~87~9~~-5001~</t>
  </si>
  <si>
    <t>87 - Outlet of Boiler Assembly [1]: Duct - Classic [68] -&gt; Inlet 1 of Gas/Air Mixer [73]: Mole percent of H2O</t>
  </si>
  <si>
    <t>~1~87~10~~-5001~</t>
  </si>
  <si>
    <t>87 - Outlet of Boiler Assembly [1]: Duct - Classic [68] -&gt; Inlet 1 of Gas/Air Mixer [73]: Mole percent of H2O liquid</t>
  </si>
  <si>
    <t>~1~87~11~~-5001~</t>
  </si>
  <si>
    <t>87 - Outlet of Boiler Assembly [1]: Duct - Classic [68] -&gt; Inlet 1 of Gas/Air Mixer [73]: Mole percent of Ar</t>
  </si>
  <si>
    <t>~1~87~12~~-5001~</t>
  </si>
  <si>
    <t>87 - Outlet of Boiler Assembly [1]: Duct - Classic [68] -&gt; Inlet 1 of Gas/Air Mixer [73]: Mole percent of SO2</t>
  </si>
  <si>
    <t>~1~87~14~~-5001~</t>
  </si>
  <si>
    <t>87 - Outlet of Boiler Assembly [1]: Duct - Classic [68] -&gt; Inlet 1 of Gas/Air Mixer [73]: Sulfur trioxide SO3</t>
  </si>
  <si>
    <t>~1~87~23~~-5001~</t>
  </si>
  <si>
    <t>87 - Outlet of Boiler Assembly [1]: Duct - Classic [68] -&gt; Inlet 1 of Gas/Air Mixer [73]: HCl mass flow</t>
  </si>
  <si>
    <t>~1~87~24~~-5001~</t>
  </si>
  <si>
    <t>87 - Outlet of Boiler Assembly [1]: Duct - Classic [68] -&gt; Inlet 1 of Gas/Air Mixer [73]: NOx mass flow</t>
  </si>
  <si>
    <t>~1~87~25~~-5001~</t>
  </si>
  <si>
    <t>87 - Outlet of Boiler Assembly [1]: Duct - Classic [68] -&gt; Inlet 1 of Gas/Air Mixer [73]: CO mass flow</t>
  </si>
  <si>
    <t>~1~87~26~~-5001~</t>
  </si>
  <si>
    <t>87 - Outlet of Boiler Assembly [1]: Duct - Classic [68] -&gt; Inlet 1 of Gas/Air Mixer [73]: UHC mass flow</t>
  </si>
  <si>
    <t>~1~87~29~~-5001~</t>
  </si>
  <si>
    <t>87 - Outlet of Boiler Assembly [1]: Duct - Classic [68] -&gt; Inlet 1 of Gas/Air Mixer [73]: Hg mass flow</t>
  </si>
  <si>
    <t>~1~87~32~~-5001~</t>
  </si>
  <si>
    <t>87 - Outlet of Boiler Assembly [1]: Duct - Classic [68] -&gt; Inlet 1 of Gas/Air Mixer [73]: Dry Oxygen</t>
  </si>
  <si>
    <t>~1~87~31~~-5001~</t>
  </si>
  <si>
    <t>87 - Outlet of Boiler Assembly [1]: Duct - Classic [68] -&gt; Inlet 1 of Gas/Air Mixer [73]: Normal volume flow</t>
  </si>
  <si>
    <t>~1~93~0~~-5001~</t>
  </si>
  <si>
    <t>93 - Flue gas outlet of Boiler Assembly [1]: Parallel Tubular Air Heaters [59] - AIR HEATER -&gt; Inlet of Boiler Assembly [1]: Electrostatic Precipitator [74] - ESP: Pressure</t>
  </si>
  <si>
    <t>~1~93~1~~-5001~</t>
  </si>
  <si>
    <t>93 - Flue gas outlet of Boiler Assembly [1]: Parallel Tubular Air Heaters [59] - AIR HEATER -&gt; Inlet of Boiler Assembly [1]: Electrostatic Precipitator [74] - ESP: Temperature</t>
  </si>
  <si>
    <t>~1~93~2~~-5001~</t>
  </si>
  <si>
    <t>93 - Flue gas outlet of Boiler Assembly [1]: Parallel Tubular Air Heaters [59] - AIR HEATER -&gt; Inlet of Boiler Assembly [1]: Electrostatic Precipitator [74] - ESP: Mass flow</t>
  </si>
  <si>
    <t>~1~93~22~~-5001~</t>
  </si>
  <si>
    <t>93 - Flue gas outlet of Boiler Assembly [1]: Parallel Tubular Air Heaters [59] - AIR HEATER -&gt; Inlet of Boiler Assembly [1]: Electrostatic Precipitator [74] - ESP: Fly ash flow</t>
  </si>
  <si>
    <t>~1~93~16~~-5001~</t>
  </si>
  <si>
    <t>93 - Flue gas outlet of Boiler Assembly [1]: Parallel Tubular Air Heaters [59] - AIR HEATER -&gt; Inlet of Boiler Assembly [1]: Electrostatic Precipitator [74] - ESP: Fly ash enthalpy</t>
  </si>
  <si>
    <t>~1~93~18~~-5001~</t>
  </si>
  <si>
    <t>93 - Flue gas outlet of Boiler Assembly [1]: Parallel Tubular Air Heaters [59] - AIR HEATER -&gt; Inlet of Boiler Assembly [1]: Electrostatic Precipitator [74] - ESP: Relative humidity</t>
  </si>
  <si>
    <t>~1~93~20~~-5001~</t>
  </si>
  <si>
    <t>93 - Flue gas outlet of Boiler Assembly [1]: Parallel Tubular Air Heaters [59] - AIR HEATER -&gt; Inlet of Boiler Assembly [1]: Electrostatic Precipitator [74] - ESP: Entropy</t>
  </si>
  <si>
    <t>~1~93~3~~-5001~</t>
  </si>
  <si>
    <t>93 - Flue gas outlet of Boiler Assembly [1]: Parallel Tubular Air Heaters [59] - AIR HEATER -&gt; Inlet of Boiler Assembly [1]: Electrostatic Precipitator [74] - ESP: Enthalpy</t>
  </si>
  <si>
    <t>~1~93~19~~-5001~</t>
  </si>
  <si>
    <t>93 - Flue gas outlet of Boiler Assembly [1]: Parallel Tubular Air Heaters [59] - AIR HEATER -&gt; Inlet of Boiler Assembly [1]: Electrostatic Precipitator [74] - ESP: Molecular weight</t>
  </si>
  <si>
    <t>~1~93~4~~-5001~</t>
  </si>
  <si>
    <t>93 - Flue gas outlet of Boiler Assembly [1]: Parallel Tubular Air Heaters [59] - AIR HEATER -&gt; Inlet of Boiler Assembly [1]: Electrostatic Precipitator [74] - ESP: CO2 mass flow</t>
  </si>
  <si>
    <t>~1~93~5~~-5001~</t>
  </si>
  <si>
    <t>93 - Flue gas outlet of Boiler Assembly [1]: Parallel Tubular Air Heaters [59] - AIR HEATER -&gt; Inlet of Boiler Assembly [1]: Electrostatic Precipitator [74] - ESP: Volume flow</t>
  </si>
  <si>
    <t>~1~93~101~~-5001~</t>
  </si>
  <si>
    <t>93 - Flue gas outlet of Boiler Assembly [1]: Parallel Tubular Air Heaters [59] - AIR HEATER -&gt; Inlet of Boiler Assembly [1]: Electrostatic Precipitator [74] - ESP: Density</t>
  </si>
  <si>
    <t>~1~93~6~~-5001~</t>
  </si>
  <si>
    <t>93 - Flue gas outlet of Boiler Assembly [1]: Parallel Tubular Air Heaters [59] - AIR HEATER -&gt; Inlet of Boiler Assembly [1]: Electrostatic Precipitator [74] - ESP: Mole percent of N2</t>
  </si>
  <si>
    <t>~1~93~7~~-5001~</t>
  </si>
  <si>
    <t>93 - Flue gas outlet of Boiler Assembly [1]: Parallel Tubular Air Heaters [59] - AIR HEATER -&gt; Inlet of Boiler Assembly [1]: Electrostatic Precipitator [74] - ESP: Mole percent of O2</t>
  </si>
  <si>
    <t>~1~93~8~~-5001~</t>
  </si>
  <si>
    <t>93 - Flue gas outlet of Boiler Assembly [1]: Parallel Tubular Air Heaters [59] - AIR HEATER -&gt; Inlet of Boiler Assembly [1]: Electrostatic Precipitator [74] - ESP: Mole percent of CO2</t>
  </si>
  <si>
    <t>~1~93~9~~-5001~</t>
  </si>
  <si>
    <t>93 - Flue gas outlet of Boiler Assembly [1]: Parallel Tubular Air Heaters [59] - AIR HEATER -&gt; Inlet of Boiler Assembly [1]: Electrostatic Precipitator [74] - ESP: Mole percent of H2O</t>
  </si>
  <si>
    <t>~1~93~10~~-5001~</t>
  </si>
  <si>
    <t>93 - Flue gas outlet of Boiler Assembly [1]: Parallel Tubular Air Heaters [59] - AIR HEATER -&gt; Inlet of Boiler Assembly [1]: Electrostatic Precipitator [74] - ESP: Mole percent of H2O liquid</t>
  </si>
  <si>
    <t>~1~93~11~~-5001~</t>
  </si>
  <si>
    <t>93 - Flue gas outlet of Boiler Assembly [1]: Parallel Tubular Air Heaters [59] - AIR HEATER -&gt; Inlet of Boiler Assembly [1]: Electrostatic Precipitator [74] - ESP: Mole percent of Ar</t>
  </si>
  <si>
    <t>~1~93~12~~-5001~</t>
  </si>
  <si>
    <t>93 - Flue gas outlet of Boiler Assembly [1]: Parallel Tubular Air Heaters [59] - AIR HEATER -&gt; Inlet of Boiler Assembly [1]: Electrostatic Precipitator [74] - ESP: Mole percent of SO2</t>
  </si>
  <si>
    <t>~1~93~14~~-5001~</t>
  </si>
  <si>
    <t>93 - Flue gas outlet of Boiler Assembly [1]: Parallel Tubular Air Heaters [59] - AIR HEATER -&gt; Inlet of Boiler Assembly [1]: Electrostatic Precipitator [74] - ESP: Sulfur trioxide SO3</t>
  </si>
  <si>
    <t>~1~93~23~~-5001~</t>
  </si>
  <si>
    <t>93 - Flue gas outlet of Boiler Assembly [1]: Parallel Tubular Air Heaters [59] - AIR HEATER -&gt; Inlet of Boiler Assembly [1]: Electrostatic Precipitator [74] - ESP: HCl mass flow</t>
  </si>
  <si>
    <t>~1~93~24~~-5001~</t>
  </si>
  <si>
    <t>93 - Flue gas outlet of Boiler Assembly [1]: Parallel Tubular Air Heaters [59] - AIR HEATER -&gt; Inlet of Boiler Assembly [1]: Electrostatic Precipitator [74] - ESP: NOx mass flow</t>
  </si>
  <si>
    <t>~1~93~25~~-5001~</t>
  </si>
  <si>
    <t>93 - Flue gas outlet of Boiler Assembly [1]: Parallel Tubular Air Heaters [59] - AIR HEATER -&gt; Inlet of Boiler Assembly [1]: Electrostatic Precipitator [74] - ESP: CO mass flow</t>
  </si>
  <si>
    <t>~1~93~26~~-5001~</t>
  </si>
  <si>
    <t>93 - Flue gas outlet of Boiler Assembly [1]: Parallel Tubular Air Heaters [59] - AIR HEATER -&gt; Inlet of Boiler Assembly [1]: Electrostatic Precipitator [74] - ESP: UHC mass flow</t>
  </si>
  <si>
    <t>~1~93~29~~-5001~</t>
  </si>
  <si>
    <t>93 - Flue gas outlet of Boiler Assembly [1]: Parallel Tubular Air Heaters [59] - AIR HEATER -&gt; Inlet of Boiler Assembly [1]: Electrostatic Precipitator [74] - ESP: Hg mass flow</t>
  </si>
  <si>
    <t>~1~93~32~~-5001~</t>
  </si>
  <si>
    <t>93 - Flue gas outlet of Boiler Assembly [1]: Parallel Tubular Air Heaters [59] - AIR HEATER -&gt; Inlet of Boiler Assembly [1]: Electrostatic Precipitator [74] - ESP: Dry Oxygen</t>
  </si>
  <si>
    <t>~1~93~31~~-5001~</t>
  </si>
  <si>
    <t>93 - Flue gas outlet of Boiler Assembly [1]: Parallel Tubular Air Heaters [59] - AIR HEATER -&gt; Inlet of Boiler Assembly [1]: Electrostatic Precipitator [74] - ESP: Normal volume flow</t>
  </si>
  <si>
    <t>~1~94~0~~-5001~</t>
  </si>
  <si>
    <t>94 - Outlet of Boiler Assembly [1]: Electrostatic Precipitator [74] - ESP -&gt; Inlet of Boiler Assembly [1]: Duct - Classic [75]: Pressure</t>
  </si>
  <si>
    <t>~1~94~1~~-5001~</t>
  </si>
  <si>
    <t>94 - Outlet of Boiler Assembly [1]: Electrostatic Precipitator [74] - ESP -&gt; Inlet of Boiler Assembly [1]: Duct - Classic [75]: Temperature</t>
  </si>
  <si>
    <t>~1~94~2~~-5001~</t>
  </si>
  <si>
    <t>94 - Outlet of Boiler Assembly [1]: Electrostatic Precipitator [74] - ESP -&gt; Inlet of Boiler Assembly [1]: Duct - Classic [75]: Mass flow</t>
  </si>
  <si>
    <t>~1~94~22~~-5001~</t>
  </si>
  <si>
    <t>94 - Outlet of Boiler Assembly [1]: Electrostatic Precipitator [74] - ESP -&gt; Inlet of Boiler Assembly [1]: Duct - Classic [75]: Fly ash flow</t>
  </si>
  <si>
    <t>~1~94~16~~-5001~</t>
  </si>
  <si>
    <t>94 - Outlet of Boiler Assembly [1]: Electrostatic Precipitator [74] - ESP -&gt; Inlet of Boiler Assembly [1]: Duct - Classic [75]: Fly ash enthalpy</t>
  </si>
  <si>
    <t>~1~94~18~~-5001~</t>
  </si>
  <si>
    <t>94 - Outlet of Boiler Assembly [1]: Electrostatic Precipitator [74] - ESP -&gt; Inlet of Boiler Assembly [1]: Duct - Classic [75]: Relative humidity</t>
  </si>
  <si>
    <t>~1~94~20~~-5001~</t>
  </si>
  <si>
    <t>94 - Outlet of Boiler Assembly [1]: Electrostatic Precipitator [74] - ESP -&gt; Inlet of Boiler Assembly [1]: Duct - Classic [75]: Entropy</t>
  </si>
  <si>
    <t>~1~94~3~~-5001~</t>
  </si>
  <si>
    <t>94 - Outlet of Boiler Assembly [1]: Electrostatic Precipitator [74] - ESP -&gt; Inlet of Boiler Assembly [1]: Duct - Classic [75]: Enthalpy</t>
  </si>
  <si>
    <t>~1~94~19~~-5001~</t>
  </si>
  <si>
    <t>94 - Outlet of Boiler Assembly [1]: Electrostatic Precipitator [74] - ESP -&gt; Inlet of Boiler Assembly [1]: Duct - Classic [75]: Molecular weight</t>
  </si>
  <si>
    <t>~1~94~4~~-5001~</t>
  </si>
  <si>
    <t>94 - Outlet of Boiler Assembly [1]: Electrostatic Precipitator [74] - ESP -&gt; Inlet of Boiler Assembly [1]: Duct - Classic [75]: CO2 mass flow</t>
  </si>
  <si>
    <t>~1~94~5~~-5001~</t>
  </si>
  <si>
    <t>94 - Outlet of Boiler Assembly [1]: Electrostatic Precipitator [74] - ESP -&gt; Inlet of Boiler Assembly [1]: Duct - Classic [75]: Volume flow</t>
  </si>
  <si>
    <t>~1~94~101~~-5001~</t>
  </si>
  <si>
    <t>94 - Outlet of Boiler Assembly [1]: Electrostatic Precipitator [74] - ESP -&gt; Inlet of Boiler Assembly [1]: Duct - Classic [75]: Density</t>
  </si>
  <si>
    <t>~1~94~6~~-5001~</t>
  </si>
  <si>
    <t>94 - Outlet of Boiler Assembly [1]: Electrostatic Precipitator [74] - ESP -&gt; Inlet of Boiler Assembly [1]: Duct - Classic [75]: Mole percent of N2</t>
  </si>
  <si>
    <t>~1~94~7~~-5001~</t>
  </si>
  <si>
    <t>94 - Outlet of Boiler Assembly [1]: Electrostatic Precipitator [74] - ESP -&gt; Inlet of Boiler Assembly [1]: Duct - Classic [75]: Mole percent of O2</t>
  </si>
  <si>
    <t>~1~94~8~~-5001~</t>
  </si>
  <si>
    <t>94 - Outlet of Boiler Assembly [1]: Electrostatic Precipitator [74] - ESP -&gt; Inlet of Boiler Assembly [1]: Duct - Classic [75]: Mole percent of CO2</t>
  </si>
  <si>
    <t>~1~94~9~~-5001~</t>
  </si>
  <si>
    <t>94 - Outlet of Boiler Assembly [1]: Electrostatic Precipitator [74] - ESP -&gt; Inlet of Boiler Assembly [1]: Duct - Classic [75]: Mole percent of H2O</t>
  </si>
  <si>
    <t>~1~94~10~~-5001~</t>
  </si>
  <si>
    <t>94 - Outlet of Boiler Assembly [1]: Electrostatic Precipitator [74] - ESP -&gt; Inlet of Boiler Assembly [1]: Duct - Classic [75]: Mole percent of H2O liquid</t>
  </si>
  <si>
    <t>~1~94~11~~-5001~</t>
  </si>
  <si>
    <t>94 - Outlet of Boiler Assembly [1]: Electrostatic Precipitator [74] - ESP -&gt; Inlet of Boiler Assembly [1]: Duct - Classic [75]: Mole percent of Ar</t>
  </si>
  <si>
    <t>~1~94~12~~-5001~</t>
  </si>
  <si>
    <t>94 - Outlet of Boiler Assembly [1]: Electrostatic Precipitator [74] - ESP -&gt; Inlet of Boiler Assembly [1]: Duct - Classic [75]: Mole percent of SO2</t>
  </si>
  <si>
    <t>~1~94~14~~-5001~</t>
  </si>
  <si>
    <t>94 - Outlet of Boiler Assembly [1]: Electrostatic Precipitator [74] - ESP -&gt; Inlet of Boiler Assembly [1]: Duct - Classic [75]: Sulfur trioxide SO3</t>
  </si>
  <si>
    <t>~1~94~23~~-5001~</t>
  </si>
  <si>
    <t>94 - Outlet of Boiler Assembly [1]: Electrostatic Precipitator [74] - ESP -&gt; Inlet of Boiler Assembly [1]: Duct - Classic [75]: HCl mass flow</t>
  </si>
  <si>
    <t>~1~94~24~~-5001~</t>
  </si>
  <si>
    <t>94 - Outlet of Boiler Assembly [1]: Electrostatic Precipitator [74] - ESP -&gt; Inlet of Boiler Assembly [1]: Duct - Classic [75]: NOx mass flow</t>
  </si>
  <si>
    <t>~1~94~25~~-5001~</t>
  </si>
  <si>
    <t>94 - Outlet of Boiler Assembly [1]: Electrostatic Precipitator [74] - ESP -&gt; Inlet of Boiler Assembly [1]: Duct - Classic [75]: CO mass flow</t>
  </si>
  <si>
    <t>~1~94~26~~-5001~</t>
  </si>
  <si>
    <t>94 - Outlet of Boiler Assembly [1]: Electrostatic Precipitator [74] - ESP -&gt; Inlet of Boiler Assembly [1]: Duct - Classic [75]: UHC mass flow</t>
  </si>
  <si>
    <t>~1~94~29~~-5001~</t>
  </si>
  <si>
    <t>94 - Outlet of Boiler Assembly [1]: Electrostatic Precipitator [74] - ESP -&gt; Inlet of Boiler Assembly [1]: Duct - Classic [75]: Hg mass flow</t>
  </si>
  <si>
    <t>~1~94~32~~-5001~</t>
  </si>
  <si>
    <t>94 - Outlet of Boiler Assembly [1]: Electrostatic Precipitator [74] - ESP -&gt; Inlet of Boiler Assembly [1]: Duct - Classic [75]: Dry Oxygen</t>
  </si>
  <si>
    <t>~1~94~31~~-5001~</t>
  </si>
  <si>
    <t>94 - Outlet of Boiler Assembly [1]: Electrostatic Precipitator [74] - ESP -&gt; Inlet of Boiler Assembly [1]: Duct - Classic [75]: Normal volume flow</t>
  </si>
  <si>
    <t>~1~95~0~~-5001~</t>
  </si>
  <si>
    <t>95 - Outlet of Boiler Assembly [1]: Duct - Classic [75] -&gt; Inlet of Splitter [76]: Pressure</t>
  </si>
  <si>
    <t>~1~95~1~~-5001~</t>
  </si>
  <si>
    <t>95 - Outlet of Boiler Assembly [1]: Duct - Classic [75] -&gt; Inlet of Splitter [76]: Temperature</t>
  </si>
  <si>
    <t>~1~95~2~~-5001~</t>
  </si>
  <si>
    <t>95 - Outlet of Boiler Assembly [1]: Duct - Classic [75] -&gt; Inlet of Splitter [76]: Mass flow</t>
  </si>
  <si>
    <t>~1~95~22~~-5001~</t>
  </si>
  <si>
    <t>95 - Outlet of Boiler Assembly [1]: Duct - Classic [75] -&gt; Inlet of Splitter [76]: Fly ash flow</t>
  </si>
  <si>
    <t>~1~95~16~~-5001~</t>
  </si>
  <si>
    <t>95 - Outlet of Boiler Assembly [1]: Duct - Classic [75] -&gt; Inlet of Splitter [76]: Fly ash enthalpy</t>
  </si>
  <si>
    <t>~1~95~18~~-5001~</t>
  </si>
  <si>
    <t>95 - Outlet of Boiler Assembly [1]: Duct - Classic [75] -&gt; Inlet of Splitter [76]: Relative humidity</t>
  </si>
  <si>
    <t>~1~95~20~~-5001~</t>
  </si>
  <si>
    <t>95 - Outlet of Boiler Assembly [1]: Duct - Classic [75] -&gt; Inlet of Splitter [76]: Entropy</t>
  </si>
  <si>
    <t>~1~95~3~~-5001~</t>
  </si>
  <si>
    <t>95 - Outlet of Boiler Assembly [1]: Duct - Classic [75] -&gt; Inlet of Splitter [76]: Enthalpy</t>
  </si>
  <si>
    <t>~1~95~19~~-5001~</t>
  </si>
  <si>
    <t>95 - Outlet of Boiler Assembly [1]: Duct - Classic [75] -&gt; Inlet of Splitter [76]: Molecular weight</t>
  </si>
  <si>
    <t>~1~95~4~~-5001~</t>
  </si>
  <si>
    <t>95 - Outlet of Boiler Assembly [1]: Duct - Classic [75] -&gt; Inlet of Splitter [76]: CO2 mass flow</t>
  </si>
  <si>
    <t>~1~95~5~~-5001~</t>
  </si>
  <si>
    <t>95 - Outlet of Boiler Assembly [1]: Duct - Classic [75] -&gt; Inlet of Splitter [76]: Volume flow</t>
  </si>
  <si>
    <t>~1~95~101~~-5001~</t>
  </si>
  <si>
    <t>95 - Outlet of Boiler Assembly [1]: Duct - Classic [75] -&gt; Inlet of Splitter [76]: Density</t>
  </si>
  <si>
    <t>~1~95~6~~-5001~</t>
  </si>
  <si>
    <t>95 - Outlet of Boiler Assembly [1]: Duct - Classic [75] -&gt; Inlet of Splitter [76]: Mole percent of N2</t>
  </si>
  <si>
    <t>~1~95~7~~-5001~</t>
  </si>
  <si>
    <t>95 - Outlet of Boiler Assembly [1]: Duct - Classic [75] -&gt; Inlet of Splitter [76]: Mole percent of O2</t>
  </si>
  <si>
    <t>~1~95~8~~-5001~</t>
  </si>
  <si>
    <t>95 - Outlet of Boiler Assembly [1]: Duct - Classic [75] -&gt; Inlet of Splitter [76]: Mole percent of CO2</t>
  </si>
  <si>
    <t>~1~95~9~~-5001~</t>
  </si>
  <si>
    <t>95 - Outlet of Boiler Assembly [1]: Duct - Classic [75] -&gt; Inlet of Splitter [76]: Mole percent of H2O</t>
  </si>
  <si>
    <t>~1~95~10~~-5001~</t>
  </si>
  <si>
    <t>95 - Outlet of Boiler Assembly [1]: Duct - Classic [75] -&gt; Inlet of Splitter [76]: Mole percent of H2O liquid</t>
  </si>
  <si>
    <t>~1~95~11~~-5001~</t>
  </si>
  <si>
    <t>95 - Outlet of Boiler Assembly [1]: Duct - Classic [75] -&gt; Inlet of Splitter [76]: Mole percent of Ar</t>
  </si>
  <si>
    <t>~1~95~12~~-5001~</t>
  </si>
  <si>
    <t>95 - Outlet of Boiler Assembly [1]: Duct - Classic [75] -&gt; Inlet of Splitter [76]: Mole percent of SO2</t>
  </si>
  <si>
    <t>~1~95~14~~-5001~</t>
  </si>
  <si>
    <t>95 - Outlet of Boiler Assembly [1]: Duct - Classic [75] -&gt; Inlet of Splitter [76]: Sulfur trioxide SO3</t>
  </si>
  <si>
    <t>~1~95~23~~-5001~</t>
  </si>
  <si>
    <t>95 - Outlet of Boiler Assembly [1]: Duct - Classic [75] -&gt; Inlet of Splitter [76]: HCl mass flow</t>
  </si>
  <si>
    <t>~1~95~24~~-5001~</t>
  </si>
  <si>
    <t>95 - Outlet of Boiler Assembly [1]: Duct - Classic [75] -&gt; Inlet of Splitter [76]: NOx mass flow</t>
  </si>
  <si>
    <t>~1~95~25~~-5001~</t>
  </si>
  <si>
    <t>95 - Outlet of Boiler Assembly [1]: Duct - Classic [75] -&gt; Inlet of Splitter [76]: CO mass flow</t>
  </si>
  <si>
    <t>~1~95~26~~-5001~</t>
  </si>
  <si>
    <t>95 - Outlet of Boiler Assembly [1]: Duct - Classic [75] -&gt; Inlet of Splitter [76]: UHC mass flow</t>
  </si>
  <si>
    <t>~1~95~29~~-5001~</t>
  </si>
  <si>
    <t>95 - Outlet of Boiler Assembly [1]: Duct - Classic [75] -&gt; Inlet of Splitter [76]: Hg mass flow</t>
  </si>
  <si>
    <t>~1~95~32~~-5001~</t>
  </si>
  <si>
    <t>95 - Outlet of Boiler Assembly [1]: Duct - Classic [75] -&gt; Inlet of Splitter [76]: Dry Oxygen</t>
  </si>
  <si>
    <t>~1~95~31~~-5001~</t>
  </si>
  <si>
    <t>95 - Outlet of Boiler Assembly [1]: Duct - Classic [75] -&gt; Inlet of Splitter [76]: Normal volume flow</t>
  </si>
  <si>
    <t>~1~96~0~~-5001~</t>
  </si>
  <si>
    <t>96 - Outlet 1 of Splitter [76] -&gt; Inlet of Boiler Assembly [1]: Fan [77]: Pressure</t>
  </si>
  <si>
    <t>~1~96~1~~-5001~</t>
  </si>
  <si>
    <t>96 - Outlet 1 of Splitter [76] -&gt; Inlet of Boiler Assembly [1]: Fan [77]: Temperature</t>
  </si>
  <si>
    <t>~1~96~2~~-5001~</t>
  </si>
  <si>
    <t>96 - Outlet 1 of Splitter [76] -&gt; Inlet of Boiler Assembly [1]: Fan [77]: Mass flow</t>
  </si>
  <si>
    <t>~1~96~22~~-5001~</t>
  </si>
  <si>
    <t>96 - Outlet 1 of Splitter [76] -&gt; Inlet of Boiler Assembly [1]: Fan [77]: Fly ash flow</t>
  </si>
  <si>
    <t>~1~96~16~~-5001~</t>
  </si>
  <si>
    <t>96 - Outlet 1 of Splitter [76] -&gt; Inlet of Boiler Assembly [1]: Fan [77]: Fly ash enthalpy</t>
  </si>
  <si>
    <t>~1~96~18~~-5001~</t>
  </si>
  <si>
    <t>96 - Outlet 1 of Splitter [76] -&gt; Inlet of Boiler Assembly [1]: Fan [77]: Relative humidity</t>
  </si>
  <si>
    <t>~1~96~20~~-5001~</t>
  </si>
  <si>
    <t>96 - Outlet 1 of Splitter [76] -&gt; Inlet of Boiler Assembly [1]: Fan [77]: Entropy</t>
  </si>
  <si>
    <t>~1~96~3~~-5001~</t>
  </si>
  <si>
    <t>96 - Outlet 1 of Splitter [76] -&gt; Inlet of Boiler Assembly [1]: Fan [77]: Enthalpy</t>
  </si>
  <si>
    <t>~1~96~19~~-5001~</t>
  </si>
  <si>
    <t>96 - Outlet 1 of Splitter [76] -&gt; Inlet of Boiler Assembly [1]: Fan [77]: Molecular weight</t>
  </si>
  <si>
    <t>~1~96~4~~-5001~</t>
  </si>
  <si>
    <t>96 - Outlet 1 of Splitter [76] -&gt; Inlet of Boiler Assembly [1]: Fan [77]: CO2 mass flow</t>
  </si>
  <si>
    <t>~1~96~5~~-5001~</t>
  </si>
  <si>
    <t>96 - Outlet 1 of Splitter [76] -&gt; Inlet of Boiler Assembly [1]: Fan [77]: Volume flow</t>
  </si>
  <si>
    <t>~1~96~101~~-5001~</t>
  </si>
  <si>
    <t>96 - Outlet 1 of Splitter [76] -&gt; Inlet of Boiler Assembly [1]: Fan [77]: Density</t>
  </si>
  <si>
    <t>~1~96~6~~-5001~</t>
  </si>
  <si>
    <t>96 - Outlet 1 of Splitter [76] -&gt; Inlet of Boiler Assembly [1]: Fan [77]: Mole percent of N2</t>
  </si>
  <si>
    <t>~1~96~7~~-5001~</t>
  </si>
  <si>
    <t>96 - Outlet 1 of Splitter [76] -&gt; Inlet of Boiler Assembly [1]: Fan [77]: Mole percent of O2</t>
  </si>
  <si>
    <t>~1~96~8~~-5001~</t>
  </si>
  <si>
    <t>96 - Outlet 1 of Splitter [76] -&gt; Inlet of Boiler Assembly [1]: Fan [77]: Mole percent of CO2</t>
  </si>
  <si>
    <t>~1~96~9~~-5001~</t>
  </si>
  <si>
    <t>96 - Outlet 1 of Splitter [76] -&gt; Inlet of Boiler Assembly [1]: Fan [77]: Mole percent of H2O</t>
  </si>
  <si>
    <t>~1~96~10~~-5001~</t>
  </si>
  <si>
    <t>96 - Outlet 1 of Splitter [76] -&gt; Inlet of Boiler Assembly [1]: Fan [77]: Mole percent of H2O liquid</t>
  </si>
  <si>
    <t>~1~96~11~~-5001~</t>
  </si>
  <si>
    <t>96 - Outlet 1 of Splitter [76] -&gt; Inlet of Boiler Assembly [1]: Fan [77]: Mole percent of Ar</t>
  </si>
  <si>
    <t>~1~96~12~~-5001~</t>
  </si>
  <si>
    <t>96 - Outlet 1 of Splitter [76] -&gt; Inlet of Boiler Assembly [1]: Fan [77]: Mole percent of SO2</t>
  </si>
  <si>
    <t>~1~96~14~~-5001~</t>
  </si>
  <si>
    <t>96 - Outlet 1 of Splitter [76] -&gt; Inlet of Boiler Assembly [1]: Fan [77]: Sulfur trioxide SO3</t>
  </si>
  <si>
    <t>~1~96~23~~-5001~</t>
  </si>
  <si>
    <t>96 - Outlet 1 of Splitter [76] -&gt; Inlet of Boiler Assembly [1]: Fan [77]: HCl mass flow</t>
  </si>
  <si>
    <t>~1~96~24~~-5001~</t>
  </si>
  <si>
    <t>96 - Outlet 1 of Splitter [76] -&gt; Inlet of Boiler Assembly [1]: Fan [77]: NOx mass flow</t>
  </si>
  <si>
    <t>~1~96~25~~-5001~</t>
  </si>
  <si>
    <t>96 - Outlet 1 of Splitter [76] -&gt; Inlet of Boiler Assembly [1]: Fan [77]: CO mass flow</t>
  </si>
  <si>
    <t>~1~96~26~~-5001~</t>
  </si>
  <si>
    <t>96 - Outlet 1 of Splitter [76] -&gt; Inlet of Boiler Assembly [1]: Fan [77]: UHC mass flow</t>
  </si>
  <si>
    <t>~1~96~29~~-5001~</t>
  </si>
  <si>
    <t>96 - Outlet 1 of Splitter [76] -&gt; Inlet of Boiler Assembly [1]: Fan [77]: Hg mass flow</t>
  </si>
  <si>
    <t>~1~96~32~~-5001~</t>
  </si>
  <si>
    <t>96 - Outlet 1 of Splitter [76] -&gt; Inlet of Boiler Assembly [1]: Fan [77]: Dry Oxygen</t>
  </si>
  <si>
    <t>~1~96~31~~-5001~</t>
  </si>
  <si>
    <t>96 - Outlet 1 of Splitter [76] -&gt; Inlet of Boiler Assembly [1]: Fan [77]: Normal volume flow</t>
  </si>
  <si>
    <t>~1~97~0~~-5001~</t>
  </si>
  <si>
    <t>97 - Outlet 3 of Splitter [76] -&gt; Inlet of Boiler Assembly [1]: Fan [78]: Pressure</t>
  </si>
  <si>
    <t>~1~97~1~~-5001~</t>
  </si>
  <si>
    <t>97 - Outlet 3 of Splitter [76] -&gt; Inlet of Boiler Assembly [1]: Fan [78]: Temperature</t>
  </si>
  <si>
    <t>~1~97~2~~-5001~</t>
  </si>
  <si>
    <t>97 - Outlet 3 of Splitter [76] -&gt; Inlet of Boiler Assembly [1]: Fan [78]: Mass flow</t>
  </si>
  <si>
    <t>~1~97~22~~-5001~</t>
  </si>
  <si>
    <t>97 - Outlet 3 of Splitter [76] -&gt; Inlet of Boiler Assembly [1]: Fan [78]: Fly ash flow</t>
  </si>
  <si>
    <t>~1~97~16~~-5001~</t>
  </si>
  <si>
    <t>97 - Outlet 3 of Splitter [76] -&gt; Inlet of Boiler Assembly [1]: Fan [78]: Fly ash enthalpy</t>
  </si>
  <si>
    <t>~1~97~18~~-5001~</t>
  </si>
  <si>
    <t>97 - Outlet 3 of Splitter [76] -&gt; Inlet of Boiler Assembly [1]: Fan [78]: Relative humidity</t>
  </si>
  <si>
    <t>~1~97~20~~-5001~</t>
  </si>
  <si>
    <t>97 - Outlet 3 of Splitter [76] -&gt; Inlet of Boiler Assembly [1]: Fan [78]: Entropy</t>
  </si>
  <si>
    <t>~1~97~3~~-5001~</t>
  </si>
  <si>
    <t>97 - Outlet 3 of Splitter [76] -&gt; Inlet of Boiler Assembly [1]: Fan [78]: Enthalpy</t>
  </si>
  <si>
    <t>~1~97~19~~-5001~</t>
  </si>
  <si>
    <t>97 - Outlet 3 of Splitter [76] -&gt; Inlet of Boiler Assembly [1]: Fan [78]: Molecular weight</t>
  </si>
  <si>
    <t>~1~97~4~~-5001~</t>
  </si>
  <si>
    <t>97 - Outlet 3 of Splitter [76] -&gt; Inlet of Boiler Assembly [1]: Fan [78]: CO2 mass flow</t>
  </si>
  <si>
    <t>~1~97~5~~-5001~</t>
  </si>
  <si>
    <t>97 - Outlet 3 of Splitter [76] -&gt; Inlet of Boiler Assembly [1]: Fan [78]: Volume flow</t>
  </si>
  <si>
    <t>~1~97~101~~-5001~</t>
  </si>
  <si>
    <t>97 - Outlet 3 of Splitter [76] -&gt; Inlet of Boiler Assembly [1]: Fan [78]: Density</t>
  </si>
  <si>
    <t>~1~97~6~~-5001~</t>
  </si>
  <si>
    <t>97 - Outlet 3 of Splitter [76] -&gt; Inlet of Boiler Assembly [1]: Fan [78]: Mole percent of N2</t>
  </si>
  <si>
    <t>~1~97~7~~-5001~</t>
  </si>
  <si>
    <t>97 - Outlet 3 of Splitter [76] -&gt; Inlet of Boiler Assembly [1]: Fan [78]: Mole percent of O2</t>
  </si>
  <si>
    <t>~1~97~8~~-5001~</t>
  </si>
  <si>
    <t>97 - Outlet 3 of Splitter [76] -&gt; Inlet of Boiler Assembly [1]: Fan [78]: Mole percent of CO2</t>
  </si>
  <si>
    <t>~1~97~9~~-5001~</t>
  </si>
  <si>
    <t>97 - Outlet 3 of Splitter [76] -&gt; Inlet of Boiler Assembly [1]: Fan [78]: Mole percent of H2O</t>
  </si>
  <si>
    <t>~1~97~10~~-5001~</t>
  </si>
  <si>
    <t>97 - Outlet 3 of Splitter [76] -&gt; Inlet of Boiler Assembly [1]: Fan [78]: Mole percent of H2O liquid</t>
  </si>
  <si>
    <t>~1~97~11~~-5001~</t>
  </si>
  <si>
    <t>97 - Outlet 3 of Splitter [76] -&gt; Inlet of Boiler Assembly [1]: Fan [78]: Mole percent of Ar</t>
  </si>
  <si>
    <t>~1~97~12~~-5001~</t>
  </si>
  <si>
    <t>97 - Outlet 3 of Splitter [76] -&gt; Inlet of Boiler Assembly [1]: Fan [78]: Mole percent of SO2</t>
  </si>
  <si>
    <t>~1~97~14~~-5001~</t>
  </si>
  <si>
    <t>97 - Outlet 3 of Splitter [76] -&gt; Inlet of Boiler Assembly [1]: Fan [78]: Sulfur trioxide SO3</t>
  </si>
  <si>
    <t>~1~97~23~~-5001~</t>
  </si>
  <si>
    <t>97 - Outlet 3 of Splitter [76] -&gt; Inlet of Boiler Assembly [1]: Fan [78]: HCl mass flow</t>
  </si>
  <si>
    <t>~1~97~24~~-5001~</t>
  </si>
  <si>
    <t>97 - Outlet 3 of Splitter [76] -&gt; Inlet of Boiler Assembly [1]: Fan [78]: NOx mass flow</t>
  </si>
  <si>
    <t>~1~97~25~~-5001~</t>
  </si>
  <si>
    <t>97 - Outlet 3 of Splitter [76] -&gt; Inlet of Boiler Assembly [1]: Fan [78]: CO mass flow</t>
  </si>
  <si>
    <t>~1~97~26~~-5001~</t>
  </si>
  <si>
    <t>97 - Outlet 3 of Splitter [76] -&gt; Inlet of Boiler Assembly [1]: Fan [78]: UHC mass flow</t>
  </si>
  <si>
    <t>~1~97~29~~-5001~</t>
  </si>
  <si>
    <t>97 - Outlet 3 of Splitter [76] -&gt; Inlet of Boiler Assembly [1]: Fan [78]: Hg mass flow</t>
  </si>
  <si>
    <t>~1~97~32~~-5001~</t>
  </si>
  <si>
    <t>97 - Outlet 3 of Splitter [76] -&gt; Inlet of Boiler Assembly [1]: Fan [78]: Dry Oxygen</t>
  </si>
  <si>
    <t>~1~97~31~~-5001~</t>
  </si>
  <si>
    <t>97 - Outlet 3 of Splitter [76] -&gt; Inlet of Boiler Assembly [1]: Fan [78]: Normal volume flow</t>
  </si>
  <si>
    <t>~1~98~0~~-5001~</t>
  </si>
  <si>
    <t>98 - Outlet of Boiler Assembly [1]: Fan [77] -&gt; Inlet 3 of Gas/Air Mixer [79]: Pressure</t>
  </si>
  <si>
    <t>~1~98~1~~-5001~</t>
  </si>
  <si>
    <t>98 - Outlet of Boiler Assembly [1]: Fan [77] -&gt; Inlet 3 of Gas/Air Mixer [79]: Temperature</t>
  </si>
  <si>
    <t>~1~98~2~~-5001~</t>
  </si>
  <si>
    <t>98 - Outlet of Boiler Assembly [1]: Fan [77] -&gt; Inlet 3 of Gas/Air Mixer [79]: Mass flow</t>
  </si>
  <si>
    <t>~1~98~22~~-5001~</t>
  </si>
  <si>
    <t>98 - Outlet of Boiler Assembly [1]: Fan [77] -&gt; Inlet 3 of Gas/Air Mixer [79]: Fly ash flow</t>
  </si>
  <si>
    <t>~1~98~16~~-5001~</t>
  </si>
  <si>
    <t>98 - Outlet of Boiler Assembly [1]: Fan [77] -&gt; Inlet 3 of Gas/Air Mixer [79]: Fly ash enthalpy</t>
  </si>
  <si>
    <t>~1~98~18~~-5001~</t>
  </si>
  <si>
    <t>98 - Outlet of Boiler Assembly [1]: Fan [77] -&gt; Inlet 3 of Gas/Air Mixer [79]: Relative humidity</t>
  </si>
  <si>
    <t>~1~98~20~~-5001~</t>
  </si>
  <si>
    <t>98 - Outlet of Boiler Assembly [1]: Fan [77] -&gt; Inlet 3 of Gas/Air Mixer [79]: Entropy</t>
  </si>
  <si>
    <t>~1~98~3~~-5001~</t>
  </si>
  <si>
    <t>98 - Outlet of Boiler Assembly [1]: Fan [77] -&gt; Inlet 3 of Gas/Air Mixer [79]: Enthalpy</t>
  </si>
  <si>
    <t>~1~98~19~~-5001~</t>
  </si>
  <si>
    <t>98 - Outlet of Boiler Assembly [1]: Fan [77] -&gt; Inlet 3 of Gas/Air Mixer [79]: Molecular weight</t>
  </si>
  <si>
    <t>~1~98~4~~-5001~</t>
  </si>
  <si>
    <t>98 - Outlet of Boiler Assembly [1]: Fan [77] -&gt; Inlet 3 of Gas/Air Mixer [79]: CO2 mass flow</t>
  </si>
  <si>
    <t>~1~98~5~~-5001~</t>
  </si>
  <si>
    <t>98 - Outlet of Boiler Assembly [1]: Fan [77] -&gt; Inlet 3 of Gas/Air Mixer [79]: Volume flow</t>
  </si>
  <si>
    <t>~1~98~101~~-5001~</t>
  </si>
  <si>
    <t>98 - Outlet of Boiler Assembly [1]: Fan [77] -&gt; Inlet 3 of Gas/Air Mixer [79]: Density</t>
  </si>
  <si>
    <t>~1~98~6~~-5001~</t>
  </si>
  <si>
    <t>98 - Outlet of Boiler Assembly [1]: Fan [77] -&gt; Inlet 3 of Gas/Air Mixer [79]: Mole percent of N2</t>
  </si>
  <si>
    <t>~1~98~7~~-5001~</t>
  </si>
  <si>
    <t>98 - Outlet of Boiler Assembly [1]: Fan [77] -&gt; Inlet 3 of Gas/Air Mixer [79]: Mole percent of O2</t>
  </si>
  <si>
    <t>~1~98~8~~-5001~</t>
  </si>
  <si>
    <t>98 - Outlet of Boiler Assembly [1]: Fan [77] -&gt; Inlet 3 of Gas/Air Mixer [79]: Mole percent of CO2</t>
  </si>
  <si>
    <t>~1~98~9~~-5001~</t>
  </si>
  <si>
    <t>98 - Outlet of Boiler Assembly [1]: Fan [77] -&gt; Inlet 3 of Gas/Air Mixer [79]: Mole percent of H2O</t>
  </si>
  <si>
    <t>~1~98~10~~-5001~</t>
  </si>
  <si>
    <t>98 - Outlet of Boiler Assembly [1]: Fan [77] -&gt; Inlet 3 of Gas/Air Mixer [79]: Mole percent of H2O liquid</t>
  </si>
  <si>
    <t>~1~98~11~~-5001~</t>
  </si>
  <si>
    <t>98 - Outlet of Boiler Assembly [1]: Fan [77] -&gt; Inlet 3 of Gas/Air Mixer [79]: Mole percent of Ar</t>
  </si>
  <si>
    <t>~1~98~12~~-5001~</t>
  </si>
  <si>
    <t>98 - Outlet of Boiler Assembly [1]: Fan [77] -&gt; Inlet 3 of Gas/Air Mixer [79]: Mole percent of SO2</t>
  </si>
  <si>
    <t>~1~98~14~~-5001~</t>
  </si>
  <si>
    <t>98 - Outlet of Boiler Assembly [1]: Fan [77] -&gt; Inlet 3 of Gas/Air Mixer [79]: Sulfur trioxide SO3</t>
  </si>
  <si>
    <t>~1~98~23~~-5001~</t>
  </si>
  <si>
    <t>98 - Outlet of Boiler Assembly [1]: Fan [77] -&gt; Inlet 3 of Gas/Air Mixer [79]: HCl mass flow</t>
  </si>
  <si>
    <t>~1~98~24~~-5001~</t>
  </si>
  <si>
    <t>98 - Outlet of Boiler Assembly [1]: Fan [77] -&gt; Inlet 3 of Gas/Air Mixer [79]: NOx mass flow</t>
  </si>
  <si>
    <t>~1~98~25~~-5001~</t>
  </si>
  <si>
    <t>98 - Outlet of Boiler Assembly [1]: Fan [77] -&gt; Inlet 3 of Gas/Air Mixer [79]: CO mass flow</t>
  </si>
  <si>
    <t>~1~98~26~~-5001~</t>
  </si>
  <si>
    <t>98 - Outlet of Boiler Assembly [1]: Fan [77] -&gt; Inlet 3 of Gas/Air Mixer [79]: UHC mass flow</t>
  </si>
  <si>
    <t>~1~98~29~~-5001~</t>
  </si>
  <si>
    <t>98 - Outlet of Boiler Assembly [1]: Fan [77] -&gt; Inlet 3 of Gas/Air Mixer [79]: Hg mass flow</t>
  </si>
  <si>
    <t>~1~98~32~~-5001~</t>
  </si>
  <si>
    <t>98 - Outlet of Boiler Assembly [1]: Fan [77] -&gt; Inlet 3 of Gas/Air Mixer [79]: Dry Oxygen</t>
  </si>
  <si>
    <t>~1~98~31~~-5001~</t>
  </si>
  <si>
    <t>98 - Outlet of Boiler Assembly [1]: Fan [77] -&gt; Inlet 3 of Gas/Air Mixer [79]: Normal volume flow</t>
  </si>
  <si>
    <t>~1~99~0~~-5001~</t>
  </si>
  <si>
    <t>99 - Outlet of Boiler Assembly [1]: Fan [78] -&gt; Inlet 1 of Gas/Air Mixer [79]: Pressure</t>
  </si>
  <si>
    <t>~1~99~1~~-5001~</t>
  </si>
  <si>
    <t>99 - Outlet of Boiler Assembly [1]: Fan [78] -&gt; Inlet 1 of Gas/Air Mixer [79]: Temperature</t>
  </si>
  <si>
    <t>~1~99~2~~-5001~</t>
  </si>
  <si>
    <t>99 - Outlet of Boiler Assembly [1]: Fan [78] -&gt; Inlet 1 of Gas/Air Mixer [79]: Mass flow</t>
  </si>
  <si>
    <t>~1~99~22~~-5001~</t>
  </si>
  <si>
    <t>99 - Outlet of Boiler Assembly [1]: Fan [78] -&gt; Inlet 1 of Gas/Air Mixer [79]: Fly ash flow</t>
  </si>
  <si>
    <t>~1~99~16~~-5001~</t>
  </si>
  <si>
    <t>99 - Outlet of Boiler Assembly [1]: Fan [78] -&gt; Inlet 1 of Gas/Air Mixer [79]: Fly ash enthalpy</t>
  </si>
  <si>
    <t>~1~99~18~~-5001~</t>
  </si>
  <si>
    <t>99 - Outlet of Boiler Assembly [1]: Fan [78] -&gt; Inlet 1 of Gas/Air Mixer [79]: Relative humidity</t>
  </si>
  <si>
    <t>~1~99~20~~-5001~</t>
  </si>
  <si>
    <t>99 - Outlet of Boiler Assembly [1]: Fan [78] -&gt; Inlet 1 of Gas/Air Mixer [79]: Entropy</t>
  </si>
  <si>
    <t>~1~99~3~~-5001~</t>
  </si>
  <si>
    <t>99 - Outlet of Boiler Assembly [1]: Fan [78] -&gt; Inlet 1 of Gas/Air Mixer [79]: Enthalpy</t>
  </si>
  <si>
    <t>~1~99~19~~-5001~</t>
  </si>
  <si>
    <t>99 - Outlet of Boiler Assembly [1]: Fan [78] -&gt; Inlet 1 of Gas/Air Mixer [79]: Molecular weight</t>
  </si>
  <si>
    <t>~1~99~4~~-5001~</t>
  </si>
  <si>
    <t>99 - Outlet of Boiler Assembly [1]: Fan [78] -&gt; Inlet 1 of Gas/Air Mixer [79]: CO2 mass flow</t>
  </si>
  <si>
    <t>~1~99~5~~-5001~</t>
  </si>
  <si>
    <t>99 - Outlet of Boiler Assembly [1]: Fan [78] -&gt; Inlet 1 of Gas/Air Mixer [79]: Volume flow</t>
  </si>
  <si>
    <t>~1~99~101~~-5001~</t>
  </si>
  <si>
    <t>99 - Outlet of Boiler Assembly [1]: Fan [78] -&gt; Inlet 1 of Gas/Air Mixer [79]: Density</t>
  </si>
  <si>
    <t>~1~99~6~~-5001~</t>
  </si>
  <si>
    <t>99 - Outlet of Boiler Assembly [1]: Fan [78] -&gt; Inlet 1 of Gas/Air Mixer [79]: Mole percent of N2</t>
  </si>
  <si>
    <t>~1~99~7~~-5001~</t>
  </si>
  <si>
    <t>99 - Outlet of Boiler Assembly [1]: Fan [78] -&gt; Inlet 1 of Gas/Air Mixer [79]: Mole percent of O2</t>
  </si>
  <si>
    <t>~1~99~8~~-5001~</t>
  </si>
  <si>
    <t>99 - Outlet of Boiler Assembly [1]: Fan [78] -&gt; Inlet 1 of Gas/Air Mixer [79]: Mole percent of CO2</t>
  </si>
  <si>
    <t>~1~99~9~~-5001~</t>
  </si>
  <si>
    <t>99 - Outlet of Boiler Assembly [1]: Fan [78] -&gt; Inlet 1 of Gas/Air Mixer [79]: Mole percent of H2O</t>
  </si>
  <si>
    <t>~1~99~10~~-5001~</t>
  </si>
  <si>
    <t>99 - Outlet of Boiler Assembly [1]: Fan [78] -&gt; Inlet 1 of Gas/Air Mixer [79]: Mole percent of H2O liquid</t>
  </si>
  <si>
    <t>~1~99~11~~-5001~</t>
  </si>
  <si>
    <t>99 - Outlet of Boiler Assembly [1]: Fan [78] -&gt; Inlet 1 of Gas/Air Mixer [79]: Mole percent of Ar</t>
  </si>
  <si>
    <t>~1~99~12~~-5001~</t>
  </si>
  <si>
    <t>99 - Outlet of Boiler Assembly [1]: Fan [78] -&gt; Inlet 1 of Gas/Air Mixer [79]: Mole percent of SO2</t>
  </si>
  <si>
    <t>~1~99~14~~-5001~</t>
  </si>
  <si>
    <t>99 - Outlet of Boiler Assembly [1]: Fan [78] -&gt; Inlet 1 of Gas/Air Mixer [79]: Sulfur trioxide SO3</t>
  </si>
  <si>
    <t>~1~99~23~~-5001~</t>
  </si>
  <si>
    <t>99 - Outlet of Boiler Assembly [1]: Fan [78] -&gt; Inlet 1 of Gas/Air Mixer [79]: HCl mass flow</t>
  </si>
  <si>
    <t>~1~99~24~~-5001~</t>
  </si>
  <si>
    <t>99 - Outlet of Boiler Assembly [1]: Fan [78] -&gt; Inlet 1 of Gas/Air Mixer [79]: NOx mass flow</t>
  </si>
  <si>
    <t>~1~99~25~~-5001~</t>
  </si>
  <si>
    <t>99 - Outlet of Boiler Assembly [1]: Fan [78] -&gt; Inlet 1 of Gas/Air Mixer [79]: CO mass flow</t>
  </si>
  <si>
    <t>~1~99~26~~-5001~</t>
  </si>
  <si>
    <t>99 - Outlet of Boiler Assembly [1]: Fan [78] -&gt; Inlet 1 of Gas/Air Mixer [79]: UHC mass flow</t>
  </si>
  <si>
    <t>~1~99~29~~-5001~</t>
  </si>
  <si>
    <t>99 - Outlet of Boiler Assembly [1]: Fan [78] -&gt; Inlet 1 of Gas/Air Mixer [79]: Hg mass flow</t>
  </si>
  <si>
    <t>~1~99~32~~-5001~</t>
  </si>
  <si>
    <t>99 - Outlet of Boiler Assembly [1]: Fan [78] -&gt; Inlet 1 of Gas/Air Mixer [79]: Dry Oxygen</t>
  </si>
  <si>
    <t>~1~99~31~~-5001~</t>
  </si>
  <si>
    <t>99 - Outlet of Boiler Assembly [1]: Fan [78] -&gt; Inlet 1 of Gas/Air Mixer [79]: Normal volume flow</t>
  </si>
  <si>
    <t>~1~100~0~~-5001~</t>
  </si>
  <si>
    <t>100 - Outlet of Gas/Air Mixer [79] -&gt; Inlet of Boiler Assembly [1]: Concrete Stack [80]: Pressure</t>
  </si>
  <si>
    <t>~1~100~1~~-5001~</t>
  </si>
  <si>
    <t>100 - Outlet of Gas/Air Mixer [79] -&gt; Inlet of Boiler Assembly [1]: Concrete Stack [80]: Temperature</t>
  </si>
  <si>
    <t>~1~100~2~~-5001~</t>
  </si>
  <si>
    <t>100 - Outlet of Gas/Air Mixer [79] -&gt; Inlet of Boiler Assembly [1]: Concrete Stack [80]: Mass flow</t>
  </si>
  <si>
    <t>~1~100~22~~-5001~</t>
  </si>
  <si>
    <t>100 - Outlet of Gas/Air Mixer [79] -&gt; Inlet of Boiler Assembly [1]: Concrete Stack [80]: Fly ash flow</t>
  </si>
  <si>
    <t>~1~100~16~~-5001~</t>
  </si>
  <si>
    <t>100 - Outlet of Gas/Air Mixer [79] -&gt; Inlet of Boiler Assembly [1]: Concrete Stack [80]: Fly ash enthalpy</t>
  </si>
  <si>
    <t>~1~100~18~~-5001~</t>
  </si>
  <si>
    <t>100 - Outlet of Gas/Air Mixer [79] -&gt; Inlet of Boiler Assembly [1]: Concrete Stack [80]: Relative humidity</t>
  </si>
  <si>
    <t>~1~100~20~~-5001~</t>
  </si>
  <si>
    <t>100 - Outlet of Gas/Air Mixer [79] -&gt; Inlet of Boiler Assembly [1]: Concrete Stack [80]: Entropy</t>
  </si>
  <si>
    <t>~1~100~3~~-5001~</t>
  </si>
  <si>
    <t>100 - Outlet of Gas/Air Mixer [79] -&gt; Inlet of Boiler Assembly [1]: Concrete Stack [80]: Enthalpy</t>
  </si>
  <si>
    <t>~1~100~19~~-5001~</t>
  </si>
  <si>
    <t>100 - Outlet of Gas/Air Mixer [79] -&gt; Inlet of Boiler Assembly [1]: Concrete Stack [80]: Molecular weight</t>
  </si>
  <si>
    <t>~1~100~4~~-5001~</t>
  </si>
  <si>
    <t>100 - Outlet of Gas/Air Mixer [79] -&gt; Inlet of Boiler Assembly [1]: Concrete Stack [80]: CO2 mass flow</t>
  </si>
  <si>
    <t>~1~100~5~~-5001~</t>
  </si>
  <si>
    <t>100 - Outlet of Gas/Air Mixer [79] -&gt; Inlet of Boiler Assembly [1]: Concrete Stack [80]: Volume flow</t>
  </si>
  <si>
    <t>~1~100~101~~-5001~</t>
  </si>
  <si>
    <t>100 - Outlet of Gas/Air Mixer [79] -&gt; Inlet of Boiler Assembly [1]: Concrete Stack [80]: Density</t>
  </si>
  <si>
    <t>~1~100~6~~-5001~</t>
  </si>
  <si>
    <t>100 - Outlet of Gas/Air Mixer [79] -&gt; Inlet of Boiler Assembly [1]: Concrete Stack [80]: Mole percent of N2</t>
  </si>
  <si>
    <t>~1~100~7~~-5001~</t>
  </si>
  <si>
    <t>100 - Outlet of Gas/Air Mixer [79] -&gt; Inlet of Boiler Assembly [1]: Concrete Stack [80]: Mole percent of O2</t>
  </si>
  <si>
    <t>~1~100~8~~-5001~</t>
  </si>
  <si>
    <t>100 - Outlet of Gas/Air Mixer [79] -&gt; Inlet of Boiler Assembly [1]: Concrete Stack [80]: Mole percent of CO2</t>
  </si>
  <si>
    <t>~1~100~9~~-5001~</t>
  </si>
  <si>
    <t>100 - Outlet of Gas/Air Mixer [79] -&gt; Inlet of Boiler Assembly [1]: Concrete Stack [80]: Mole percent of H2O</t>
  </si>
  <si>
    <t>~1~100~10~~-5001~</t>
  </si>
  <si>
    <t>100 - Outlet of Gas/Air Mixer [79] -&gt; Inlet of Boiler Assembly [1]: Concrete Stack [80]: Mole percent of H2O liquid</t>
  </si>
  <si>
    <t>~1~100~11~~-5001~</t>
  </si>
  <si>
    <t>100 - Outlet of Gas/Air Mixer [79] -&gt; Inlet of Boiler Assembly [1]: Concrete Stack [80]: Mole percent of Ar</t>
  </si>
  <si>
    <t>~1~100~12~~-5001~</t>
  </si>
  <si>
    <t>100 - Outlet of Gas/Air Mixer [79] -&gt; Inlet of Boiler Assembly [1]: Concrete Stack [80]: Mole percent of SO2</t>
  </si>
  <si>
    <t>~1~100~14~~-5001~</t>
  </si>
  <si>
    <t>100 - Outlet of Gas/Air Mixer [79] -&gt; Inlet of Boiler Assembly [1]: Concrete Stack [80]: Sulfur trioxide SO3</t>
  </si>
  <si>
    <t>~1~100~23~~-5001~</t>
  </si>
  <si>
    <t>100 - Outlet of Gas/Air Mixer [79] -&gt; Inlet of Boiler Assembly [1]: Concrete Stack [80]: HCl mass flow</t>
  </si>
  <si>
    <t>~1~100~24~~-5001~</t>
  </si>
  <si>
    <t>100 - Outlet of Gas/Air Mixer [79] -&gt; Inlet of Boiler Assembly [1]: Concrete Stack [80]: NOx mass flow</t>
  </si>
  <si>
    <t>~1~100~25~~-5001~</t>
  </si>
  <si>
    <t>100 - Outlet of Gas/Air Mixer [79] -&gt; Inlet of Boiler Assembly [1]: Concrete Stack [80]: CO mass flow</t>
  </si>
  <si>
    <t>~1~100~26~~-5001~</t>
  </si>
  <si>
    <t>100 - Outlet of Gas/Air Mixer [79] -&gt; Inlet of Boiler Assembly [1]: Concrete Stack [80]: UHC mass flow</t>
  </si>
  <si>
    <t>~1~100~29~~-5001~</t>
  </si>
  <si>
    <t>100 - Outlet of Gas/Air Mixer [79] -&gt; Inlet of Boiler Assembly [1]: Concrete Stack [80]: Hg mass flow</t>
  </si>
  <si>
    <t>~1~100~32~~-5001~</t>
  </si>
  <si>
    <t>100 - Outlet of Gas/Air Mixer [79] -&gt; Inlet of Boiler Assembly [1]: Concrete Stack [80]: Dry Oxygen</t>
  </si>
  <si>
    <t>~1~100~31~~-5001~</t>
  </si>
  <si>
    <t>100 - Outlet of Gas/Air Mixer [79] -&gt; Inlet of Boiler Assembly [1]: Concrete Stack [80]: Normal volume flow</t>
  </si>
  <si>
    <t>~2~1~0~~-5001~</t>
  </si>
  <si>
    <t>1 - Outlet of STAssembly [1]: ST Group [1] -&gt; Inlet of Splitter [5]: Pressure</t>
  </si>
  <si>
    <t>~2~1~1~~-5001~</t>
  </si>
  <si>
    <t>1 - Outlet of STAssembly [1]: ST Group [1] -&gt; Inlet of Splitter [5]: Temperature</t>
  </si>
  <si>
    <t>~2~1~2~~-5001~</t>
  </si>
  <si>
    <t>1 - Outlet of STAssembly [1]: ST Group [1] -&gt; Inlet of Splitter [5]: Mass flow</t>
  </si>
  <si>
    <t>~2~1~20~~-5001~</t>
  </si>
  <si>
    <t>1 - Outlet of STAssembly [1]: ST Group [1] -&gt; Inlet of Splitter [5]: Entropy</t>
  </si>
  <si>
    <t>~2~1~4~~-5001~</t>
  </si>
  <si>
    <t>1 - Outlet of STAssembly [1]: ST Group [1] -&gt; Inlet of Splitter [5]: Enthalpy</t>
  </si>
  <si>
    <t>~2~1~3~~-5001~</t>
  </si>
  <si>
    <t>1 - Outlet of STAssembly [1]: ST Group [1] -&gt; Inlet of Splitter [5]: Enthalpy H*</t>
  </si>
  <si>
    <t>~2~1~5~~-5001~</t>
  </si>
  <si>
    <t>1 - Outlet of STAssembly [1]: ST Group [1] -&gt; Inlet of Splitter [5]: Steam quality</t>
  </si>
  <si>
    <t>~2~1~10~~-5001~</t>
  </si>
  <si>
    <t>1 - Outlet of STAssembly [1]: ST Group [1] -&gt; Inlet of Splitter [5]: Density</t>
  </si>
  <si>
    <t>~2~1~11~~-5001~</t>
  </si>
  <si>
    <t>1 - Outlet of STAssembly [1]: ST Group [1] -&gt; Inlet of Splitter [5]: Specific heat</t>
  </si>
  <si>
    <t>~2~1~12~~-5001~</t>
  </si>
  <si>
    <t>1 - Outlet of STAssembly [1]: ST Group [1] -&gt; Inlet of Splitter [5]: Thermal conductivity</t>
  </si>
  <si>
    <t>W/m-C</t>
  </si>
  <si>
    <t>~2~1~13~~-5001~</t>
  </si>
  <si>
    <t>1 - Outlet of STAssembly [1]: ST Group [1] -&gt; Inlet of Splitter [5]: Dynamic viscosity</t>
  </si>
  <si>
    <t>kg/m-s</t>
  </si>
  <si>
    <t>~2~2~0~~-5001~</t>
  </si>
  <si>
    <t>2 - Outlet 1 of Splitter [5] -&gt; Inlet of STAssembly [1]: ST Group [2]: Pressure</t>
  </si>
  <si>
    <t>~2~2~1~~-5001~</t>
  </si>
  <si>
    <t>2 - Outlet 1 of Splitter [5] -&gt; Inlet of STAssembly [1]: ST Group [2]: Temperature</t>
  </si>
  <si>
    <t>~2~2~2~~-5001~</t>
  </si>
  <si>
    <t>2 - Outlet 1 of Splitter [5] -&gt; Inlet of STAssembly [1]: ST Group [2]: Mass flow</t>
  </si>
  <si>
    <t>~2~2~20~~-5001~</t>
  </si>
  <si>
    <t>2 - Outlet 1 of Splitter [5] -&gt; Inlet of STAssembly [1]: ST Group [2]: Entropy</t>
  </si>
  <si>
    <t>~2~2~4~~-5001~</t>
  </si>
  <si>
    <t>2 - Outlet 1 of Splitter [5] -&gt; Inlet of STAssembly [1]: ST Group [2]: Enthalpy</t>
  </si>
  <si>
    <t>~2~2~3~~-5001~</t>
  </si>
  <si>
    <t>2 - Outlet 1 of Splitter [5] -&gt; Inlet of STAssembly [1]: ST Group [2]: Enthalpy H*</t>
  </si>
  <si>
    <t>~2~2~5~~-5001~</t>
  </si>
  <si>
    <t>2 - Outlet 1 of Splitter [5] -&gt; Inlet of STAssembly [1]: ST Group [2]: Steam quality</t>
  </si>
  <si>
    <t>~2~2~10~~-5001~</t>
  </si>
  <si>
    <t>2 - Outlet 1 of Splitter [5] -&gt; Inlet of STAssembly [1]: ST Group [2]: Density</t>
  </si>
  <si>
    <t>~2~2~11~~-5001~</t>
  </si>
  <si>
    <t>2 - Outlet 1 of Splitter [5] -&gt; Inlet of STAssembly [1]: ST Group [2]: Specific heat</t>
  </si>
  <si>
    <t>~2~2~12~~-5001~</t>
  </si>
  <si>
    <t>2 - Outlet 1 of Splitter [5] -&gt; Inlet of STAssembly [1]: ST Group [2]: Thermal conductivity</t>
  </si>
  <si>
    <t>~2~2~13~~-5001~</t>
  </si>
  <si>
    <t>2 - Outlet 1 of Splitter [5] -&gt; Inlet of STAssembly [1]: ST Group [2]: Dynamic viscosity</t>
  </si>
  <si>
    <t>~2~3~0~~-5001~</t>
  </si>
  <si>
    <t>3 - Outlet of STAssembly [1]: ST Group [2] -&gt; Inlet of Splitter [6]: Pressure</t>
  </si>
  <si>
    <t>~2~3~1~~-5001~</t>
  </si>
  <si>
    <t>3 - Outlet of STAssembly [1]: ST Group [2] -&gt; Inlet of Splitter [6]: Temperature</t>
  </si>
  <si>
    <t>~2~3~2~~-5001~</t>
  </si>
  <si>
    <t>3 - Outlet of STAssembly [1]: ST Group [2] -&gt; Inlet of Splitter [6]: Mass flow</t>
  </si>
  <si>
    <t>~2~3~20~~-5001~</t>
  </si>
  <si>
    <t>3 - Outlet of STAssembly [1]: ST Group [2] -&gt; Inlet of Splitter [6]: Entropy</t>
  </si>
  <si>
    <t>~2~3~4~~-5001~</t>
  </si>
  <si>
    <t>3 - Outlet of STAssembly [1]: ST Group [2] -&gt; Inlet of Splitter [6]: Enthalpy</t>
  </si>
  <si>
    <t>~2~3~3~~-5001~</t>
  </si>
  <si>
    <t>3 - Outlet of STAssembly [1]: ST Group [2] -&gt; Inlet of Splitter [6]: Enthalpy H*</t>
  </si>
  <si>
    <t>~2~3~5~~-5001~</t>
  </si>
  <si>
    <t>3 - Outlet of STAssembly [1]: ST Group [2] -&gt; Inlet of Splitter [6]: Steam quality</t>
  </si>
  <si>
    <t>~2~3~10~~-5001~</t>
  </si>
  <si>
    <t>3 - Outlet of STAssembly [1]: ST Group [2] -&gt; Inlet of Splitter [6]: Density</t>
  </si>
  <si>
    <t>~2~3~11~~-5001~</t>
  </si>
  <si>
    <t>3 - Outlet of STAssembly [1]: ST Group [2] -&gt; Inlet of Splitter [6]: Specific heat</t>
  </si>
  <si>
    <t>~2~3~12~~-5001~</t>
  </si>
  <si>
    <t>3 - Outlet of STAssembly [1]: ST Group [2] -&gt; Inlet of Splitter [6]: Thermal conductivity</t>
  </si>
  <si>
    <t>~2~3~13~~-5001~</t>
  </si>
  <si>
    <t>3 - Outlet of STAssembly [1]: ST Group [2] -&gt; Inlet of Splitter [6]: Dynamic viscosity</t>
  </si>
  <si>
    <t>~2~4~0~~-5001~</t>
  </si>
  <si>
    <t>4 - Outlet 1 of Splitter [6] -&gt; Inlet of STAssembly [1]: ST Group [3]: Pressure</t>
  </si>
  <si>
    <t>~2~4~1~~-5001~</t>
  </si>
  <si>
    <t>4 - Outlet 1 of Splitter [6] -&gt; Inlet of STAssembly [1]: ST Group [3]: Temperature</t>
  </si>
  <si>
    <t>~2~4~2~~-5001~</t>
  </si>
  <si>
    <t>4 - Outlet 1 of Splitter [6] -&gt; Inlet of STAssembly [1]: ST Group [3]: Mass flow</t>
  </si>
  <si>
    <t>~2~4~20~~-5001~</t>
  </si>
  <si>
    <t>4 - Outlet 1 of Splitter [6] -&gt; Inlet of STAssembly [1]: ST Group [3]: Entropy</t>
  </si>
  <si>
    <t>~2~4~4~~-5001~</t>
  </si>
  <si>
    <t>4 - Outlet 1 of Splitter [6] -&gt; Inlet of STAssembly [1]: ST Group [3]: Enthalpy</t>
  </si>
  <si>
    <t>~2~4~3~~-5001~</t>
  </si>
  <si>
    <t>4 - Outlet 1 of Splitter [6] -&gt; Inlet of STAssembly [1]: ST Group [3]: Enthalpy H*</t>
  </si>
  <si>
    <t>~2~4~5~~-5001~</t>
  </si>
  <si>
    <t>4 - Outlet 1 of Splitter [6] -&gt; Inlet of STAssembly [1]: ST Group [3]: Steam quality</t>
  </si>
  <si>
    <t>~2~4~10~~-5001~</t>
  </si>
  <si>
    <t>4 - Outlet 1 of Splitter [6] -&gt; Inlet of STAssembly [1]: ST Group [3]: Density</t>
  </si>
  <si>
    <t>~2~4~11~~-5001~</t>
  </si>
  <si>
    <t>4 - Outlet 1 of Splitter [6] -&gt; Inlet of STAssembly [1]: ST Group [3]: Specific heat</t>
  </si>
  <si>
    <t>~2~4~12~~-5001~</t>
  </si>
  <si>
    <t>4 - Outlet 1 of Splitter [6] -&gt; Inlet of STAssembly [1]: ST Group [3]: Thermal conductivity</t>
  </si>
  <si>
    <t>~2~4~13~~-5001~</t>
  </si>
  <si>
    <t>4 - Outlet 1 of Splitter [6] -&gt; Inlet of STAssembly [1]: ST Group [3]: Dynamic viscosity</t>
  </si>
  <si>
    <t>~2~5~0~~-5001~</t>
  </si>
  <si>
    <t>5 - Outlet of STAssembly [1]: ST Group [3] -&gt; Inlet of Splitter [7]: Pressure</t>
  </si>
  <si>
    <t>~2~5~1~~-5001~</t>
  </si>
  <si>
    <t>5 - Outlet of STAssembly [1]: ST Group [3] -&gt; Inlet of Splitter [7]: Temperature</t>
  </si>
  <si>
    <t>~2~5~2~~-5001~</t>
  </si>
  <si>
    <t>5 - Outlet of STAssembly [1]: ST Group [3] -&gt; Inlet of Splitter [7]: Mass flow</t>
  </si>
  <si>
    <t>~2~5~20~~-5001~</t>
  </si>
  <si>
    <t>5 - Outlet of STAssembly [1]: ST Group [3] -&gt; Inlet of Splitter [7]: Entropy</t>
  </si>
  <si>
    <t>~2~5~4~~-5001~</t>
  </si>
  <si>
    <t>5 - Outlet of STAssembly [1]: ST Group [3] -&gt; Inlet of Splitter [7]: Enthalpy</t>
  </si>
  <si>
    <t>~2~5~3~~-5001~</t>
  </si>
  <si>
    <t>5 - Outlet of STAssembly [1]: ST Group [3] -&gt; Inlet of Splitter [7]: Enthalpy H*</t>
  </si>
  <si>
    <t>~2~5~5~~-5001~</t>
  </si>
  <si>
    <t>5 - Outlet of STAssembly [1]: ST Group [3] -&gt; Inlet of Splitter [7]: Steam quality</t>
  </si>
  <si>
    <t>~2~5~10~~-5001~</t>
  </si>
  <si>
    <t>5 - Outlet of STAssembly [1]: ST Group [3] -&gt; Inlet of Splitter [7]: Density</t>
  </si>
  <si>
    <t>~2~5~11~~-5001~</t>
  </si>
  <si>
    <t>5 - Outlet of STAssembly [1]: ST Group [3] -&gt; Inlet of Splitter [7]: Specific heat</t>
  </si>
  <si>
    <t>~2~5~12~~-5001~</t>
  </si>
  <si>
    <t>5 - Outlet of STAssembly [1]: ST Group [3] -&gt; Inlet of Splitter [7]: Thermal conductivity</t>
  </si>
  <si>
    <t>~2~5~13~~-5001~</t>
  </si>
  <si>
    <t>5 - Outlet of STAssembly [1]: ST Group [3] -&gt; Inlet of Splitter [7]: Dynamic viscosity</t>
  </si>
  <si>
    <t>~2~6~0~~-5001~</t>
  </si>
  <si>
    <t>6 - Outlet 1 of Splitter [7] -&gt; Inlet of STAssembly [1]: ST Group [4]: Pressure</t>
  </si>
  <si>
    <t>~2~6~1~~-5001~</t>
  </si>
  <si>
    <t>6 - Outlet 1 of Splitter [7] -&gt; Inlet of STAssembly [1]: ST Group [4]: Temperature</t>
  </si>
  <si>
    <t>~2~6~2~~-5001~</t>
  </si>
  <si>
    <t>6 - Outlet 1 of Splitter [7] -&gt; Inlet of STAssembly [1]: ST Group [4]: Mass flow</t>
  </si>
  <si>
    <t>~2~6~20~~-5001~</t>
  </si>
  <si>
    <t>6 - Outlet 1 of Splitter [7] -&gt; Inlet of STAssembly [1]: ST Group [4]: Entropy</t>
  </si>
  <si>
    <t>~2~6~4~~-5001~</t>
  </si>
  <si>
    <t>6 - Outlet 1 of Splitter [7] -&gt; Inlet of STAssembly [1]: ST Group [4]: Enthalpy</t>
  </si>
  <si>
    <t>~2~6~3~~-5001~</t>
  </si>
  <si>
    <t>6 - Outlet 1 of Splitter [7] -&gt; Inlet of STAssembly [1]: ST Group [4]: Enthalpy H*</t>
  </si>
  <si>
    <t>~2~6~5~~-5001~</t>
  </si>
  <si>
    <t>6 - Outlet 1 of Splitter [7] -&gt; Inlet of STAssembly [1]: ST Group [4]: Steam quality</t>
  </si>
  <si>
    <t>~2~6~10~~-5001~</t>
  </si>
  <si>
    <t>6 - Outlet 1 of Splitter [7] -&gt; Inlet of STAssembly [1]: ST Group [4]: Density</t>
  </si>
  <si>
    <t>~2~6~11~~-5001~</t>
  </si>
  <si>
    <t>6 - Outlet 1 of Splitter [7] -&gt; Inlet of STAssembly [1]: ST Group [4]: Specific heat</t>
  </si>
  <si>
    <t>~2~6~12~~-5001~</t>
  </si>
  <si>
    <t>6 - Outlet 1 of Splitter [7] -&gt; Inlet of STAssembly [1]: ST Group [4]: Thermal conductivity</t>
  </si>
  <si>
    <t>~2~6~13~~-5001~</t>
  </si>
  <si>
    <t>6 - Outlet 1 of Splitter [7] -&gt; Inlet of STAssembly [1]: ST Group [4]: Dynamic viscosity</t>
  </si>
  <si>
    <t>~2~7~0~~-5001~</t>
  </si>
  <si>
    <t>7 - Outlet 2 of Splitter [6] -&gt; Inlet 3 of Mixer [11]: Pressure</t>
  </si>
  <si>
    <t>~2~7~1~~-5001~</t>
  </si>
  <si>
    <t>7 - Outlet 2 of Splitter [6] -&gt; Inlet 3 of Mixer [11]: Temperature</t>
  </si>
  <si>
    <t>~2~7~2~~-5001~</t>
  </si>
  <si>
    <t>7 - Outlet 2 of Splitter [6] -&gt; Inlet 3 of Mixer [11]: Mass flow</t>
  </si>
  <si>
    <t>~2~7~20~~-5001~</t>
  </si>
  <si>
    <t>7 - Outlet 2 of Splitter [6] -&gt; Inlet 3 of Mixer [11]: Entropy</t>
  </si>
  <si>
    <t>~2~7~4~~-5001~</t>
  </si>
  <si>
    <t>7 - Outlet 2 of Splitter [6] -&gt; Inlet 3 of Mixer [11]: Enthalpy</t>
  </si>
  <si>
    <t>~2~7~3~~-5001~</t>
  </si>
  <si>
    <t>7 - Outlet 2 of Splitter [6] -&gt; Inlet 3 of Mixer [11]: Enthalpy H*</t>
  </si>
  <si>
    <t>~2~7~5~~-5001~</t>
  </si>
  <si>
    <t>7 - Outlet 2 of Splitter [6] -&gt; Inlet 3 of Mixer [11]: Steam quality</t>
  </si>
  <si>
    <t>~2~7~10~~-5001~</t>
  </si>
  <si>
    <t>7 - Outlet 2 of Splitter [6] -&gt; Inlet 3 of Mixer [11]: Density</t>
  </si>
  <si>
    <t>~2~7~11~~-5001~</t>
  </si>
  <si>
    <t>7 - Outlet 2 of Splitter [6] -&gt; Inlet 3 of Mixer [11]: Specific heat</t>
  </si>
  <si>
    <t>~2~7~12~~-5001~</t>
  </si>
  <si>
    <t>7 - Outlet 2 of Splitter [6] -&gt; Inlet 3 of Mixer [11]: Thermal conductivity</t>
  </si>
  <si>
    <t>~2~7~13~~-5001~</t>
  </si>
  <si>
    <t>7 - Outlet 2 of Splitter [6] -&gt; Inlet 3 of Mixer [11]: Dynamic viscosity</t>
  </si>
  <si>
    <t>~2~8~0~~-5001~</t>
  </si>
  <si>
    <t>8 - Outlet 2 of Splitter [5] -&gt; Inlet of Splitter [10]: Pressure</t>
  </si>
  <si>
    <t>~2~8~1~~-5001~</t>
  </si>
  <si>
    <t>8 - Outlet 2 of Splitter [5] -&gt; Inlet of Splitter [10]: Temperature</t>
  </si>
  <si>
    <t>~2~8~2~~-5001~</t>
  </si>
  <si>
    <t>8 - Outlet 2 of Splitter [5] -&gt; Inlet of Splitter [10]: Mass flow</t>
  </si>
  <si>
    <t>~2~8~20~~-5001~</t>
  </si>
  <si>
    <t>8 - Outlet 2 of Splitter [5] -&gt; Inlet of Splitter [10]: Entropy</t>
  </si>
  <si>
    <t>~2~8~4~~-5001~</t>
  </si>
  <si>
    <t>8 - Outlet 2 of Splitter [5] -&gt; Inlet of Splitter [10]: Enthalpy</t>
  </si>
  <si>
    <t>~2~8~3~~-5001~</t>
  </si>
  <si>
    <t>8 - Outlet 2 of Splitter [5] -&gt; Inlet of Splitter [10]: Enthalpy H*</t>
  </si>
  <si>
    <t>~2~8~5~~-5001~</t>
  </si>
  <si>
    <t>8 - Outlet 2 of Splitter [5] -&gt; Inlet of Splitter [10]: Steam quality</t>
  </si>
  <si>
    <t>~2~8~10~~-5001~</t>
  </si>
  <si>
    <t>8 - Outlet 2 of Splitter [5] -&gt; Inlet of Splitter [10]: Density</t>
  </si>
  <si>
    <t>~2~8~11~~-5001~</t>
  </si>
  <si>
    <t>8 - Outlet 2 of Splitter [5] -&gt; Inlet of Splitter [10]: Specific heat</t>
  </si>
  <si>
    <t>~2~8~12~~-5001~</t>
  </si>
  <si>
    <t>8 - Outlet 2 of Splitter [5] -&gt; Inlet of Splitter [10]: Thermal conductivity</t>
  </si>
  <si>
    <t>~2~8~13~~-5001~</t>
  </si>
  <si>
    <t>8 - Outlet 2 of Splitter [5] -&gt; Inlet of Splitter [10]: Dynamic viscosity</t>
  </si>
  <si>
    <t>~2~9~0~~-5001~</t>
  </si>
  <si>
    <t>9 - Outlet 1 of Splitter [10] -&gt; Inlet of Valve [8]: Pressure</t>
  </si>
  <si>
    <t>~2~9~1~~-5001~</t>
  </si>
  <si>
    <t>9 - Outlet 1 of Splitter [10] -&gt; Inlet of Valve [8]: Temperature</t>
  </si>
  <si>
    <t>~2~9~2~~-5001~</t>
  </si>
  <si>
    <t>9 - Outlet 1 of Splitter [10] -&gt; Inlet of Valve [8]: Mass flow</t>
  </si>
  <si>
    <t>~2~9~20~~-5001~</t>
  </si>
  <si>
    <t>9 - Outlet 1 of Splitter [10] -&gt; Inlet of Valve [8]: Entropy</t>
  </si>
  <si>
    <t>~2~9~4~~-5001~</t>
  </si>
  <si>
    <t>9 - Outlet 1 of Splitter [10] -&gt; Inlet of Valve [8]: Enthalpy</t>
  </si>
  <si>
    <t>~2~9~3~~-5001~</t>
  </si>
  <si>
    <t>9 - Outlet 1 of Splitter [10] -&gt; Inlet of Valve [8]: Enthalpy H*</t>
  </si>
  <si>
    <t>~2~9~5~~-5001~</t>
  </si>
  <si>
    <t>9 - Outlet 1 of Splitter [10] -&gt; Inlet of Valve [8]: Steam quality</t>
  </si>
  <si>
    <t>~2~9~10~~-5001~</t>
  </si>
  <si>
    <t>9 - Outlet 1 of Splitter [10] -&gt; Inlet of Valve [8]: Density</t>
  </si>
  <si>
    <t>~2~9~11~~-5001~</t>
  </si>
  <si>
    <t>9 - Outlet 1 of Splitter [10] -&gt; Inlet of Valve [8]: Specific heat</t>
  </si>
  <si>
    <t>~2~9~12~~-5001~</t>
  </si>
  <si>
    <t>9 - Outlet 1 of Splitter [10] -&gt; Inlet of Valve [8]: Thermal conductivity</t>
  </si>
  <si>
    <t>~2~9~13~~-5001~</t>
  </si>
  <si>
    <t>9 - Outlet 1 of Splitter [10] -&gt; Inlet of Valve [8]: Dynamic viscosity</t>
  </si>
  <si>
    <t>~2~10~0~~-5001~</t>
  </si>
  <si>
    <t>10 - Outlet 2 of Splitter [7] -&gt; Inlet of Pipe (PCE) [27]: Pressure</t>
  </si>
  <si>
    <t>~2~10~1~~-5001~</t>
  </si>
  <si>
    <t>10 - Outlet 2 of Splitter [7] -&gt; Inlet of Pipe (PCE) [27]: Temperature</t>
  </si>
  <si>
    <t>~2~10~2~~-5001~</t>
  </si>
  <si>
    <t>10 - Outlet 2 of Splitter [7] -&gt; Inlet of Pipe (PCE) [27]: Mass flow</t>
  </si>
  <si>
    <t>~2~10~20~~-5001~</t>
  </si>
  <si>
    <t>10 - Outlet 2 of Splitter [7] -&gt; Inlet of Pipe (PCE) [27]: Entropy</t>
  </si>
  <si>
    <t>~2~10~4~~-5001~</t>
  </si>
  <si>
    <t>10 - Outlet 2 of Splitter [7] -&gt; Inlet of Pipe (PCE) [27]: Enthalpy</t>
  </si>
  <si>
    <t>~2~10~3~~-5001~</t>
  </si>
  <si>
    <t>10 - Outlet 2 of Splitter [7] -&gt; Inlet of Pipe (PCE) [27]: Enthalpy H*</t>
  </si>
  <si>
    <t>~2~10~5~~-5001~</t>
  </si>
  <si>
    <t>10 - Outlet 2 of Splitter [7] -&gt; Inlet of Pipe (PCE) [27]: Steam quality</t>
  </si>
  <si>
    <t>~2~10~10~~-5001~</t>
  </si>
  <si>
    <t>10 - Outlet 2 of Splitter [7] -&gt; Inlet of Pipe (PCE) [27]: Density</t>
  </si>
  <si>
    <t>~2~10~11~~-5001~</t>
  </si>
  <si>
    <t>10 - Outlet 2 of Splitter [7] -&gt; Inlet of Pipe (PCE) [27]: Specific heat</t>
  </si>
  <si>
    <t>~2~10~12~~-5001~</t>
  </si>
  <si>
    <t>10 - Outlet 2 of Splitter [7] -&gt; Inlet of Pipe (PCE) [27]: Thermal conductivity</t>
  </si>
  <si>
    <t>~2~10~13~~-5001~</t>
  </si>
  <si>
    <t>10 - Outlet 2 of Splitter [7] -&gt; Inlet of Pipe (PCE) [27]: Dynamic viscosity</t>
  </si>
  <si>
    <t>~2~11~0~~-5001~</t>
  </si>
  <si>
    <t>11 - Outlet of STAssembly [1]: ST Group [4] -&gt; Steam inlet of Water-cooled Condenser (PCE) [35] - CONDENSER: Pressure</t>
  </si>
  <si>
    <t>~2~11~1~~-5001~</t>
  </si>
  <si>
    <t>11 - Outlet of STAssembly [1]: ST Group [4] -&gt; Steam inlet of Water-cooled Condenser (PCE) [35] - CONDENSER: Temperature</t>
  </si>
  <si>
    <t>~2~11~2~~-5001~</t>
  </si>
  <si>
    <t>11 - Outlet of STAssembly [1]: ST Group [4] -&gt; Steam inlet of Water-cooled Condenser (PCE) [35] - CONDENSER: Mass flow</t>
  </si>
  <si>
    <t>~2~11~20~~-5001~</t>
  </si>
  <si>
    <t>11 - Outlet of STAssembly [1]: ST Group [4] -&gt; Steam inlet of Water-cooled Condenser (PCE) [35] - CONDENSER: Entropy</t>
  </si>
  <si>
    <t>~2~11~4~~-5001~</t>
  </si>
  <si>
    <t>11 - Outlet of STAssembly [1]: ST Group [4] -&gt; Steam inlet of Water-cooled Condenser (PCE) [35] - CONDENSER: Enthalpy</t>
  </si>
  <si>
    <t>~2~11~3~~-5001~</t>
  </si>
  <si>
    <t>11 - Outlet of STAssembly [1]: ST Group [4] -&gt; Steam inlet of Water-cooled Condenser (PCE) [35] - CONDENSER: Enthalpy H*</t>
  </si>
  <si>
    <t>~2~11~5~~-5001~</t>
  </si>
  <si>
    <t>11 - Outlet of STAssembly [1]: ST Group [4] -&gt; Steam inlet of Water-cooled Condenser (PCE) [35] - CONDENSER: Steam quality</t>
  </si>
  <si>
    <t>~2~11~10~~-5001~</t>
  </si>
  <si>
    <t>11 - Outlet of STAssembly [1]: ST Group [4] -&gt; Steam inlet of Water-cooled Condenser (PCE) [35] - CONDENSER: Density</t>
  </si>
  <si>
    <t>~2~11~11~~-5001~</t>
  </si>
  <si>
    <t>11 - Outlet of STAssembly [1]: ST Group [4] -&gt; Steam inlet of Water-cooled Condenser (PCE) [35] - CONDENSER: Specific heat</t>
  </si>
  <si>
    <t>~2~11~12~~-5001~</t>
  </si>
  <si>
    <t>11 - Outlet of STAssembly [1]: ST Group [4] -&gt; Steam inlet of Water-cooled Condenser (PCE) [35] - CONDENSER: Thermal conductivity</t>
  </si>
  <si>
    <t>~2~11~13~~-5001~</t>
  </si>
  <si>
    <t>11 - Outlet of STAssembly [1]: ST Group [4] -&gt; Steam inlet of Water-cooled Condenser (PCE) [35] - CONDENSER: Dynamic viscosity</t>
  </si>
  <si>
    <t>~2~12~0~~-5001~</t>
  </si>
  <si>
    <t>12 - Feedwater outlet of Deaerator [20] - DEAERATOR -&gt; Inlet of Splitter [85]: Pressure</t>
  </si>
  <si>
    <t>~2~12~1~~-5001~</t>
  </si>
  <si>
    <t>12 - Feedwater outlet of Deaerator [20] - DEAERATOR -&gt; Inlet of Splitter [85]: Temperature</t>
  </si>
  <si>
    <t>~2~12~2~~-5001~</t>
  </si>
  <si>
    <t>12 - Feedwater outlet of Deaerator [20] - DEAERATOR -&gt; Inlet of Splitter [85]: Mass flow</t>
  </si>
  <si>
    <t>~2~12~20~~-5001~</t>
  </si>
  <si>
    <t>12 - Feedwater outlet of Deaerator [20] - DEAERATOR -&gt; Inlet of Splitter [85]: Entropy</t>
  </si>
  <si>
    <t>~2~12~4~~-5001~</t>
  </si>
  <si>
    <t>12 - Feedwater outlet of Deaerator [20] - DEAERATOR -&gt; Inlet of Splitter [85]: Enthalpy</t>
  </si>
  <si>
    <t>~2~12~3~~-5001~</t>
  </si>
  <si>
    <t>12 - Feedwater outlet of Deaerator [20] - DEAERATOR -&gt; Inlet of Splitter [85]: Enthalpy H*</t>
  </si>
  <si>
    <t>~2~12~5~~-5001~</t>
  </si>
  <si>
    <t>12 - Feedwater outlet of Deaerator [20] - DEAERATOR -&gt; Inlet of Splitter [85]: Steam quality</t>
  </si>
  <si>
    <t>~2~12~10~~-5001~</t>
  </si>
  <si>
    <t>12 - Feedwater outlet of Deaerator [20] - DEAERATOR -&gt; Inlet of Splitter [85]: Density</t>
  </si>
  <si>
    <t>~2~12~11~~-5001~</t>
  </si>
  <si>
    <t>12 - Feedwater outlet of Deaerator [20] - DEAERATOR -&gt; Inlet of Splitter [85]: Specific heat</t>
  </si>
  <si>
    <t>~2~12~12~~-5001~</t>
  </si>
  <si>
    <t>12 - Feedwater outlet of Deaerator [20] - DEAERATOR -&gt; Inlet of Splitter [85]: Thermal conductivity</t>
  </si>
  <si>
    <t>~2~12~13~~-5001~</t>
  </si>
  <si>
    <t>12 - Feedwater outlet of Deaerator [20] - DEAERATOR -&gt; Inlet of Splitter [85]: Dynamic viscosity</t>
  </si>
  <si>
    <t>~2~13~0~~-5001~</t>
  </si>
  <si>
    <t>13 - Outlet of Mixer [86] -&gt; Inlet of Splitter [13]: Pressure</t>
  </si>
  <si>
    <t>~2~13~1~~-5001~</t>
  </si>
  <si>
    <t>13 - Outlet of Mixer [86] -&gt; Inlet of Splitter [13]: Temperature</t>
  </si>
  <si>
    <t>~2~13~2~~-5001~</t>
  </si>
  <si>
    <t>13 - Outlet of Mixer [86] -&gt; Inlet of Splitter [13]: Mass flow</t>
  </si>
  <si>
    <t>~2~13~20~~-5001~</t>
  </si>
  <si>
    <t>13 - Outlet of Mixer [86] -&gt; Inlet of Splitter [13]: Entropy</t>
  </si>
  <si>
    <t>~2~13~4~~-5001~</t>
  </si>
  <si>
    <t>13 - Outlet of Mixer [86] -&gt; Inlet of Splitter [13]: Enthalpy</t>
  </si>
  <si>
    <t>~2~13~3~~-5001~</t>
  </si>
  <si>
    <t>13 - Outlet of Mixer [86] -&gt; Inlet of Splitter [13]: Enthalpy H*</t>
  </si>
  <si>
    <t>~2~13~5~~-5001~</t>
  </si>
  <si>
    <t>13 - Outlet of Mixer [86] -&gt; Inlet of Splitter [13]: Steam quality</t>
  </si>
  <si>
    <t>~2~13~10~~-5001~</t>
  </si>
  <si>
    <t>13 - Outlet of Mixer [86] -&gt; Inlet of Splitter [13]: Density</t>
  </si>
  <si>
    <t>~2~13~11~~-5001~</t>
  </si>
  <si>
    <t>13 - Outlet of Mixer [86] -&gt; Inlet of Splitter [13]: Specific heat</t>
  </si>
  <si>
    <t>~2~13~12~~-5001~</t>
  </si>
  <si>
    <t>13 - Outlet of Mixer [86] -&gt; Inlet of Splitter [13]: Thermal conductivity</t>
  </si>
  <si>
    <t>~2~13~13~~-5001~</t>
  </si>
  <si>
    <t>13 - Outlet of Mixer [86] -&gt; Inlet of Splitter [13]: Dynamic viscosity</t>
  </si>
  <si>
    <t>~2~14~0~~-5001~</t>
  </si>
  <si>
    <t>14 - Outlet of Pipe (PCE) [23] -&gt; Heating steam inlet of Feedwater Heater (PCE) [19] - HP HEATER: Pressure</t>
  </si>
  <si>
    <t>~2~14~1~~-5001~</t>
  </si>
  <si>
    <t>14 - Outlet of Pipe (PCE) [23] -&gt; Heating steam inlet of Feedwater Heater (PCE) [19] - HP HEATER: Temperature</t>
  </si>
  <si>
    <t>~2~14~2~~-5001~</t>
  </si>
  <si>
    <t>14 - Outlet of Pipe (PCE) [23] -&gt; Heating steam inlet of Feedwater Heater (PCE) [19] - HP HEATER: Mass flow</t>
  </si>
  <si>
    <t>~2~14~20~~-5001~</t>
  </si>
  <si>
    <t>14 - Outlet of Pipe (PCE) [23] -&gt; Heating steam inlet of Feedwater Heater (PCE) [19] - HP HEATER: Entropy</t>
  </si>
  <si>
    <t>~2~14~4~~-5001~</t>
  </si>
  <si>
    <t>14 - Outlet of Pipe (PCE) [23] -&gt; Heating steam inlet of Feedwater Heater (PCE) [19] - HP HEATER: Enthalpy</t>
  </si>
  <si>
    <t>~2~14~3~~-5001~</t>
  </si>
  <si>
    <t>14 - Outlet of Pipe (PCE) [23] -&gt; Heating steam inlet of Feedwater Heater (PCE) [19] - HP HEATER: Enthalpy H*</t>
  </si>
  <si>
    <t>~2~14~5~~-5001~</t>
  </si>
  <si>
    <t>14 - Outlet of Pipe (PCE) [23] -&gt; Heating steam inlet of Feedwater Heater (PCE) [19] - HP HEATER: Steam quality</t>
  </si>
  <si>
    <t>~2~14~10~~-5001~</t>
  </si>
  <si>
    <t>14 - Outlet of Pipe (PCE) [23] -&gt; Heating steam inlet of Feedwater Heater (PCE) [19] - HP HEATER: Density</t>
  </si>
  <si>
    <t>~2~14~11~~-5001~</t>
  </si>
  <si>
    <t>14 - Outlet of Pipe (PCE) [23] -&gt; Heating steam inlet of Feedwater Heater (PCE) [19] - HP HEATER: Specific heat</t>
  </si>
  <si>
    <t>~2~14~12~~-5001~</t>
  </si>
  <si>
    <t>14 - Outlet of Pipe (PCE) [23] -&gt; Heating steam inlet of Feedwater Heater (PCE) [19] - HP HEATER: Thermal conductivity</t>
  </si>
  <si>
    <t>~2~14~13~~-5001~</t>
  </si>
  <si>
    <t>14 - Outlet of Pipe (PCE) [23] -&gt; Heating steam inlet of Feedwater Heater (PCE) [19] - HP HEATER: Dynamic viscosity</t>
  </si>
  <si>
    <t>~2~15~0~~-5001~</t>
  </si>
  <si>
    <t>15 - Feedwater outlet of Shell-Tube Water Heater (PCE) [36] - GSC -&gt; Feedwater inlet of Feedwater Heater (PCE) [25] - LP HEATER: Pressure</t>
  </si>
  <si>
    <t>~2~15~1~~-5001~</t>
  </si>
  <si>
    <t>15 - Feedwater outlet of Shell-Tube Water Heater (PCE) [36] - GSC -&gt; Feedwater inlet of Feedwater Heater (PCE) [25] - LP HEATER: Temperature</t>
  </si>
  <si>
    <t>~2~15~2~~-5001~</t>
  </si>
  <si>
    <t>15 - Feedwater outlet of Shell-Tube Water Heater (PCE) [36] - GSC -&gt; Feedwater inlet of Feedwater Heater (PCE) [25] - LP HEATER: Mass flow</t>
  </si>
  <si>
    <t>~2~15~20~~-5001~</t>
  </si>
  <si>
    <t>15 - Feedwater outlet of Shell-Tube Water Heater (PCE) [36] - GSC -&gt; Feedwater inlet of Feedwater Heater (PCE) [25] - LP HEATER: Entropy</t>
  </si>
  <si>
    <t>~2~15~4~~-5001~</t>
  </si>
  <si>
    <t>15 - Feedwater outlet of Shell-Tube Water Heater (PCE) [36] - GSC -&gt; Feedwater inlet of Feedwater Heater (PCE) [25] - LP HEATER: Enthalpy</t>
  </si>
  <si>
    <t>~2~15~3~~-5001~</t>
  </si>
  <si>
    <t>15 - Feedwater outlet of Shell-Tube Water Heater (PCE) [36] - GSC -&gt; Feedwater inlet of Feedwater Heater (PCE) [25] - LP HEATER: Enthalpy H*</t>
  </si>
  <si>
    <t>~2~15~5~~-5001~</t>
  </si>
  <si>
    <t>15 - Feedwater outlet of Shell-Tube Water Heater (PCE) [36] - GSC -&gt; Feedwater inlet of Feedwater Heater (PCE) [25] - LP HEATER: Steam quality</t>
  </si>
  <si>
    <t>~2~15~10~~-5001~</t>
  </si>
  <si>
    <t>15 - Feedwater outlet of Shell-Tube Water Heater (PCE) [36] - GSC -&gt; Feedwater inlet of Feedwater Heater (PCE) [25] - LP HEATER: Density</t>
  </si>
  <si>
    <t>~2~15~11~~-5001~</t>
  </si>
  <si>
    <t>15 - Feedwater outlet of Shell-Tube Water Heater (PCE) [36] - GSC -&gt; Feedwater inlet of Feedwater Heater (PCE) [25] - LP HEATER: Specific heat</t>
  </si>
  <si>
    <t>~2~15~12~~-5001~</t>
  </si>
  <si>
    <t>15 - Feedwater outlet of Shell-Tube Water Heater (PCE) [36] - GSC -&gt; Feedwater inlet of Feedwater Heater (PCE) [25] - LP HEATER: Thermal conductivity</t>
  </si>
  <si>
    <t>~2~15~13~~-5001~</t>
  </si>
  <si>
    <t>15 - Feedwater outlet of Shell-Tube Water Heater (PCE) [36] - GSC -&gt; Feedwater inlet of Feedwater Heater (PCE) [25] - LP HEATER: Dynamic viscosity</t>
  </si>
  <si>
    <t>~2~16~0~~-5001~</t>
  </si>
  <si>
    <t>16 - Drain outlet of Feedwater Heater (PCE) [25] - LP HEATER -&gt; Inlet 2 of Mixer [40]: Pressure</t>
  </si>
  <si>
    <t>~2~16~1~~-5001~</t>
  </si>
  <si>
    <t>16 - Drain outlet of Feedwater Heater (PCE) [25] - LP HEATER -&gt; Inlet 2 of Mixer [40]: Temperature</t>
  </si>
  <si>
    <t>~2~16~2~~-5001~</t>
  </si>
  <si>
    <t>16 - Drain outlet of Feedwater Heater (PCE) [25] - LP HEATER -&gt; Inlet 2 of Mixer [40]: Mass flow</t>
  </si>
  <si>
    <t>~2~16~20~~-5001~</t>
  </si>
  <si>
    <t>16 - Drain outlet of Feedwater Heater (PCE) [25] - LP HEATER -&gt; Inlet 2 of Mixer [40]: Entropy</t>
  </si>
  <si>
    <t>~2~16~4~~-5001~</t>
  </si>
  <si>
    <t>16 - Drain outlet of Feedwater Heater (PCE) [25] - LP HEATER -&gt; Inlet 2 of Mixer [40]: Enthalpy</t>
  </si>
  <si>
    <t>~2~16~3~~-5001~</t>
  </si>
  <si>
    <t>16 - Drain outlet of Feedwater Heater (PCE) [25] - LP HEATER -&gt; Inlet 2 of Mixer [40]: Enthalpy H*</t>
  </si>
  <si>
    <t>~2~16~5~~-5001~</t>
  </si>
  <si>
    <t>16 - Drain outlet of Feedwater Heater (PCE) [25] - LP HEATER -&gt; Inlet 2 of Mixer [40]: Steam quality</t>
  </si>
  <si>
    <t>~2~16~10~~-5001~</t>
  </si>
  <si>
    <t>16 - Drain outlet of Feedwater Heater (PCE) [25] - LP HEATER -&gt; Inlet 2 of Mixer [40]: Density</t>
  </si>
  <si>
    <t>~2~16~11~~-5001~</t>
  </si>
  <si>
    <t>16 - Drain outlet of Feedwater Heater (PCE) [25] - LP HEATER -&gt; Inlet 2 of Mixer [40]: Specific heat</t>
  </si>
  <si>
    <t>~2~16~12~~-5001~</t>
  </si>
  <si>
    <t>16 - Drain outlet of Feedwater Heater (PCE) [25] - LP HEATER -&gt; Inlet 2 of Mixer [40]: Thermal conductivity</t>
  </si>
  <si>
    <t>~2~16~13~~-5001~</t>
  </si>
  <si>
    <t>16 - Drain outlet of Feedwater Heater (PCE) [25] - LP HEATER -&gt; Inlet 2 of Mixer [40]: Dynamic viscosity</t>
  </si>
  <si>
    <t>~2~17~0~~-5001~</t>
  </si>
  <si>
    <t>17 - Steam outlet of Boiler Assembly [1]: Superheater (PCE) [50] - LTSH -&gt; Steam in of Reducing Station [12]: Pressure</t>
  </si>
  <si>
    <t>~2~17~1~~-5001~</t>
  </si>
  <si>
    <t>17 - Steam outlet of Boiler Assembly [1]: Superheater (PCE) [50] - LTSH -&gt; Steam in of Reducing Station [12]: Temperature</t>
  </si>
  <si>
    <t>~2~17~2~~-5001~</t>
  </si>
  <si>
    <t>17 - Steam outlet of Boiler Assembly [1]: Superheater (PCE) [50] - LTSH -&gt; Steam in of Reducing Station [12]: Mass flow</t>
  </si>
  <si>
    <t>~2~17~20~~-5001~</t>
  </si>
  <si>
    <t>17 - Steam outlet of Boiler Assembly [1]: Superheater (PCE) [50] - LTSH -&gt; Steam in of Reducing Station [12]: Entropy</t>
  </si>
  <si>
    <t>~2~17~4~~-5001~</t>
  </si>
  <si>
    <t>17 - Steam outlet of Boiler Assembly [1]: Superheater (PCE) [50] - LTSH -&gt; Steam in of Reducing Station [12]: Enthalpy</t>
  </si>
  <si>
    <t>~2~17~3~~-5001~</t>
  </si>
  <si>
    <t>17 - Steam outlet of Boiler Assembly [1]: Superheater (PCE) [50] - LTSH -&gt; Steam in of Reducing Station [12]: Enthalpy H*</t>
  </si>
  <si>
    <t>~2~17~5~~-5001~</t>
  </si>
  <si>
    <t>17 - Steam outlet of Boiler Assembly [1]: Superheater (PCE) [50] - LTSH -&gt; Steam in of Reducing Station [12]: Steam quality</t>
  </si>
  <si>
    <t>~2~17~10~~-5001~</t>
  </si>
  <si>
    <t>17 - Steam outlet of Boiler Assembly [1]: Superheater (PCE) [50] - LTSH -&gt; Steam in of Reducing Station [12]: Density</t>
  </si>
  <si>
    <t>~2~17~11~~-5001~</t>
  </si>
  <si>
    <t>17 - Steam outlet of Boiler Assembly [1]: Superheater (PCE) [50] - LTSH -&gt; Steam in of Reducing Station [12]: Specific heat</t>
  </si>
  <si>
    <t>~2~17~12~~-5001~</t>
  </si>
  <si>
    <t>17 - Steam outlet of Boiler Assembly [1]: Superheater (PCE) [50] - LTSH -&gt; Steam in of Reducing Station [12]: Thermal conductivity</t>
  </si>
  <si>
    <t>~2~17~13~~-5001~</t>
  </si>
  <si>
    <t>17 - Steam outlet of Boiler Assembly [1]: Superheater (PCE) [50] - LTSH -&gt; Steam in of Reducing Station [12]: Dynamic viscosity</t>
  </si>
  <si>
    <t>~2~18~0~~-5001~</t>
  </si>
  <si>
    <t>18 - Outlet of Pipe (PCE) [24] -&gt; Heating stream inlet of Deaerator [20] - DEAERATOR: Pressure</t>
  </si>
  <si>
    <t>~2~18~1~~-5001~</t>
  </si>
  <si>
    <t>18 - Outlet of Pipe (PCE) [24] -&gt; Heating stream inlet of Deaerator [20] - DEAERATOR: Temperature</t>
  </si>
  <si>
    <t>~2~18~2~~-5001~</t>
  </si>
  <si>
    <t>18 - Outlet of Pipe (PCE) [24] -&gt; Heating stream inlet of Deaerator [20] - DEAERATOR: Mass flow</t>
  </si>
  <si>
    <t>~2~18~20~~-5001~</t>
  </si>
  <si>
    <t>18 - Outlet of Pipe (PCE) [24] -&gt; Heating stream inlet of Deaerator [20] - DEAERATOR: Entropy</t>
  </si>
  <si>
    <t>~2~18~4~~-5001~</t>
  </si>
  <si>
    <t>18 - Outlet of Pipe (PCE) [24] -&gt; Heating stream inlet of Deaerator [20] - DEAERATOR: Enthalpy</t>
  </si>
  <si>
    <t>~2~18~3~~-5001~</t>
  </si>
  <si>
    <t>18 - Outlet of Pipe (PCE) [24] -&gt; Heating stream inlet of Deaerator [20] - DEAERATOR: Enthalpy H*</t>
  </si>
  <si>
    <t>~2~18~5~~-5001~</t>
  </si>
  <si>
    <t>18 - Outlet of Pipe (PCE) [24] -&gt; Heating stream inlet of Deaerator [20] - DEAERATOR: Steam quality</t>
  </si>
  <si>
    <t>~2~18~10~~-5001~</t>
  </si>
  <si>
    <t>18 - Outlet of Pipe (PCE) [24] -&gt; Heating stream inlet of Deaerator [20] - DEAERATOR: Density</t>
  </si>
  <si>
    <t>~2~18~11~~-5001~</t>
  </si>
  <si>
    <t>18 - Outlet of Pipe (PCE) [24] -&gt; Heating stream inlet of Deaerator [20] - DEAERATOR: Specific heat</t>
  </si>
  <si>
    <t>~2~18~12~~-5001~</t>
  </si>
  <si>
    <t>18 - Outlet of Pipe (PCE) [24] -&gt; Heating stream inlet of Deaerator [20] - DEAERATOR: Thermal conductivity</t>
  </si>
  <si>
    <t>~2~18~13~~-5001~</t>
  </si>
  <si>
    <t>18 - Outlet of Pipe (PCE) [24] -&gt; Heating stream inlet of Deaerator [20] - DEAERATOR: Dynamic viscosity</t>
  </si>
  <si>
    <t>~2~19~0~~-5001~</t>
  </si>
  <si>
    <t>19 - Outlet of Pipe (PCE) [27] -&gt; Heating steam inlet of Feedwater Heater (PCE) [25] - LP HEATER: Pressure</t>
  </si>
  <si>
    <t>~2~19~1~~-5001~</t>
  </si>
  <si>
    <t>19 - Outlet of Pipe (PCE) [27] -&gt; Heating steam inlet of Feedwater Heater (PCE) [25] - LP HEATER: Temperature</t>
  </si>
  <si>
    <t>~2~19~2~~-5001~</t>
  </si>
  <si>
    <t>19 - Outlet of Pipe (PCE) [27] -&gt; Heating steam inlet of Feedwater Heater (PCE) [25] - LP HEATER: Mass flow</t>
  </si>
  <si>
    <t>~2~19~20~~-5001~</t>
  </si>
  <si>
    <t>19 - Outlet of Pipe (PCE) [27] -&gt; Heating steam inlet of Feedwater Heater (PCE) [25] - LP HEATER: Entropy</t>
  </si>
  <si>
    <t>~2~19~4~~-5001~</t>
  </si>
  <si>
    <t>19 - Outlet of Pipe (PCE) [27] -&gt; Heating steam inlet of Feedwater Heater (PCE) [25] - LP HEATER: Enthalpy</t>
  </si>
  <si>
    <t>~2~19~3~~-5001~</t>
  </si>
  <si>
    <t>19 - Outlet of Pipe (PCE) [27] -&gt; Heating steam inlet of Feedwater Heater (PCE) [25] - LP HEATER: Enthalpy H*</t>
  </si>
  <si>
    <t>~2~19~5~~-5001~</t>
  </si>
  <si>
    <t>19 - Outlet of Pipe (PCE) [27] -&gt; Heating steam inlet of Feedwater Heater (PCE) [25] - LP HEATER: Steam quality</t>
  </si>
  <si>
    <t>~2~19~10~~-5001~</t>
  </si>
  <si>
    <t>19 - Outlet of Pipe (PCE) [27] -&gt; Heating steam inlet of Feedwater Heater (PCE) [25] - LP HEATER: Density</t>
  </si>
  <si>
    <t>~2~19~11~~-5001~</t>
  </si>
  <si>
    <t>19 - Outlet of Pipe (PCE) [27] -&gt; Heating steam inlet of Feedwater Heater (PCE) [25] - LP HEATER: Specific heat</t>
  </si>
  <si>
    <t>~2~19~12~~-5001~</t>
  </si>
  <si>
    <t>19 - Outlet of Pipe (PCE) [27] -&gt; Heating steam inlet of Feedwater Heater (PCE) [25] - LP HEATER: Thermal conductivity</t>
  </si>
  <si>
    <t>~2~19~13~~-5001~</t>
  </si>
  <si>
    <t>19 - Outlet of Pipe (PCE) [27] -&gt; Heating steam inlet of Feedwater Heater (PCE) [25] - LP HEATER: Dynamic viscosity</t>
  </si>
  <si>
    <t>~2~20~0~~-5001~</t>
  </si>
  <si>
    <t>20 - Outlet 3 of Splitter [13] -&gt; Feedwater inlet of Feedwater Heater (PCE) [19] - HP HEATER: Pressure</t>
  </si>
  <si>
    <t>~2~20~1~~-5001~</t>
  </si>
  <si>
    <t>20 - Outlet 3 of Splitter [13] -&gt; Feedwater inlet of Feedwater Heater (PCE) [19] - HP HEATER: Temperature</t>
  </si>
  <si>
    <t>~2~20~2~~-5001~</t>
  </si>
  <si>
    <t>20 - Outlet 3 of Splitter [13] -&gt; Feedwater inlet of Feedwater Heater (PCE) [19] - HP HEATER: Mass flow</t>
  </si>
  <si>
    <t>~2~20~20~~-5001~</t>
  </si>
  <si>
    <t>20 - Outlet 3 of Splitter [13] -&gt; Feedwater inlet of Feedwater Heater (PCE) [19] - HP HEATER: Entropy</t>
  </si>
  <si>
    <t>~2~20~4~~-5001~</t>
  </si>
  <si>
    <t>20 - Outlet 3 of Splitter [13] -&gt; Feedwater inlet of Feedwater Heater (PCE) [19] - HP HEATER: Enthalpy</t>
  </si>
  <si>
    <t>~2~20~3~~-5001~</t>
  </si>
  <si>
    <t>20 - Outlet 3 of Splitter [13] -&gt; Feedwater inlet of Feedwater Heater (PCE) [19] - HP HEATER: Enthalpy H*</t>
  </si>
  <si>
    <t>~2~20~5~~-5001~</t>
  </si>
  <si>
    <t>20 - Outlet 3 of Splitter [13] -&gt; Feedwater inlet of Feedwater Heater (PCE) [19] - HP HEATER: Steam quality</t>
  </si>
  <si>
    <t>~2~20~10~~-5001~</t>
  </si>
  <si>
    <t>20 - Outlet 3 of Splitter [13] -&gt; Feedwater inlet of Feedwater Heater (PCE) [19] - HP HEATER: Density</t>
  </si>
  <si>
    <t>~2~20~11~~-5001~</t>
  </si>
  <si>
    <t>20 - Outlet 3 of Splitter [13] -&gt; Feedwater inlet of Feedwater Heater (PCE) [19] - HP HEATER: Specific heat</t>
  </si>
  <si>
    <t>~2~20~12~~-5001~</t>
  </si>
  <si>
    <t>20 - Outlet 3 of Splitter [13] -&gt; Feedwater inlet of Feedwater Heater (PCE) [19] - HP HEATER: Thermal conductivity</t>
  </si>
  <si>
    <t>~2~20~13~~-5001~</t>
  </si>
  <si>
    <t>20 - Outlet 3 of Splitter [13] -&gt; Feedwater inlet of Feedwater Heater (PCE) [19] - HP HEATER: Dynamic viscosity</t>
  </si>
  <si>
    <t>~2~21~0~~-5001~</t>
  </si>
  <si>
    <t>21 - Drain outlet of Feedwater Heater (PCE) [19] - HP HEATER -&gt; Secondary stream inlet of Deaerator [20] - DEAERATOR: Pressure</t>
  </si>
  <si>
    <t>~2~21~1~~-5001~</t>
  </si>
  <si>
    <t>21 - Drain outlet of Feedwater Heater (PCE) [19] - HP HEATER -&gt; Secondary stream inlet of Deaerator [20] - DEAERATOR: Temperature</t>
  </si>
  <si>
    <t>~2~21~2~~-5001~</t>
  </si>
  <si>
    <t>21 - Drain outlet of Feedwater Heater (PCE) [19] - HP HEATER -&gt; Secondary stream inlet of Deaerator [20] - DEAERATOR: Mass flow</t>
  </si>
  <si>
    <t>~2~21~20~~-5001~</t>
  </si>
  <si>
    <t>21 - Drain outlet of Feedwater Heater (PCE) [19] - HP HEATER -&gt; Secondary stream inlet of Deaerator [20] - DEAERATOR: Entropy</t>
  </si>
  <si>
    <t>~2~21~4~~-5001~</t>
  </si>
  <si>
    <t>21 - Drain outlet of Feedwater Heater (PCE) [19] - HP HEATER -&gt; Secondary stream inlet of Deaerator [20] - DEAERATOR: Enthalpy</t>
  </si>
  <si>
    <t>~2~21~3~~-5001~</t>
  </si>
  <si>
    <t>21 - Drain outlet of Feedwater Heater (PCE) [19] - HP HEATER -&gt; Secondary stream inlet of Deaerator [20] - DEAERATOR: Enthalpy H*</t>
  </si>
  <si>
    <t>~2~21~5~~-5001~</t>
  </si>
  <si>
    <t>21 - Drain outlet of Feedwater Heater (PCE) [19] - HP HEATER -&gt; Secondary stream inlet of Deaerator [20] - DEAERATOR: Steam quality</t>
  </si>
  <si>
    <t>~2~21~10~~-5001~</t>
  </si>
  <si>
    <t>21 - Drain outlet of Feedwater Heater (PCE) [19] - HP HEATER -&gt; Secondary stream inlet of Deaerator [20] - DEAERATOR: Density</t>
  </si>
  <si>
    <t>~2~21~11~~-5001~</t>
  </si>
  <si>
    <t>21 - Drain outlet of Feedwater Heater (PCE) [19] - HP HEATER -&gt; Secondary stream inlet of Deaerator [20] - DEAERATOR: Specific heat</t>
  </si>
  <si>
    <t>~2~21~12~~-5001~</t>
  </si>
  <si>
    <t>21 - Drain outlet of Feedwater Heater (PCE) [19] - HP HEATER -&gt; Secondary stream inlet of Deaerator [20] - DEAERATOR: Thermal conductivity</t>
  </si>
  <si>
    <t>~2~21~13~~-5001~</t>
  </si>
  <si>
    <t>21 - Drain outlet of Feedwater Heater (PCE) [19] - HP HEATER -&gt; Secondary stream inlet of Deaerator [20] - DEAERATOR: Dynamic viscosity</t>
  </si>
  <si>
    <t>~2~22~0~~-5001~</t>
  </si>
  <si>
    <t>22 - Outlet of Mixer [11] -&gt; Inlet of Pipe (PCE) [24]: Pressure</t>
  </si>
  <si>
    <t>~2~22~1~~-5001~</t>
  </si>
  <si>
    <t>22 - Outlet of Mixer [11] -&gt; Inlet of Pipe (PCE) [24]: Temperature</t>
  </si>
  <si>
    <t>~2~22~2~~-5001~</t>
  </si>
  <si>
    <t>22 - Outlet of Mixer [11] -&gt; Inlet of Pipe (PCE) [24]: Mass flow</t>
  </si>
  <si>
    <t>~2~22~20~~-5001~</t>
  </si>
  <si>
    <t>22 - Outlet of Mixer [11] -&gt; Inlet of Pipe (PCE) [24]: Entropy</t>
  </si>
  <si>
    <t>~2~22~4~~-5001~</t>
  </si>
  <si>
    <t>22 - Outlet of Mixer [11] -&gt; Inlet of Pipe (PCE) [24]: Enthalpy</t>
  </si>
  <si>
    <t>~2~22~3~~-5001~</t>
  </si>
  <si>
    <t>22 - Outlet of Mixer [11] -&gt; Inlet of Pipe (PCE) [24]: Enthalpy H*</t>
  </si>
  <si>
    <t>~2~22~5~~-5001~</t>
  </si>
  <si>
    <t>22 - Outlet of Mixer [11] -&gt; Inlet of Pipe (PCE) [24]: Steam quality</t>
  </si>
  <si>
    <t>~2~22~10~~-5001~</t>
  </si>
  <si>
    <t>22 - Outlet of Mixer [11] -&gt; Inlet of Pipe (PCE) [24]: Density</t>
  </si>
  <si>
    <t>~2~22~11~~-5001~</t>
  </si>
  <si>
    <t>22 - Outlet of Mixer [11] -&gt; Inlet of Pipe (PCE) [24]: Specific heat</t>
  </si>
  <si>
    <t>~2~22~12~~-5001~</t>
  </si>
  <si>
    <t>22 - Outlet of Mixer [11] -&gt; Inlet of Pipe (PCE) [24]: Thermal conductivity</t>
  </si>
  <si>
    <t>~2~22~13~~-5001~</t>
  </si>
  <si>
    <t>22 - Outlet of Mixer [11] -&gt; Inlet of Pipe (PCE) [24]: Dynamic viscosity</t>
  </si>
  <si>
    <t>~2~23~0~~-5001~</t>
  </si>
  <si>
    <t>23 - Outlet 3 of Splitter [10] -&gt; Inlet of Pipe (PCE) [23]: Pressure</t>
  </si>
  <si>
    <t>~2~23~1~~-5001~</t>
  </si>
  <si>
    <t>23 - Outlet 3 of Splitter [10] -&gt; Inlet of Pipe (PCE) [23]: Temperature</t>
  </si>
  <si>
    <t>~2~23~2~~-5001~</t>
  </si>
  <si>
    <t>23 - Outlet 3 of Splitter [10] -&gt; Inlet of Pipe (PCE) [23]: Mass flow</t>
  </si>
  <si>
    <t>~2~23~20~~-5001~</t>
  </si>
  <si>
    <t>23 - Outlet 3 of Splitter [10] -&gt; Inlet of Pipe (PCE) [23]: Entropy</t>
  </si>
  <si>
    <t>~2~23~4~~-5001~</t>
  </si>
  <si>
    <t>23 - Outlet 3 of Splitter [10] -&gt; Inlet of Pipe (PCE) [23]: Enthalpy</t>
  </si>
  <si>
    <t>~2~23~3~~-5001~</t>
  </si>
  <si>
    <t>23 - Outlet 3 of Splitter [10] -&gt; Inlet of Pipe (PCE) [23]: Enthalpy H*</t>
  </si>
  <si>
    <t>~2~23~5~~-5001~</t>
  </si>
  <si>
    <t>23 - Outlet 3 of Splitter [10] -&gt; Inlet of Pipe (PCE) [23]: Steam quality</t>
  </si>
  <si>
    <t>~2~23~10~~-5001~</t>
  </si>
  <si>
    <t>23 - Outlet 3 of Splitter [10] -&gt; Inlet of Pipe (PCE) [23]: Density</t>
  </si>
  <si>
    <t>~2~23~11~~-5001~</t>
  </si>
  <si>
    <t>23 - Outlet 3 of Splitter [10] -&gt; Inlet of Pipe (PCE) [23]: Specific heat</t>
  </si>
  <si>
    <t>~2~23~12~~-5001~</t>
  </si>
  <si>
    <t>23 - Outlet 3 of Splitter [10] -&gt; Inlet of Pipe (PCE) [23]: Thermal conductivity</t>
  </si>
  <si>
    <t>~2~23~13~~-5001~</t>
  </si>
  <si>
    <t>23 - Outlet 3 of Splitter [10] -&gt; Inlet of Pipe (PCE) [23]: Dynamic viscosity</t>
  </si>
  <si>
    <t>~2~24~0~~-5001~</t>
  </si>
  <si>
    <t>24 - Outlet 3 of Splitter [85] -&gt; Suction of General Pump [21] - BFP-1: Pressure</t>
  </si>
  <si>
    <t>~2~24~1~~-5001~</t>
  </si>
  <si>
    <t>24 - Outlet 3 of Splitter [85] -&gt; Suction of General Pump [21] - BFP-1: Temperature</t>
  </si>
  <si>
    <t>~2~24~2~~-5001~</t>
  </si>
  <si>
    <t>24 - Outlet 3 of Splitter [85] -&gt; Suction of General Pump [21] - BFP-1: Mass flow</t>
  </si>
  <si>
    <t>~2~24~20~~-5001~</t>
  </si>
  <si>
    <t>24 - Outlet 3 of Splitter [85] -&gt; Suction of General Pump [21] - BFP-1: Entropy</t>
  </si>
  <si>
    <t>~2~24~4~~-5001~</t>
  </si>
  <si>
    <t>24 - Outlet 3 of Splitter [85] -&gt; Suction of General Pump [21] - BFP-1: Enthalpy</t>
  </si>
  <si>
    <t>~2~24~3~~-5001~</t>
  </si>
  <si>
    <t>24 - Outlet 3 of Splitter [85] -&gt; Suction of General Pump [21] - BFP-1: Enthalpy H*</t>
  </si>
  <si>
    <t>~2~24~5~~-5001~</t>
  </si>
  <si>
    <t>24 - Outlet 3 of Splitter [85] -&gt; Suction of General Pump [21] - BFP-1: Steam quality</t>
  </si>
  <si>
    <t>~2~24~10~~-5001~</t>
  </si>
  <si>
    <t>24 - Outlet 3 of Splitter [85] -&gt; Suction of General Pump [21] - BFP-1: Density</t>
  </si>
  <si>
    <t>~2~24~11~~-5001~</t>
  </si>
  <si>
    <t>24 - Outlet 3 of Splitter [85] -&gt; Suction of General Pump [21] - BFP-1: Specific heat</t>
  </si>
  <si>
    <t>~2~24~12~~-5001~</t>
  </si>
  <si>
    <t>24 - Outlet 3 of Splitter [85] -&gt; Suction of General Pump [21] - BFP-1: Thermal conductivity</t>
  </si>
  <si>
    <t>~2~24~13~~-5001~</t>
  </si>
  <si>
    <t>24 - Outlet 3 of Splitter [85] -&gt; Suction of General Pump [21] - BFP-1: Dynamic viscosity</t>
  </si>
  <si>
    <t>~2~25~0~~-5001~</t>
  </si>
  <si>
    <t>25 - Outlet 1 of Splitter [85] -&gt; Suction of General Pump [82] - BFP-3: Pressure</t>
  </si>
  <si>
    <t>~2~25~1~~-5001~</t>
  </si>
  <si>
    <t>25 - Outlet 1 of Splitter [85] -&gt; Suction of General Pump [82] - BFP-3: Temperature</t>
  </si>
  <si>
    <t>~2~25~2~~-5001~</t>
  </si>
  <si>
    <t>25 - Outlet 1 of Splitter [85] -&gt; Suction of General Pump [82] - BFP-3: Mass flow</t>
  </si>
  <si>
    <t>~2~25~20~~-5001~</t>
  </si>
  <si>
    <t>25 - Outlet 1 of Splitter [85] -&gt; Suction of General Pump [82] - BFP-3: Entropy</t>
  </si>
  <si>
    <t>~2~25~4~~-5001~</t>
  </si>
  <si>
    <t>25 - Outlet 1 of Splitter [85] -&gt; Suction of General Pump [82] - BFP-3: Enthalpy</t>
  </si>
  <si>
    <t>~2~25~3~~-5001~</t>
  </si>
  <si>
    <t>25 - Outlet 1 of Splitter [85] -&gt; Suction of General Pump [82] - BFP-3: Enthalpy H*</t>
  </si>
  <si>
    <t>~2~25~5~~-5001~</t>
  </si>
  <si>
    <t>25 - Outlet 1 of Splitter [85] -&gt; Suction of General Pump [82] - BFP-3: Steam quality</t>
  </si>
  <si>
    <t>~2~25~10~~-5001~</t>
  </si>
  <si>
    <t>25 - Outlet 1 of Splitter [85] -&gt; Suction of General Pump [82] - BFP-3: Density</t>
  </si>
  <si>
    <t>~2~25~11~~-5001~</t>
  </si>
  <si>
    <t>25 - Outlet 1 of Splitter [85] -&gt; Suction of General Pump [82] - BFP-3: Specific heat</t>
  </si>
  <si>
    <t>~2~25~12~~-5001~</t>
  </si>
  <si>
    <t>25 - Outlet 1 of Splitter [85] -&gt; Suction of General Pump [82] - BFP-3: Thermal conductivity</t>
  </si>
  <si>
    <t>~2~25~13~~-5001~</t>
  </si>
  <si>
    <t>25 - Outlet 1 of Splitter [85] -&gt; Suction of General Pump [82] - BFP-3: Dynamic viscosity</t>
  </si>
  <si>
    <t>~2~26~0~~-5001~</t>
  </si>
  <si>
    <t>26 - Outlet 2 of Splitter [85] -&gt; Suction of General Pump [42] - BFP-2: Pressure</t>
  </si>
  <si>
    <t>~2~26~1~~-5001~</t>
  </si>
  <si>
    <t>26 - Outlet 2 of Splitter [85] -&gt; Suction of General Pump [42] - BFP-2: Temperature</t>
  </si>
  <si>
    <t>~2~26~2~~-5001~</t>
  </si>
  <si>
    <t>26 - Outlet 2 of Splitter [85] -&gt; Suction of General Pump [42] - BFP-2: Mass flow</t>
  </si>
  <si>
    <t>~2~26~20~~-5001~</t>
  </si>
  <si>
    <t>26 - Outlet 2 of Splitter [85] -&gt; Suction of General Pump [42] - BFP-2: Entropy</t>
  </si>
  <si>
    <t>~2~26~4~~-5001~</t>
  </si>
  <si>
    <t>26 - Outlet 2 of Splitter [85] -&gt; Suction of General Pump [42] - BFP-2: Enthalpy</t>
  </si>
  <si>
    <t>~2~26~3~~-5001~</t>
  </si>
  <si>
    <t>26 - Outlet 2 of Splitter [85] -&gt; Suction of General Pump [42] - BFP-2: Enthalpy H*</t>
  </si>
  <si>
    <t>~2~26~5~~-5001~</t>
  </si>
  <si>
    <t>26 - Outlet 2 of Splitter [85] -&gt; Suction of General Pump [42] - BFP-2: Steam quality</t>
  </si>
  <si>
    <t>~2~26~10~~-5001~</t>
  </si>
  <si>
    <t>26 - Outlet 2 of Splitter [85] -&gt; Suction of General Pump [42] - BFP-2: Density</t>
  </si>
  <si>
    <t>~2~26~11~~-5001~</t>
  </si>
  <si>
    <t>26 - Outlet 2 of Splitter [85] -&gt; Suction of General Pump [42] - BFP-2: Specific heat</t>
  </si>
  <si>
    <t>~2~26~12~~-5001~</t>
  </si>
  <si>
    <t>26 - Outlet 2 of Splitter [85] -&gt; Suction of General Pump [42] - BFP-2: Thermal conductivity</t>
  </si>
  <si>
    <t>~2~26~13~~-5001~</t>
  </si>
  <si>
    <t>26 - Outlet 2 of Splitter [85] -&gt; Suction of General Pump [42] - BFP-2: Dynamic viscosity</t>
  </si>
  <si>
    <t>~2~27~0~~-5001~</t>
  </si>
  <si>
    <t>27 - Outlet 2 of Splitter [13] -&gt; Desuperheating water of Reducing Station [12]: Pressure</t>
  </si>
  <si>
    <t>~2~27~1~~-5001~</t>
  </si>
  <si>
    <t>27 - Outlet 2 of Splitter [13] -&gt; Desuperheating water of Reducing Station [12]: Temperature</t>
  </si>
  <si>
    <t>~2~27~2~~-5001~</t>
  </si>
  <si>
    <t>27 - Outlet 2 of Splitter [13] -&gt; Desuperheating water of Reducing Station [12]: Mass flow</t>
  </si>
  <si>
    <t>~2~27~20~~-5001~</t>
  </si>
  <si>
    <t>27 - Outlet 2 of Splitter [13] -&gt; Desuperheating water of Reducing Station [12]: Entropy</t>
  </si>
  <si>
    <t>~2~27~4~~-5001~</t>
  </si>
  <si>
    <t>27 - Outlet 2 of Splitter [13] -&gt; Desuperheating water of Reducing Station [12]: Enthalpy</t>
  </si>
  <si>
    <t>~2~27~3~~-5001~</t>
  </si>
  <si>
    <t>27 - Outlet 2 of Splitter [13] -&gt; Desuperheating water of Reducing Station [12]: Enthalpy H*</t>
  </si>
  <si>
    <t>~2~27~5~~-5001~</t>
  </si>
  <si>
    <t>27 - Outlet 2 of Splitter [13] -&gt; Desuperheating water of Reducing Station [12]: Steam quality</t>
  </si>
  <si>
    <t>~2~27~10~~-5001~</t>
  </si>
  <si>
    <t>27 - Outlet 2 of Splitter [13] -&gt; Desuperheating water of Reducing Station [12]: Density</t>
  </si>
  <si>
    <t>~2~27~11~~-5001~</t>
  </si>
  <si>
    <t>27 - Outlet 2 of Splitter [13] -&gt; Desuperheating water of Reducing Station [12]: Specific heat</t>
  </si>
  <si>
    <t>~2~27~12~~-5001~</t>
  </si>
  <si>
    <t>27 - Outlet 2 of Splitter [13] -&gt; Desuperheating water of Reducing Station [12]: Thermal conductivity</t>
  </si>
  <si>
    <t>~2~27~13~~-5001~</t>
  </si>
  <si>
    <t>27 - Outlet 2 of Splitter [13] -&gt; Desuperheating water of Reducing Station [12]: Dynamic viscosity</t>
  </si>
  <si>
    <t>~2~28~0~~-5001~</t>
  </si>
  <si>
    <t>28 - Steam out of Reducing Station [12] -&gt; Steam inlet of Boiler Assembly [1]: Superheater (PCE) [54] - HTSH: Pressure</t>
  </si>
  <si>
    <t>~2~28~1~~-5001~</t>
  </si>
  <si>
    <t>28 - Steam out of Reducing Station [12] -&gt; Steam inlet of Boiler Assembly [1]: Superheater (PCE) [54] - HTSH: Temperature</t>
  </si>
  <si>
    <t>~2~28~2~~-5001~</t>
  </si>
  <si>
    <t>28 - Steam out of Reducing Station [12] -&gt; Steam inlet of Boiler Assembly [1]: Superheater (PCE) [54] - HTSH: Mass flow</t>
  </si>
  <si>
    <t>~2~28~20~~-5001~</t>
  </si>
  <si>
    <t>28 - Steam out of Reducing Station [12] -&gt; Steam inlet of Boiler Assembly [1]: Superheater (PCE) [54] - HTSH: Entropy</t>
  </si>
  <si>
    <t>~2~28~4~~-5001~</t>
  </si>
  <si>
    <t>28 - Steam out of Reducing Station [12] -&gt; Steam inlet of Boiler Assembly [1]: Superheater (PCE) [54] - HTSH: Enthalpy</t>
  </si>
  <si>
    <t>~2~28~3~~-5001~</t>
  </si>
  <si>
    <t>28 - Steam out of Reducing Station [12] -&gt; Steam inlet of Boiler Assembly [1]: Superheater (PCE) [54] - HTSH: Enthalpy H*</t>
  </si>
  <si>
    <t>~2~28~5~~-5001~</t>
  </si>
  <si>
    <t>28 - Steam out of Reducing Station [12] -&gt; Steam inlet of Boiler Assembly [1]: Superheater (PCE) [54] - HTSH: Steam quality</t>
  </si>
  <si>
    <t>~2~28~10~~-5001~</t>
  </si>
  <si>
    <t>28 - Steam out of Reducing Station [12] -&gt; Steam inlet of Boiler Assembly [1]: Superheater (PCE) [54] - HTSH: Density</t>
  </si>
  <si>
    <t>~2~28~11~~-5001~</t>
  </si>
  <si>
    <t>28 - Steam out of Reducing Station [12] -&gt; Steam inlet of Boiler Assembly [1]: Superheater (PCE) [54] - HTSH: Specific heat</t>
  </si>
  <si>
    <t>~2~28~12~~-5001~</t>
  </si>
  <si>
    <t>28 - Steam out of Reducing Station [12] -&gt; Steam inlet of Boiler Assembly [1]: Superheater (PCE) [54] - HTSH: Thermal conductivity</t>
  </si>
  <si>
    <t>~2~28~13~~-5001~</t>
  </si>
  <si>
    <t>28 - Steam out of Reducing Station [12] -&gt; Steam inlet of Boiler Assembly [1]: Superheater (PCE) [54] - HTSH: Dynamic viscosity</t>
  </si>
  <si>
    <t>~2~31~0~~-5001~</t>
  </si>
  <si>
    <t>31 - Discharge of General Pump [9] - #2-CWP -&gt; Inlet of Valve [15]: Pressure</t>
  </si>
  <si>
    <t>~2~31~1~~-5001~</t>
  </si>
  <si>
    <t>31 - Discharge of General Pump [9] - #2-CWP -&gt; Inlet of Valve [15]: Temperature</t>
  </si>
  <si>
    <t>~2~31~2~~-5001~</t>
  </si>
  <si>
    <t>31 - Discharge of General Pump [9] - #2-CWP -&gt; Inlet of Valve [15]: Mass flow</t>
  </si>
  <si>
    <t>~2~31~20~~-5001~</t>
  </si>
  <si>
    <t>31 - Discharge of General Pump [9] - #2-CWP -&gt; Inlet of Valve [15]: Entropy</t>
  </si>
  <si>
    <t>~2~31~4~~-5001~</t>
  </si>
  <si>
    <t>31 - Discharge of General Pump [9] - #2-CWP -&gt; Inlet of Valve [15]: Enthalpy</t>
  </si>
  <si>
    <t>~2~31~3~~-5001~</t>
  </si>
  <si>
    <t>31 - Discharge of General Pump [9] - #2-CWP -&gt; Inlet of Valve [15]: Enthalpy H*</t>
  </si>
  <si>
    <t>~2~31~5~~-5001~</t>
  </si>
  <si>
    <t>31 - Discharge of General Pump [9] - #2-CWP -&gt; Inlet of Valve [15]: Steam quality</t>
  </si>
  <si>
    <t>~2~31~10~~-5001~</t>
  </si>
  <si>
    <t>31 - Discharge of General Pump [9] - #2-CWP -&gt; Inlet of Valve [15]: Density</t>
  </si>
  <si>
    <t>~2~31~11~~-5001~</t>
  </si>
  <si>
    <t>31 - Discharge of General Pump [9] - #2-CWP -&gt; Inlet of Valve [15]: Specific heat</t>
  </si>
  <si>
    <t>~2~31~12~~-5001~</t>
  </si>
  <si>
    <t>31 - Discharge of General Pump [9] - #2-CWP -&gt; Inlet of Valve [15]: Thermal conductivity</t>
  </si>
  <si>
    <t>~2~31~13~~-5001~</t>
  </si>
  <si>
    <t>31 - Discharge of General Pump [9] - #2-CWP -&gt; Inlet of Valve [15]: Dynamic viscosity</t>
  </si>
  <si>
    <t>~2~32~0~~-5001~</t>
  </si>
  <si>
    <t>32 - Condensate outlet of Water-cooled Condenser (PCE) [35] - CONDENSER -&gt; Inlet of Makeup / Blowdown [87]: Pressure</t>
  </si>
  <si>
    <t>~2~32~1~~-5001~</t>
  </si>
  <si>
    <t>32 - Condensate outlet of Water-cooled Condenser (PCE) [35] - CONDENSER -&gt; Inlet of Makeup / Blowdown [87]: Temperature</t>
  </si>
  <si>
    <t>~2~32~2~~-5001~</t>
  </si>
  <si>
    <t>32 - Condensate outlet of Water-cooled Condenser (PCE) [35] - CONDENSER -&gt; Inlet of Makeup / Blowdown [87]: Mass flow</t>
  </si>
  <si>
    <t>~2~32~20~~-5001~</t>
  </si>
  <si>
    <t>32 - Condensate outlet of Water-cooled Condenser (PCE) [35] - CONDENSER -&gt; Inlet of Makeup / Blowdown [87]: Entropy</t>
  </si>
  <si>
    <t>~2~32~4~~-5001~</t>
  </si>
  <si>
    <t>32 - Condensate outlet of Water-cooled Condenser (PCE) [35] - CONDENSER -&gt; Inlet of Makeup / Blowdown [87]: Enthalpy</t>
  </si>
  <si>
    <t>~2~32~3~~-5001~</t>
  </si>
  <si>
    <t>32 - Condensate outlet of Water-cooled Condenser (PCE) [35] - CONDENSER -&gt; Inlet of Makeup / Blowdown [87]: Enthalpy H*</t>
  </si>
  <si>
    <t>~2~32~5~~-5001~</t>
  </si>
  <si>
    <t>32 - Condensate outlet of Water-cooled Condenser (PCE) [35] - CONDENSER -&gt; Inlet of Makeup / Blowdown [87]: Steam quality</t>
  </si>
  <si>
    <t>~2~32~10~~-5001~</t>
  </si>
  <si>
    <t>32 - Condensate outlet of Water-cooled Condenser (PCE) [35] - CONDENSER -&gt; Inlet of Makeup / Blowdown [87]: Density</t>
  </si>
  <si>
    <t>~2~32~11~~-5001~</t>
  </si>
  <si>
    <t>32 - Condensate outlet of Water-cooled Condenser (PCE) [35] - CONDENSER -&gt; Inlet of Makeup / Blowdown [87]: Specific heat</t>
  </si>
  <si>
    <t>~2~32~12~~-5001~</t>
  </si>
  <si>
    <t>32 - Condensate outlet of Water-cooled Condenser (PCE) [35] - CONDENSER -&gt; Inlet of Makeup / Blowdown [87]: Thermal conductivity</t>
  </si>
  <si>
    <t>~2~32~13~~-5001~</t>
  </si>
  <si>
    <t>32 - Condensate outlet of Water-cooled Condenser (PCE) [35] - CONDENSER -&gt; Inlet of Makeup / Blowdown [87]: Dynamic viscosity</t>
  </si>
  <si>
    <t>~2~33~0~~-5001~</t>
  </si>
  <si>
    <t>33 - Discharge of General Pump [28] - #1-CEP -&gt; Inlet of Valve [29]: Pressure</t>
  </si>
  <si>
    <t>~2~33~1~~-5001~</t>
  </si>
  <si>
    <t>33 - Discharge of General Pump [28] - #1-CEP -&gt; Inlet of Valve [29]: Temperature</t>
  </si>
  <si>
    <t>~2~33~2~~-5001~</t>
  </si>
  <si>
    <t>33 - Discharge of General Pump [28] - #1-CEP -&gt; Inlet of Valve [29]: Mass flow</t>
  </si>
  <si>
    <t>~2~33~20~~-5001~</t>
  </si>
  <si>
    <t>33 - Discharge of General Pump [28] - #1-CEP -&gt; Inlet of Valve [29]: Entropy</t>
  </si>
  <si>
    <t>~2~33~4~~-5001~</t>
  </si>
  <si>
    <t>33 - Discharge of General Pump [28] - #1-CEP -&gt; Inlet of Valve [29]: Enthalpy</t>
  </si>
  <si>
    <t>~2~33~3~~-5001~</t>
  </si>
  <si>
    <t>33 - Discharge of General Pump [28] - #1-CEP -&gt; Inlet of Valve [29]: Enthalpy H*</t>
  </si>
  <si>
    <t>~2~33~5~~-5001~</t>
  </si>
  <si>
    <t>33 - Discharge of General Pump [28] - #1-CEP -&gt; Inlet of Valve [29]: Steam quality</t>
  </si>
  <si>
    <t>~2~33~10~~-5001~</t>
  </si>
  <si>
    <t>33 - Discharge of General Pump [28] - #1-CEP -&gt; Inlet of Valve [29]: Density</t>
  </si>
  <si>
    <t>~2~33~11~~-5001~</t>
  </si>
  <si>
    <t>33 - Discharge of General Pump [28] - #1-CEP -&gt; Inlet of Valve [29]: Specific heat</t>
  </si>
  <si>
    <t>~2~33~12~~-5001~</t>
  </si>
  <si>
    <t>33 - Discharge of General Pump [28] - #1-CEP -&gt; Inlet of Valve [29]: Thermal conductivity</t>
  </si>
  <si>
    <t>~2~33~13~~-5001~</t>
  </si>
  <si>
    <t>33 - Discharge of General Pump [28] - #1-CEP -&gt; Inlet of Valve [29]: Dynamic viscosity</t>
  </si>
  <si>
    <t>~2~38~0~~-5001~</t>
  </si>
  <si>
    <t>38 - Feedwater outlet of Feedwater Heater (PCE) [25] - LP HEATER -&gt; Feedwater inlet of Deaerator [20] - DEAERATOR: Pressure</t>
  </si>
  <si>
    <t>~2~38~1~~-5001~</t>
  </si>
  <si>
    <t>38 - Feedwater outlet of Feedwater Heater (PCE) [25] - LP HEATER -&gt; Feedwater inlet of Deaerator [20] - DEAERATOR: Temperature</t>
  </si>
  <si>
    <t>~2~38~2~~-5001~</t>
  </si>
  <si>
    <t>38 - Feedwater outlet of Feedwater Heater (PCE) [25] - LP HEATER -&gt; Feedwater inlet of Deaerator [20] - DEAERATOR: Mass flow</t>
  </si>
  <si>
    <t>~2~38~20~~-5001~</t>
  </si>
  <si>
    <t>38 - Feedwater outlet of Feedwater Heater (PCE) [25] - LP HEATER -&gt; Feedwater inlet of Deaerator [20] - DEAERATOR: Entropy</t>
  </si>
  <si>
    <t>~2~38~4~~-5001~</t>
  </si>
  <si>
    <t>38 - Feedwater outlet of Feedwater Heater (PCE) [25] - LP HEATER -&gt; Feedwater inlet of Deaerator [20] - DEAERATOR: Enthalpy</t>
  </si>
  <si>
    <t>~2~38~3~~-5001~</t>
  </si>
  <si>
    <t>38 - Feedwater outlet of Feedwater Heater (PCE) [25] - LP HEATER -&gt; Feedwater inlet of Deaerator [20] - DEAERATOR: Enthalpy H*</t>
  </si>
  <si>
    <t>~2~38~5~~-5001~</t>
  </si>
  <si>
    <t>38 - Feedwater outlet of Feedwater Heater (PCE) [25] - LP HEATER -&gt; Feedwater inlet of Deaerator [20] - DEAERATOR: Steam quality</t>
  </si>
  <si>
    <t>~2~38~10~~-5001~</t>
  </si>
  <si>
    <t>38 - Feedwater outlet of Feedwater Heater (PCE) [25] - LP HEATER -&gt; Feedwater inlet of Deaerator [20] - DEAERATOR: Density</t>
  </si>
  <si>
    <t>~2~38~11~~-5001~</t>
  </si>
  <si>
    <t>38 - Feedwater outlet of Feedwater Heater (PCE) [25] - LP HEATER -&gt; Feedwater inlet of Deaerator [20] - DEAERATOR: Specific heat</t>
  </si>
  <si>
    <t>~2~38~12~~-5001~</t>
  </si>
  <si>
    <t>38 - Feedwater outlet of Feedwater Heater (PCE) [25] - LP HEATER -&gt; Feedwater inlet of Deaerator [20] - DEAERATOR: Thermal conductivity</t>
  </si>
  <si>
    <t>~2~38~13~~-5001~</t>
  </si>
  <si>
    <t>38 - Feedwater outlet of Feedwater Heater (PCE) [25] - LP HEATER -&gt; Feedwater inlet of Deaerator [20] - DEAERATOR: Dynamic viscosity</t>
  </si>
  <si>
    <t>~2~40~0~~-5001~</t>
  </si>
  <si>
    <t>40 - Discharge of General Pump [21] - BFP-1 -&gt; Inlet of Valve [37]: Pressure</t>
  </si>
  <si>
    <t>~2~40~1~~-5001~</t>
  </si>
  <si>
    <t>40 - Discharge of General Pump [21] - BFP-1 -&gt; Inlet of Valve [37]: Temperature</t>
  </si>
  <si>
    <t>~2~40~2~~-5001~</t>
  </si>
  <si>
    <t>40 - Discharge of General Pump [21] - BFP-1 -&gt; Inlet of Valve [37]: Mass flow</t>
  </si>
  <si>
    <t>~2~40~20~~-5001~</t>
  </si>
  <si>
    <t>40 - Discharge of General Pump [21] - BFP-1 -&gt; Inlet of Valve [37]: Entropy</t>
  </si>
  <si>
    <t>~2~40~4~~-5001~</t>
  </si>
  <si>
    <t>40 - Discharge of General Pump [21] - BFP-1 -&gt; Inlet of Valve [37]: Enthalpy</t>
  </si>
  <si>
    <t>~2~40~3~~-5001~</t>
  </si>
  <si>
    <t>40 - Discharge of General Pump [21] - BFP-1 -&gt; Inlet of Valve [37]: Enthalpy H*</t>
  </si>
  <si>
    <t>~2~40~5~~-5001~</t>
  </si>
  <si>
    <t>40 - Discharge of General Pump [21] - BFP-1 -&gt; Inlet of Valve [37]: Steam quality</t>
  </si>
  <si>
    <t>~2~40~10~~-5001~</t>
  </si>
  <si>
    <t>40 - Discharge of General Pump [21] - BFP-1 -&gt; Inlet of Valve [37]: Density</t>
  </si>
  <si>
    <t>~2~40~11~~-5001~</t>
  </si>
  <si>
    <t>40 - Discharge of General Pump [21] - BFP-1 -&gt; Inlet of Valve [37]: Specific heat</t>
  </si>
  <si>
    <t>~2~40~12~~-5001~</t>
  </si>
  <si>
    <t>40 - Discharge of General Pump [21] - BFP-1 -&gt; Inlet of Valve [37]: Thermal conductivity</t>
  </si>
  <si>
    <t>~2~40~13~~-5001~</t>
  </si>
  <si>
    <t>40 - Discharge of General Pump [21] - BFP-1 -&gt; Inlet of Valve [37]: Dynamic viscosity</t>
  </si>
  <si>
    <t>~2~41~0~~-5001~</t>
  </si>
  <si>
    <t>41 - Outlet of Valve [8] -&gt; Inlet 2 of Mixer [11]: Pressure</t>
  </si>
  <si>
    <t>~2~41~1~~-5001~</t>
  </si>
  <si>
    <t>41 - Outlet of Valve [8] -&gt; Inlet 2 of Mixer [11]: Temperature</t>
  </si>
  <si>
    <t>~2~41~2~~-5001~</t>
  </si>
  <si>
    <t>41 - Outlet of Valve [8] -&gt; Inlet 2 of Mixer [11]: Mass flow</t>
  </si>
  <si>
    <t>~2~41~20~~-5001~</t>
  </si>
  <si>
    <t>41 - Outlet of Valve [8] -&gt; Inlet 2 of Mixer [11]: Entropy</t>
  </si>
  <si>
    <t>~2~41~4~~-5001~</t>
  </si>
  <si>
    <t>41 - Outlet of Valve [8] -&gt; Inlet 2 of Mixer [11]: Enthalpy</t>
  </si>
  <si>
    <t>~2~41~3~~-5001~</t>
  </si>
  <si>
    <t>41 - Outlet of Valve [8] -&gt; Inlet 2 of Mixer [11]: Enthalpy H*</t>
  </si>
  <si>
    <t>~2~41~5~~-5001~</t>
  </si>
  <si>
    <t>41 - Outlet of Valve [8] -&gt; Inlet 2 of Mixer [11]: Steam quality</t>
  </si>
  <si>
    <t>~2~41~10~~-5001~</t>
  </si>
  <si>
    <t>41 - Outlet of Valve [8] -&gt; Inlet 2 of Mixer [11]: Density</t>
  </si>
  <si>
    <t>~2~41~11~~-5001~</t>
  </si>
  <si>
    <t>41 - Outlet of Valve [8] -&gt; Inlet 2 of Mixer [11]: Specific heat</t>
  </si>
  <si>
    <t>~2~41~12~~-5001~</t>
  </si>
  <si>
    <t>41 - Outlet of Valve [8] -&gt; Inlet 2 of Mixer [11]: Thermal conductivity</t>
  </si>
  <si>
    <t>~2~41~13~~-5001~</t>
  </si>
  <si>
    <t>41 - Outlet of Valve [8] -&gt; Inlet 2 of Mixer [11]: Dynamic viscosity</t>
  </si>
  <si>
    <t>~2~42~0~~-5001~</t>
  </si>
  <si>
    <t>42 - Discharge of General Pump [34] - #1-CWP -&gt; Inlet of Valve [14]: Pressure</t>
  </si>
  <si>
    <t>~2~42~1~~-5001~</t>
  </si>
  <si>
    <t>42 - Discharge of General Pump [34] - #1-CWP -&gt; Inlet of Valve [14]: Temperature</t>
  </si>
  <si>
    <t>~2~42~2~~-5001~</t>
  </si>
  <si>
    <t>42 - Discharge of General Pump [34] - #1-CWP -&gt; Inlet of Valve [14]: Mass flow</t>
  </si>
  <si>
    <t>~2~42~20~~-5001~</t>
  </si>
  <si>
    <t>42 - Discharge of General Pump [34] - #1-CWP -&gt; Inlet of Valve [14]: Entropy</t>
  </si>
  <si>
    <t>~2~42~4~~-5001~</t>
  </si>
  <si>
    <t>42 - Discharge of General Pump [34] - #1-CWP -&gt; Inlet of Valve [14]: Enthalpy</t>
  </si>
  <si>
    <t>~2~42~3~~-5001~</t>
  </si>
  <si>
    <t>42 - Discharge of General Pump [34] - #1-CWP -&gt; Inlet of Valve [14]: Enthalpy H*</t>
  </si>
  <si>
    <t>~2~42~5~~-5001~</t>
  </si>
  <si>
    <t>42 - Discharge of General Pump [34] - #1-CWP -&gt; Inlet of Valve [14]: Steam quality</t>
  </si>
  <si>
    <t>~2~42~10~~-5001~</t>
  </si>
  <si>
    <t>42 - Discharge of General Pump [34] - #1-CWP -&gt; Inlet of Valve [14]: Density</t>
  </si>
  <si>
    <t>~2~42~11~~-5001~</t>
  </si>
  <si>
    <t>42 - Discharge of General Pump [34] - #1-CWP -&gt; Inlet of Valve [14]: Specific heat</t>
  </si>
  <si>
    <t>~2~42~12~~-5001~</t>
  </si>
  <si>
    <t>42 - Discharge of General Pump [34] - #1-CWP -&gt; Inlet of Valve [14]: Thermal conductivity</t>
  </si>
  <si>
    <t>~2~42~13~~-5001~</t>
  </si>
  <si>
    <t>42 - Discharge of General Pump [34] - #1-CWP -&gt; Inlet of Valve [14]: Dynamic viscosity</t>
  </si>
  <si>
    <t>~2~43~0~~-5001~</t>
  </si>
  <si>
    <t>43 - Outlet of Valve [14] -&gt; Inlet 1 of Mixer [16]: Pressure</t>
  </si>
  <si>
    <t>~2~43~1~~-5001~</t>
  </si>
  <si>
    <t>43 - Outlet of Valve [14] -&gt; Inlet 1 of Mixer [16]: Temperature</t>
  </si>
  <si>
    <t>~2~43~2~~-5001~</t>
  </si>
  <si>
    <t>43 - Outlet of Valve [14] -&gt; Inlet 1 of Mixer [16]: Mass flow</t>
  </si>
  <si>
    <t>~2~43~20~~-5001~</t>
  </si>
  <si>
    <t>43 - Outlet of Valve [14] -&gt; Inlet 1 of Mixer [16]: Entropy</t>
  </si>
  <si>
    <t>~2~43~4~~-5001~</t>
  </si>
  <si>
    <t>43 - Outlet of Valve [14] -&gt; Inlet 1 of Mixer [16]: Enthalpy</t>
  </si>
  <si>
    <t>~2~43~3~~-5001~</t>
  </si>
  <si>
    <t>43 - Outlet of Valve [14] -&gt; Inlet 1 of Mixer [16]: Enthalpy H*</t>
  </si>
  <si>
    <t>~2~43~5~~-5001~</t>
  </si>
  <si>
    <t>43 - Outlet of Valve [14] -&gt; Inlet 1 of Mixer [16]: Steam quality</t>
  </si>
  <si>
    <t>~2~43~10~~-5001~</t>
  </si>
  <si>
    <t>43 - Outlet of Valve [14] -&gt; Inlet 1 of Mixer [16]: Density</t>
  </si>
  <si>
    <t>~2~43~11~~-5001~</t>
  </si>
  <si>
    <t>43 - Outlet of Valve [14] -&gt; Inlet 1 of Mixer [16]: Specific heat</t>
  </si>
  <si>
    <t>~2~43~12~~-5001~</t>
  </si>
  <si>
    <t>43 - Outlet of Valve [14] -&gt; Inlet 1 of Mixer [16]: Thermal conductivity</t>
  </si>
  <si>
    <t>~2~43~13~~-5001~</t>
  </si>
  <si>
    <t>43 - Outlet of Valve [14] -&gt; Inlet 1 of Mixer [16]: Dynamic viscosity</t>
  </si>
  <si>
    <t>~2~44~0~~-5001~</t>
  </si>
  <si>
    <t>44 - Outlet of Valve [15] -&gt; Inlet 3 of Mixer [16]: Pressure</t>
  </si>
  <si>
    <t>~2~44~1~~-5001~</t>
  </si>
  <si>
    <t>44 - Outlet of Valve [15] -&gt; Inlet 3 of Mixer [16]: Temperature</t>
  </si>
  <si>
    <t>~2~44~2~~-5001~</t>
  </si>
  <si>
    <t>44 - Outlet of Valve [15] -&gt; Inlet 3 of Mixer [16]: Mass flow</t>
  </si>
  <si>
    <t>~2~44~20~~-5001~</t>
  </si>
  <si>
    <t>44 - Outlet of Valve [15] -&gt; Inlet 3 of Mixer [16]: Entropy</t>
  </si>
  <si>
    <t>~2~44~4~~-5001~</t>
  </si>
  <si>
    <t>44 - Outlet of Valve [15] -&gt; Inlet 3 of Mixer [16]: Enthalpy</t>
  </si>
  <si>
    <t>~2~44~3~~-5001~</t>
  </si>
  <si>
    <t>44 - Outlet of Valve [15] -&gt; Inlet 3 of Mixer [16]: Enthalpy H*</t>
  </si>
  <si>
    <t>~2~44~5~~-5001~</t>
  </si>
  <si>
    <t>44 - Outlet of Valve [15] -&gt; Inlet 3 of Mixer [16]: Steam quality</t>
  </si>
  <si>
    <t>~2~44~10~~-5001~</t>
  </si>
  <si>
    <t>44 - Outlet of Valve [15] -&gt; Inlet 3 of Mixer [16]: Density</t>
  </si>
  <si>
    <t>~2~44~11~~-5001~</t>
  </si>
  <si>
    <t>44 - Outlet of Valve [15] -&gt; Inlet 3 of Mixer [16]: Specific heat</t>
  </si>
  <si>
    <t>~2~44~12~~-5001~</t>
  </si>
  <si>
    <t>44 - Outlet of Valve [15] -&gt; Inlet 3 of Mixer [16]: Thermal conductivity</t>
  </si>
  <si>
    <t>~2~44~13~~-5001~</t>
  </si>
  <si>
    <t>44 - Outlet of Valve [15] -&gt; Inlet 3 of Mixer [16]: Dynamic viscosity</t>
  </si>
  <si>
    <t>~2~45~0~~-5001~</t>
  </si>
  <si>
    <t>45 - Outlet of Mixer [16] -&gt; CW inlet of Water-cooled Condenser (PCE) [35] - CONDENSER: Pressure</t>
  </si>
  <si>
    <t>~2~45~1~~-5001~</t>
  </si>
  <si>
    <t>45 - Outlet of Mixer [16] -&gt; CW inlet of Water-cooled Condenser (PCE) [35] - CONDENSER: Temperature</t>
  </si>
  <si>
    <t>~2~45~2~~-5001~</t>
  </si>
  <si>
    <t>45 - Outlet of Mixer [16] -&gt; CW inlet of Water-cooled Condenser (PCE) [35] - CONDENSER: Mass flow</t>
  </si>
  <si>
    <t>~2~45~20~~-5001~</t>
  </si>
  <si>
    <t>45 - Outlet of Mixer [16] -&gt; CW inlet of Water-cooled Condenser (PCE) [35] - CONDENSER: Entropy</t>
  </si>
  <si>
    <t>~2~45~4~~-5001~</t>
  </si>
  <si>
    <t>45 - Outlet of Mixer [16] -&gt; CW inlet of Water-cooled Condenser (PCE) [35] - CONDENSER: Enthalpy</t>
  </si>
  <si>
    <t>~2~45~3~~-5001~</t>
  </si>
  <si>
    <t>45 - Outlet of Mixer [16] -&gt; CW inlet of Water-cooled Condenser (PCE) [35] - CONDENSER: Enthalpy H*</t>
  </si>
  <si>
    <t>~2~45~5~~-5001~</t>
  </si>
  <si>
    <t>45 - Outlet of Mixer [16] -&gt; CW inlet of Water-cooled Condenser (PCE) [35] - CONDENSER: Steam quality</t>
  </si>
  <si>
    <t>~2~45~10~~-5001~</t>
  </si>
  <si>
    <t>45 - Outlet of Mixer [16] -&gt; CW inlet of Water-cooled Condenser (PCE) [35] - CONDENSER: Density</t>
  </si>
  <si>
    <t>~2~45~11~~-5001~</t>
  </si>
  <si>
    <t>45 - Outlet of Mixer [16] -&gt; CW inlet of Water-cooled Condenser (PCE) [35] - CONDENSER: Specific heat</t>
  </si>
  <si>
    <t>~2~45~12~~-5001~</t>
  </si>
  <si>
    <t>45 - Outlet of Mixer [16] -&gt; CW inlet of Water-cooled Condenser (PCE) [35] - CONDENSER: Thermal conductivity</t>
  </si>
  <si>
    <t>~2~45~13~~-5001~</t>
  </si>
  <si>
    <t>45 - Outlet of Mixer [16] -&gt; CW inlet of Water-cooled Condenser (PCE) [35] - CONDENSER: Dynamic viscosity</t>
  </si>
  <si>
    <t>~2~46~0~~-5001~</t>
  </si>
  <si>
    <t>46 - Outlet 1 of Splitter [17] -&gt; Suction of General Pump [9] - #2-CWP: Pressure</t>
  </si>
  <si>
    <t>~2~46~1~~-5001~</t>
  </si>
  <si>
    <t>46 - Outlet 1 of Splitter [17] -&gt; Suction of General Pump [9] - #2-CWP: Temperature</t>
  </si>
  <si>
    <t>~2~46~2~~-5001~</t>
  </si>
  <si>
    <t>46 - Outlet 1 of Splitter [17] -&gt; Suction of General Pump [9] - #2-CWP: Mass flow</t>
  </si>
  <si>
    <t>~2~46~20~~-5001~</t>
  </si>
  <si>
    <t>46 - Outlet 1 of Splitter [17] -&gt; Suction of General Pump [9] - #2-CWP: Entropy</t>
  </si>
  <si>
    <t>~2~46~4~~-5001~</t>
  </si>
  <si>
    <t>46 - Outlet 1 of Splitter [17] -&gt; Suction of General Pump [9] - #2-CWP: Enthalpy</t>
  </si>
  <si>
    <t>~2~46~3~~-5001~</t>
  </si>
  <si>
    <t>46 - Outlet 1 of Splitter [17] -&gt; Suction of General Pump [9] - #2-CWP: Enthalpy H*</t>
  </si>
  <si>
    <t>~2~46~5~~-5001~</t>
  </si>
  <si>
    <t>46 - Outlet 1 of Splitter [17] -&gt; Suction of General Pump [9] - #2-CWP: Steam quality</t>
  </si>
  <si>
    <t>~2~46~10~~-5001~</t>
  </si>
  <si>
    <t>46 - Outlet 1 of Splitter [17] -&gt; Suction of General Pump [9] - #2-CWP: Density</t>
  </si>
  <si>
    <t>~2~46~11~~-5001~</t>
  </si>
  <si>
    <t>46 - Outlet 1 of Splitter [17] -&gt; Suction of General Pump [9] - #2-CWP: Specific heat</t>
  </si>
  <si>
    <t>~2~46~12~~-5001~</t>
  </si>
  <si>
    <t>46 - Outlet 1 of Splitter [17] -&gt; Suction of General Pump [9] - #2-CWP: Thermal conductivity</t>
  </si>
  <si>
    <t>~2~46~13~~-5001~</t>
  </si>
  <si>
    <t>46 - Outlet 1 of Splitter [17] -&gt; Suction of General Pump [9] - #2-CWP: Dynamic viscosity</t>
  </si>
  <si>
    <t>~2~47~0~~-5001~</t>
  </si>
  <si>
    <t>47 - Outlet 3 of Splitter [17] -&gt; Suction of General Pump [34] - #1-CWP: Pressure</t>
  </si>
  <si>
    <t>~2~47~1~~-5001~</t>
  </si>
  <si>
    <t>47 - Outlet 3 of Splitter [17] -&gt; Suction of General Pump [34] - #1-CWP: Temperature</t>
  </si>
  <si>
    <t>~2~47~2~~-5001~</t>
  </si>
  <si>
    <t>47 - Outlet 3 of Splitter [17] -&gt; Suction of General Pump [34] - #1-CWP: Mass flow</t>
  </si>
  <si>
    <t>~2~47~20~~-5001~</t>
  </si>
  <si>
    <t>47 - Outlet 3 of Splitter [17] -&gt; Suction of General Pump [34] - #1-CWP: Entropy</t>
  </si>
  <si>
    <t>~2~47~4~~-5001~</t>
  </si>
  <si>
    <t>47 - Outlet 3 of Splitter [17] -&gt; Suction of General Pump [34] - #1-CWP: Enthalpy</t>
  </si>
  <si>
    <t>~2~47~3~~-5001~</t>
  </si>
  <si>
    <t>47 - Outlet 3 of Splitter [17] -&gt; Suction of General Pump [34] - #1-CWP: Enthalpy H*</t>
  </si>
  <si>
    <t>~2~47~5~~-5001~</t>
  </si>
  <si>
    <t>47 - Outlet 3 of Splitter [17] -&gt; Suction of General Pump [34] - #1-CWP: Steam quality</t>
  </si>
  <si>
    <t>~2~47~10~~-5001~</t>
  </si>
  <si>
    <t>47 - Outlet 3 of Splitter [17] -&gt; Suction of General Pump [34] - #1-CWP: Density</t>
  </si>
  <si>
    <t>~2~47~11~~-5001~</t>
  </si>
  <si>
    <t>47 - Outlet 3 of Splitter [17] -&gt; Suction of General Pump [34] - #1-CWP: Specific heat</t>
  </si>
  <si>
    <t>~2~47~12~~-5001~</t>
  </si>
  <si>
    <t>47 - Outlet 3 of Splitter [17] -&gt; Suction of General Pump [34] - #1-CWP: Thermal conductivity</t>
  </si>
  <si>
    <t>~2~47~13~~-5001~</t>
  </si>
  <si>
    <t>47 - Outlet 3 of Splitter [17] -&gt; Suction of General Pump [34] - #1-CWP: Dynamic viscosity</t>
  </si>
  <si>
    <t>~2~48~0~~-5001~</t>
  </si>
  <si>
    <t>48 - Outlet of Water Source [38] - Circulating Water -&gt; Inlet of Splitter [17]: Pressure</t>
  </si>
  <si>
    <t>~2~48~1~~-5001~</t>
  </si>
  <si>
    <t>48 - Outlet of Water Source [38] - Circulating Water -&gt; Inlet of Splitter [17]: Temperature</t>
  </si>
  <si>
    <t>~2~48~2~~-5001~</t>
  </si>
  <si>
    <t>48 - Outlet of Water Source [38] - Circulating Water -&gt; Inlet of Splitter [17]: Mass flow</t>
  </si>
  <si>
    <t>~2~48~20~~-5001~</t>
  </si>
  <si>
    <t>48 - Outlet of Water Source [38] - Circulating Water -&gt; Inlet of Splitter [17]: Entropy</t>
  </si>
  <si>
    <t>~2~48~4~~-5001~</t>
  </si>
  <si>
    <t>48 - Outlet of Water Source [38] - Circulating Water -&gt; Inlet of Splitter [17]: Enthalpy</t>
  </si>
  <si>
    <t>~2~48~3~~-5001~</t>
  </si>
  <si>
    <t>48 - Outlet of Water Source [38] - Circulating Water -&gt; Inlet of Splitter [17]: Enthalpy H*</t>
  </si>
  <si>
    <t>~2~48~5~~-5001~</t>
  </si>
  <si>
    <t>48 - Outlet of Water Source [38] - Circulating Water -&gt; Inlet of Splitter [17]: Steam quality</t>
  </si>
  <si>
    <t>~2~48~10~~-5001~</t>
  </si>
  <si>
    <t>48 - Outlet of Water Source [38] - Circulating Water -&gt; Inlet of Splitter [17]: Density</t>
  </si>
  <si>
    <t>~2~48~11~~-5001~</t>
  </si>
  <si>
    <t>48 - Outlet of Water Source [38] - Circulating Water -&gt; Inlet of Splitter [17]: Specific heat</t>
  </si>
  <si>
    <t>~2~48~12~~-5001~</t>
  </si>
  <si>
    <t>48 - Outlet of Water Source [38] - Circulating Water -&gt; Inlet of Splitter [17]: Thermal conductivity</t>
  </si>
  <si>
    <t>~2~48~13~~-5001~</t>
  </si>
  <si>
    <t>48 - Outlet of Water Source [38] - Circulating Water -&gt; Inlet of Splitter [17]: Dynamic viscosity</t>
  </si>
  <si>
    <t>~2~49~0~~-5001~</t>
  </si>
  <si>
    <t>49 - Outlet of STAssembly [1]: Water Source [18] -&gt; Heating steam inlet of Shell-Tube Water Heater (PCE) [36] - GSC: Pressure</t>
  </si>
  <si>
    <t>~2~49~1~~-5001~</t>
  </si>
  <si>
    <t>49 - Outlet of STAssembly [1]: Water Source [18] -&gt; Heating steam inlet of Shell-Tube Water Heater (PCE) [36] - GSC: Temperature</t>
  </si>
  <si>
    <t>~2~49~2~~-5001~</t>
  </si>
  <si>
    <t>49 - Outlet of STAssembly [1]: Water Source [18] -&gt; Heating steam inlet of Shell-Tube Water Heater (PCE) [36] - GSC: Mass flow</t>
  </si>
  <si>
    <t>~2~49~20~~-5001~</t>
  </si>
  <si>
    <t>49 - Outlet of STAssembly [1]: Water Source [18] -&gt; Heating steam inlet of Shell-Tube Water Heater (PCE) [36] - GSC: Entropy</t>
  </si>
  <si>
    <t>~2~49~4~~-5001~</t>
  </si>
  <si>
    <t>49 - Outlet of STAssembly [1]: Water Source [18] -&gt; Heating steam inlet of Shell-Tube Water Heater (PCE) [36] - GSC: Enthalpy</t>
  </si>
  <si>
    <t>~2~49~3~~-5001~</t>
  </si>
  <si>
    <t>49 - Outlet of STAssembly [1]: Water Source [18] -&gt; Heating steam inlet of Shell-Tube Water Heater (PCE) [36] - GSC: Enthalpy H*</t>
  </si>
  <si>
    <t>~2~49~5~~-5001~</t>
  </si>
  <si>
    <t>49 - Outlet of STAssembly [1]: Water Source [18] -&gt; Heating steam inlet of Shell-Tube Water Heater (PCE) [36] - GSC: Steam quality</t>
  </si>
  <si>
    <t>~2~49~10~~-5001~</t>
  </si>
  <si>
    <t>49 - Outlet of STAssembly [1]: Water Source [18] -&gt; Heating steam inlet of Shell-Tube Water Heater (PCE) [36] - GSC: Density</t>
  </si>
  <si>
    <t>~2~49~11~~-5001~</t>
  </si>
  <si>
    <t>49 - Outlet of STAssembly [1]: Water Source [18] -&gt; Heating steam inlet of Shell-Tube Water Heater (PCE) [36] - GSC: Specific heat</t>
  </si>
  <si>
    <t>~2~49~12~~-5001~</t>
  </si>
  <si>
    <t>49 - Outlet of STAssembly [1]: Water Source [18] -&gt; Heating steam inlet of Shell-Tube Water Heater (PCE) [36] - GSC: Thermal conductivity</t>
  </si>
  <si>
    <t>~2~49~13~~-5001~</t>
  </si>
  <si>
    <t>49 - Outlet of STAssembly [1]: Water Source [18] -&gt; Heating steam inlet of Shell-Tube Water Heater (PCE) [36] - GSC: Dynamic viscosity</t>
  </si>
  <si>
    <t>~2~50~0~~-5001~</t>
  </si>
  <si>
    <t>50 - CW outlet of Water-cooled Condenser (PCE) [35] - CONDENSER -&gt; Inlet of Water Sink [39] - To Outfall: Pressure</t>
  </si>
  <si>
    <t>~2~50~1~~-5001~</t>
  </si>
  <si>
    <t>50 - CW outlet of Water-cooled Condenser (PCE) [35] - CONDENSER -&gt; Inlet of Water Sink [39] - To Outfall: Temperature</t>
  </si>
  <si>
    <t>~2~50~2~~-5001~</t>
  </si>
  <si>
    <t>50 - CW outlet of Water-cooled Condenser (PCE) [35] - CONDENSER -&gt; Inlet of Water Sink [39] - To Outfall: Mass flow</t>
  </si>
  <si>
    <t>~2~50~20~~-5001~</t>
  </si>
  <si>
    <t>50 - CW outlet of Water-cooled Condenser (PCE) [35] - CONDENSER -&gt; Inlet of Water Sink [39] - To Outfall: Entropy</t>
  </si>
  <si>
    <t>~2~50~4~~-5001~</t>
  </si>
  <si>
    <t>50 - CW outlet of Water-cooled Condenser (PCE) [35] - CONDENSER -&gt; Inlet of Water Sink [39] - To Outfall: Enthalpy</t>
  </si>
  <si>
    <t>~2~50~3~~-5001~</t>
  </si>
  <si>
    <t>50 - CW outlet of Water-cooled Condenser (PCE) [35] - CONDENSER -&gt; Inlet of Water Sink [39] - To Outfall: Enthalpy H*</t>
  </si>
  <si>
    <t>~2~50~5~~-5001~</t>
  </si>
  <si>
    <t>50 - CW outlet of Water-cooled Condenser (PCE) [35] - CONDENSER -&gt; Inlet of Water Sink [39] - To Outfall: Steam quality</t>
  </si>
  <si>
    <t>~2~50~10~~-5001~</t>
  </si>
  <si>
    <t>50 - CW outlet of Water-cooled Condenser (PCE) [35] - CONDENSER -&gt; Inlet of Water Sink [39] - To Outfall: Density</t>
  </si>
  <si>
    <t>~2~50~11~~-5001~</t>
  </si>
  <si>
    <t>50 - CW outlet of Water-cooled Condenser (PCE) [35] - CONDENSER -&gt; Inlet of Water Sink [39] - To Outfall: Specific heat</t>
  </si>
  <si>
    <t>~2~50~12~~-5001~</t>
  </si>
  <si>
    <t>50 - CW outlet of Water-cooled Condenser (PCE) [35] - CONDENSER -&gt; Inlet of Water Sink [39] - To Outfall: Thermal conductivity</t>
  </si>
  <si>
    <t>~2~50~13~~-5001~</t>
  </si>
  <si>
    <t>50 - CW outlet of Water-cooled Condenser (PCE) [35] - CONDENSER -&gt; Inlet of Water Sink [39] - To Outfall: Dynamic viscosity</t>
  </si>
  <si>
    <t>~2~51~0~~-5001~</t>
  </si>
  <si>
    <t>51 - Discharge of General Pump [33] - #2-CEP -&gt; Inlet of Valve [30]: Pressure</t>
  </si>
  <si>
    <t>~2~51~1~~-5001~</t>
  </si>
  <si>
    <t>51 - Discharge of General Pump [33] - #2-CEP -&gt; Inlet of Valve [30]: Temperature</t>
  </si>
  <si>
    <t>~2~51~2~~-5001~</t>
  </si>
  <si>
    <t>51 - Discharge of General Pump [33] - #2-CEP -&gt; Inlet of Valve [30]: Mass flow</t>
  </si>
  <si>
    <t>~2~51~20~~-5001~</t>
  </si>
  <si>
    <t>51 - Discharge of General Pump [33] - #2-CEP -&gt; Inlet of Valve [30]: Entropy</t>
  </si>
  <si>
    <t>~2~51~4~~-5001~</t>
  </si>
  <si>
    <t>51 - Discharge of General Pump [33] - #2-CEP -&gt; Inlet of Valve [30]: Enthalpy</t>
  </si>
  <si>
    <t>~2~51~3~~-5001~</t>
  </si>
  <si>
    <t>51 - Discharge of General Pump [33] - #2-CEP -&gt; Inlet of Valve [30]: Enthalpy H*</t>
  </si>
  <si>
    <t>~2~51~5~~-5001~</t>
  </si>
  <si>
    <t>51 - Discharge of General Pump [33] - #2-CEP -&gt; Inlet of Valve [30]: Steam quality</t>
  </si>
  <si>
    <t>~2~51~10~~-5001~</t>
  </si>
  <si>
    <t>51 - Discharge of General Pump [33] - #2-CEP -&gt; Inlet of Valve [30]: Density</t>
  </si>
  <si>
    <t>~2~51~11~~-5001~</t>
  </si>
  <si>
    <t>51 - Discharge of General Pump [33] - #2-CEP -&gt; Inlet of Valve [30]: Specific heat</t>
  </si>
  <si>
    <t>~2~51~12~~-5001~</t>
  </si>
  <si>
    <t>51 - Discharge of General Pump [33] - #2-CEP -&gt; Inlet of Valve [30]: Thermal conductivity</t>
  </si>
  <si>
    <t>~2~51~13~~-5001~</t>
  </si>
  <si>
    <t>51 - Discharge of General Pump [33] - #2-CEP -&gt; Inlet of Valve [30]: Dynamic viscosity</t>
  </si>
  <si>
    <t>~2~52~0~~-5001~</t>
  </si>
  <si>
    <t>52 - Drain outlet of Shell-Tube Water Heater (PCE) [36] - GSC -&gt; Inlet 1 of Mixer [40]: Pressure</t>
  </si>
  <si>
    <t>~2~52~1~~-5001~</t>
  </si>
  <si>
    <t>52 - Drain outlet of Shell-Tube Water Heater (PCE) [36] - GSC -&gt; Inlet 1 of Mixer [40]: Temperature</t>
  </si>
  <si>
    <t>~2~52~2~~-5001~</t>
  </si>
  <si>
    <t>52 - Drain outlet of Shell-Tube Water Heater (PCE) [36] - GSC -&gt; Inlet 1 of Mixer [40]: Mass flow</t>
  </si>
  <si>
    <t>~2~52~20~~-5001~</t>
  </si>
  <si>
    <t>52 - Drain outlet of Shell-Tube Water Heater (PCE) [36] - GSC -&gt; Inlet 1 of Mixer [40]: Entropy</t>
  </si>
  <si>
    <t>~2~52~4~~-5001~</t>
  </si>
  <si>
    <t>52 - Drain outlet of Shell-Tube Water Heater (PCE) [36] - GSC -&gt; Inlet 1 of Mixer [40]: Enthalpy</t>
  </si>
  <si>
    <t>~2~52~3~~-5001~</t>
  </si>
  <si>
    <t>52 - Drain outlet of Shell-Tube Water Heater (PCE) [36] - GSC -&gt; Inlet 1 of Mixer [40]: Enthalpy H*</t>
  </si>
  <si>
    <t>~2~52~5~~-5001~</t>
  </si>
  <si>
    <t>52 - Drain outlet of Shell-Tube Water Heater (PCE) [36] - GSC -&gt; Inlet 1 of Mixer [40]: Steam quality</t>
  </si>
  <si>
    <t>~2~52~10~~-5001~</t>
  </si>
  <si>
    <t>52 - Drain outlet of Shell-Tube Water Heater (PCE) [36] - GSC -&gt; Inlet 1 of Mixer [40]: Density</t>
  </si>
  <si>
    <t>~2~52~11~~-5001~</t>
  </si>
  <si>
    <t>52 - Drain outlet of Shell-Tube Water Heater (PCE) [36] - GSC -&gt; Inlet 1 of Mixer [40]: Specific heat</t>
  </si>
  <si>
    <t>~2~52~12~~-5001~</t>
  </si>
  <si>
    <t>52 - Drain outlet of Shell-Tube Water Heater (PCE) [36] - GSC -&gt; Inlet 1 of Mixer [40]: Thermal conductivity</t>
  </si>
  <si>
    <t>~2~52~13~~-5001~</t>
  </si>
  <si>
    <t>52 - Drain outlet of Shell-Tube Water Heater (PCE) [36] - GSC -&gt; Inlet 1 of Mixer [40]: Dynamic viscosity</t>
  </si>
  <si>
    <t>~2~53~0~~-5001~</t>
  </si>
  <si>
    <t>53 - Outlet 3 of Splitter [22] -&gt; Suction of General Pump [28] - #1-CEP: Pressure</t>
  </si>
  <si>
    <t>~2~53~1~~-5001~</t>
  </si>
  <si>
    <t>53 - Outlet 3 of Splitter [22] -&gt; Suction of General Pump [28] - #1-CEP: Temperature</t>
  </si>
  <si>
    <t>~2~53~2~~-5001~</t>
  </si>
  <si>
    <t>53 - Outlet 3 of Splitter [22] -&gt; Suction of General Pump [28] - #1-CEP: Mass flow</t>
  </si>
  <si>
    <t>~2~53~20~~-5001~</t>
  </si>
  <si>
    <t>53 - Outlet 3 of Splitter [22] -&gt; Suction of General Pump [28] - #1-CEP: Entropy</t>
  </si>
  <si>
    <t>~2~53~4~~-5001~</t>
  </si>
  <si>
    <t>53 - Outlet 3 of Splitter [22] -&gt; Suction of General Pump [28] - #1-CEP: Enthalpy</t>
  </si>
  <si>
    <t>~2~53~3~~-5001~</t>
  </si>
  <si>
    <t>53 - Outlet 3 of Splitter [22] -&gt; Suction of General Pump [28] - #1-CEP: Enthalpy H*</t>
  </si>
  <si>
    <t>~2~53~5~~-5001~</t>
  </si>
  <si>
    <t>53 - Outlet 3 of Splitter [22] -&gt; Suction of General Pump [28] - #1-CEP: Steam quality</t>
  </si>
  <si>
    <t>~2~53~10~~-5001~</t>
  </si>
  <si>
    <t>53 - Outlet 3 of Splitter [22] -&gt; Suction of General Pump [28] - #1-CEP: Density</t>
  </si>
  <si>
    <t>~2~53~11~~-5001~</t>
  </si>
  <si>
    <t>53 - Outlet 3 of Splitter [22] -&gt; Suction of General Pump [28] - #1-CEP: Specific heat</t>
  </si>
  <si>
    <t>~2~53~12~~-5001~</t>
  </si>
  <si>
    <t>53 - Outlet 3 of Splitter [22] -&gt; Suction of General Pump [28] - #1-CEP: Thermal conductivity</t>
  </si>
  <si>
    <t>~2~53~13~~-5001~</t>
  </si>
  <si>
    <t>53 - Outlet 3 of Splitter [22] -&gt; Suction of General Pump [28] - #1-CEP: Dynamic viscosity</t>
  </si>
  <si>
    <t>~2~54~0~~-5001~</t>
  </si>
  <si>
    <t>54 - Outlet 1 of Splitter [22] -&gt; Suction of General Pump [33] - #2-CEP: Pressure</t>
  </si>
  <si>
    <t>~2~54~1~~-5001~</t>
  </si>
  <si>
    <t>54 - Outlet 1 of Splitter [22] -&gt; Suction of General Pump [33] - #2-CEP: Temperature</t>
  </si>
  <si>
    <t>~2~54~2~~-5001~</t>
  </si>
  <si>
    <t>54 - Outlet 1 of Splitter [22] -&gt; Suction of General Pump [33] - #2-CEP: Mass flow</t>
  </si>
  <si>
    <t>~2~54~20~~-5001~</t>
  </si>
  <si>
    <t>54 - Outlet 1 of Splitter [22] -&gt; Suction of General Pump [33] - #2-CEP: Entropy</t>
  </si>
  <si>
    <t>~2~54~4~~-5001~</t>
  </si>
  <si>
    <t>54 - Outlet 1 of Splitter [22] -&gt; Suction of General Pump [33] - #2-CEP: Enthalpy</t>
  </si>
  <si>
    <t>~2~54~3~~-5001~</t>
  </si>
  <si>
    <t>54 - Outlet 1 of Splitter [22] -&gt; Suction of General Pump [33] - #2-CEP: Enthalpy H*</t>
  </si>
  <si>
    <t>~2~54~5~~-5001~</t>
  </si>
  <si>
    <t>54 - Outlet 1 of Splitter [22] -&gt; Suction of General Pump [33] - #2-CEP: Steam quality</t>
  </si>
  <si>
    <t>~2~54~10~~-5001~</t>
  </si>
  <si>
    <t>54 - Outlet 1 of Splitter [22] -&gt; Suction of General Pump [33] - #2-CEP: Density</t>
  </si>
  <si>
    <t>~2~54~11~~-5001~</t>
  </si>
  <si>
    <t>54 - Outlet 1 of Splitter [22] -&gt; Suction of General Pump [33] - #2-CEP: Specific heat</t>
  </si>
  <si>
    <t>~2~54~12~~-5001~</t>
  </si>
  <si>
    <t>54 - Outlet 1 of Splitter [22] -&gt; Suction of General Pump [33] - #2-CEP: Thermal conductivity</t>
  </si>
  <si>
    <t>~2~54~13~~-5001~</t>
  </si>
  <si>
    <t>54 - Outlet 1 of Splitter [22] -&gt; Suction of General Pump [33] - #2-CEP: Dynamic viscosity</t>
  </si>
  <si>
    <t>~2~55~0~~-5001~</t>
  </si>
  <si>
    <t>55 - Feedwater outlet of Feedwater Heater (PCE) [19] - HP HEATER -&gt; Inlet of Pipe (PCE) [47]: Pressure</t>
  </si>
  <si>
    <t>~2~55~1~~-5001~</t>
  </si>
  <si>
    <t>55 - Feedwater outlet of Feedwater Heater (PCE) [19] - HP HEATER -&gt; Inlet of Pipe (PCE) [47]: Temperature</t>
  </si>
  <si>
    <t>~2~55~2~~-5001~</t>
  </si>
  <si>
    <t>55 - Feedwater outlet of Feedwater Heater (PCE) [19] - HP HEATER -&gt; Inlet of Pipe (PCE) [47]: Mass flow</t>
  </si>
  <si>
    <t>~2~55~20~~-5001~</t>
  </si>
  <si>
    <t>55 - Feedwater outlet of Feedwater Heater (PCE) [19] - HP HEATER -&gt; Inlet of Pipe (PCE) [47]: Entropy</t>
  </si>
  <si>
    <t>~2~55~4~~-5001~</t>
  </si>
  <si>
    <t>55 - Feedwater outlet of Feedwater Heater (PCE) [19] - HP HEATER -&gt; Inlet of Pipe (PCE) [47]: Enthalpy</t>
  </si>
  <si>
    <t>~2~55~3~~-5001~</t>
  </si>
  <si>
    <t>55 - Feedwater outlet of Feedwater Heater (PCE) [19] - HP HEATER -&gt; Inlet of Pipe (PCE) [47]: Enthalpy H*</t>
  </si>
  <si>
    <t>~2~55~5~~-5001~</t>
  </si>
  <si>
    <t>55 - Feedwater outlet of Feedwater Heater (PCE) [19] - HP HEATER -&gt; Inlet of Pipe (PCE) [47]: Steam quality</t>
  </si>
  <si>
    <t>~2~55~10~~-5001~</t>
  </si>
  <si>
    <t>55 - Feedwater outlet of Feedwater Heater (PCE) [19] - HP HEATER -&gt; Inlet of Pipe (PCE) [47]: Density</t>
  </si>
  <si>
    <t>~2~55~11~~-5001~</t>
  </si>
  <si>
    <t>55 - Feedwater outlet of Feedwater Heater (PCE) [19] - HP HEATER -&gt; Inlet of Pipe (PCE) [47]: Specific heat</t>
  </si>
  <si>
    <t>~2~55~12~~-5001~</t>
  </si>
  <si>
    <t>55 - Feedwater outlet of Feedwater Heater (PCE) [19] - HP HEATER -&gt; Inlet of Pipe (PCE) [47]: Thermal conductivity</t>
  </si>
  <si>
    <t>~2~55~13~~-5001~</t>
  </si>
  <si>
    <t>55 - Feedwater outlet of Feedwater Heater (PCE) [19] - HP HEATER -&gt; Inlet of Pipe (PCE) [47]: Dynamic viscosity</t>
  </si>
  <si>
    <t>~2~56~0~~-5001~</t>
  </si>
  <si>
    <t>56 - Outlet of Pipe (PCE) [47] -&gt; Inlet of Valve [48]: Pressure</t>
  </si>
  <si>
    <t>~2~56~1~~-5001~</t>
  </si>
  <si>
    <t>56 - Outlet of Pipe (PCE) [47] -&gt; Inlet of Valve [48]: Temperature</t>
  </si>
  <si>
    <t>~2~56~2~~-5001~</t>
  </si>
  <si>
    <t>56 - Outlet of Pipe (PCE) [47] -&gt; Inlet of Valve [48]: Mass flow</t>
  </si>
  <si>
    <t>~2~56~20~~-5001~</t>
  </si>
  <si>
    <t>56 - Outlet of Pipe (PCE) [47] -&gt; Inlet of Valve [48]: Entropy</t>
  </si>
  <si>
    <t>~2~56~4~~-5001~</t>
  </si>
  <si>
    <t>56 - Outlet of Pipe (PCE) [47] -&gt; Inlet of Valve [48]: Enthalpy</t>
  </si>
  <si>
    <t>~2~56~3~~-5001~</t>
  </si>
  <si>
    <t>56 - Outlet of Pipe (PCE) [47] -&gt; Inlet of Valve [48]: Enthalpy H*</t>
  </si>
  <si>
    <t>~2~56~5~~-5001~</t>
  </si>
  <si>
    <t>56 - Outlet of Pipe (PCE) [47] -&gt; Inlet of Valve [48]: Steam quality</t>
  </si>
  <si>
    <t>~2~56~10~~-5001~</t>
  </si>
  <si>
    <t>56 - Outlet of Pipe (PCE) [47] -&gt; Inlet of Valve [48]: Density</t>
  </si>
  <si>
    <t>~2~56~11~~-5001~</t>
  </si>
  <si>
    <t>56 - Outlet of Pipe (PCE) [47] -&gt; Inlet of Valve [48]: Specific heat</t>
  </si>
  <si>
    <t>~2~56~12~~-5001~</t>
  </si>
  <si>
    <t>56 - Outlet of Pipe (PCE) [47] -&gt; Inlet of Valve [48]: Thermal conductivity</t>
  </si>
  <si>
    <t>~2~56~13~~-5001~</t>
  </si>
  <si>
    <t>56 - Outlet of Pipe (PCE) [47] -&gt; Inlet of Valve [48]: Dynamic viscosity</t>
  </si>
  <si>
    <t>~2~57~0~~-5001~</t>
  </si>
  <si>
    <t>57 - Outlet of Valve [48] -&gt; Water inlet of Boiler Assembly [1]: Economiser (PCE) [44] - ECON: Pressure</t>
  </si>
  <si>
    <t>~2~57~1~~-5001~</t>
  </si>
  <si>
    <t>57 - Outlet of Valve [48] -&gt; Water inlet of Boiler Assembly [1]: Economiser (PCE) [44] - ECON: Temperature</t>
  </si>
  <si>
    <t>~2~57~2~~-5001~</t>
  </si>
  <si>
    <t>57 - Outlet of Valve [48] -&gt; Water inlet of Boiler Assembly [1]: Economiser (PCE) [44] - ECON: Mass flow</t>
  </si>
  <si>
    <t>~2~57~20~~-5001~</t>
  </si>
  <si>
    <t>57 - Outlet of Valve [48] -&gt; Water inlet of Boiler Assembly [1]: Economiser (PCE) [44] - ECON: Entropy</t>
  </si>
  <si>
    <t>~2~57~4~~-5001~</t>
  </si>
  <si>
    <t>57 - Outlet of Valve [48] -&gt; Water inlet of Boiler Assembly [1]: Economiser (PCE) [44] - ECON: Enthalpy</t>
  </si>
  <si>
    <t>~2~57~3~~-5001~</t>
  </si>
  <si>
    <t>57 - Outlet of Valve [48] -&gt; Water inlet of Boiler Assembly [1]: Economiser (PCE) [44] - ECON: Enthalpy H*</t>
  </si>
  <si>
    <t>~2~57~5~~-5001~</t>
  </si>
  <si>
    <t>57 - Outlet of Valve [48] -&gt; Water inlet of Boiler Assembly [1]: Economiser (PCE) [44] - ECON: Steam quality</t>
  </si>
  <si>
    <t>~2~57~10~~-5001~</t>
  </si>
  <si>
    <t>57 - Outlet of Valve [48] -&gt; Water inlet of Boiler Assembly [1]: Economiser (PCE) [44] - ECON: Density</t>
  </si>
  <si>
    <t>~2~57~11~~-5001~</t>
  </si>
  <si>
    <t>57 - Outlet of Valve [48] -&gt; Water inlet of Boiler Assembly [1]: Economiser (PCE) [44] - ECON: Specific heat</t>
  </si>
  <si>
    <t>~2~57~12~~-5001~</t>
  </si>
  <si>
    <t>57 - Outlet of Valve [48] -&gt; Water inlet of Boiler Assembly [1]: Economiser (PCE) [44] - ECON: Thermal conductivity</t>
  </si>
  <si>
    <t>~2~57~13~~-5001~</t>
  </si>
  <si>
    <t>57 - Outlet of Valve [48] -&gt; Water inlet of Boiler Assembly [1]: Economiser (PCE) [44] - ECON: Dynamic viscosity</t>
  </si>
  <si>
    <t>~2~58~0~~-5001~</t>
  </si>
  <si>
    <t>58 - Water outlet of Boiler Assembly [1]: Economiser (PCE) [44] - ECON -&gt; Feedwater of Boiler Assembly [1]: Circulating Fluidized Bed [45]: Pressure</t>
  </si>
  <si>
    <t>~2~58~1~~-5001~</t>
  </si>
  <si>
    <t>58 - Water outlet of Boiler Assembly [1]: Economiser (PCE) [44] - ECON -&gt; Feedwater of Boiler Assembly [1]: Circulating Fluidized Bed [45]: Temperature</t>
  </si>
  <si>
    <t>~2~58~2~~-5001~</t>
  </si>
  <si>
    <t>58 - Water outlet of Boiler Assembly [1]: Economiser (PCE) [44] - ECON -&gt; Feedwater of Boiler Assembly [1]: Circulating Fluidized Bed [45]: Mass flow</t>
  </si>
  <si>
    <t>~2~58~20~~-5001~</t>
  </si>
  <si>
    <t>58 - Water outlet of Boiler Assembly [1]: Economiser (PCE) [44] - ECON -&gt; Feedwater of Boiler Assembly [1]: Circulating Fluidized Bed [45]: Entropy</t>
  </si>
  <si>
    <t>~2~58~4~~-5001~</t>
  </si>
  <si>
    <t>58 - Water outlet of Boiler Assembly [1]: Economiser (PCE) [44] - ECON -&gt; Feedwater of Boiler Assembly [1]: Circulating Fluidized Bed [45]: Enthalpy</t>
  </si>
  <si>
    <t>~2~58~3~~-5001~</t>
  </si>
  <si>
    <t>58 - Water outlet of Boiler Assembly [1]: Economiser (PCE) [44] - ECON -&gt; Feedwater of Boiler Assembly [1]: Circulating Fluidized Bed [45]: Enthalpy H*</t>
  </si>
  <si>
    <t>~2~58~5~~-5001~</t>
  </si>
  <si>
    <t>58 - Water outlet of Boiler Assembly [1]: Economiser (PCE) [44] - ECON -&gt; Feedwater of Boiler Assembly [1]: Circulating Fluidized Bed [45]: Steam quality</t>
  </si>
  <si>
    <t>~2~58~10~~-5001~</t>
  </si>
  <si>
    <t>58 - Water outlet of Boiler Assembly [1]: Economiser (PCE) [44] - ECON -&gt; Feedwater of Boiler Assembly [1]: Circulating Fluidized Bed [45]: Density</t>
  </si>
  <si>
    <t>~2~58~11~~-5001~</t>
  </si>
  <si>
    <t>58 - Water outlet of Boiler Assembly [1]: Economiser (PCE) [44] - ECON -&gt; Feedwater of Boiler Assembly [1]: Circulating Fluidized Bed [45]: Specific heat</t>
  </si>
  <si>
    <t>~2~58~12~~-5001~</t>
  </si>
  <si>
    <t>58 - Water outlet of Boiler Assembly [1]: Economiser (PCE) [44] - ECON -&gt; Feedwater of Boiler Assembly [1]: Circulating Fluidized Bed [45]: Thermal conductivity</t>
  </si>
  <si>
    <t>~2~58~13~~-5001~</t>
  </si>
  <si>
    <t>58 - Water outlet of Boiler Assembly [1]: Economiser (PCE) [44] - ECON -&gt; Feedwater of Boiler Assembly [1]: Circulating Fluidized Bed [45]: Dynamic viscosity</t>
  </si>
  <si>
    <t>~2~59~0~~-5001~</t>
  </si>
  <si>
    <t>59 - Saturated steam outlet of Boiler Assembly [1]: Circulating Fluidized Bed [45] -&gt; Inlet of Pipe (PCE) [51]: Pressure</t>
  </si>
  <si>
    <t>~2~59~1~~-5001~</t>
  </si>
  <si>
    <t>59 - Saturated steam outlet of Boiler Assembly [1]: Circulating Fluidized Bed [45] -&gt; Inlet of Pipe (PCE) [51]: Temperature</t>
  </si>
  <si>
    <t>~2~59~2~~-5001~</t>
  </si>
  <si>
    <t>59 - Saturated steam outlet of Boiler Assembly [1]: Circulating Fluidized Bed [45] -&gt; Inlet of Pipe (PCE) [51]: Mass flow</t>
  </si>
  <si>
    <t>~2~59~20~~-5001~</t>
  </si>
  <si>
    <t>59 - Saturated steam outlet of Boiler Assembly [1]: Circulating Fluidized Bed [45] -&gt; Inlet of Pipe (PCE) [51]: Entropy</t>
  </si>
  <si>
    <t>~2~59~4~~-5001~</t>
  </si>
  <si>
    <t>59 - Saturated steam outlet of Boiler Assembly [1]: Circulating Fluidized Bed [45] -&gt; Inlet of Pipe (PCE) [51]: Enthalpy</t>
  </si>
  <si>
    <t>~2~59~3~~-5001~</t>
  </si>
  <si>
    <t>59 - Saturated steam outlet of Boiler Assembly [1]: Circulating Fluidized Bed [45] -&gt; Inlet of Pipe (PCE) [51]: Enthalpy H*</t>
  </si>
  <si>
    <t>~2~59~5~~-5001~</t>
  </si>
  <si>
    <t>59 - Saturated steam outlet of Boiler Assembly [1]: Circulating Fluidized Bed [45] -&gt; Inlet of Pipe (PCE) [51]: Steam quality</t>
  </si>
  <si>
    <t>~2~59~10~~-5001~</t>
  </si>
  <si>
    <t>59 - Saturated steam outlet of Boiler Assembly [1]: Circulating Fluidized Bed [45] -&gt; Inlet of Pipe (PCE) [51]: Density</t>
  </si>
  <si>
    <t>~2~59~11~~-5001~</t>
  </si>
  <si>
    <t>59 - Saturated steam outlet of Boiler Assembly [1]: Circulating Fluidized Bed [45] -&gt; Inlet of Pipe (PCE) [51]: Specific heat</t>
  </si>
  <si>
    <t>~2~59~12~~-5001~</t>
  </si>
  <si>
    <t>59 - Saturated steam outlet of Boiler Assembly [1]: Circulating Fluidized Bed [45] -&gt; Inlet of Pipe (PCE) [51]: Thermal conductivity</t>
  </si>
  <si>
    <t>~2~59~13~~-5001~</t>
  </si>
  <si>
    <t>59 - Saturated steam outlet of Boiler Assembly [1]: Circulating Fluidized Bed [45] -&gt; Inlet of Pipe (PCE) [51]: Dynamic viscosity</t>
  </si>
  <si>
    <t>~2~60~0~~-5001~</t>
  </si>
  <si>
    <t>60 - Outlet of Pipe (PCE) [51] -&gt; HX3 inlet of Boiler Assembly [1]: Circulating Fluidized Bed [45]: Pressure</t>
  </si>
  <si>
    <t>~2~60~1~~-5001~</t>
  </si>
  <si>
    <t>60 - Outlet of Pipe (PCE) [51] -&gt; HX3 inlet of Boiler Assembly [1]: Circulating Fluidized Bed [45]: Temperature</t>
  </si>
  <si>
    <t>~2~60~2~~-5001~</t>
  </si>
  <si>
    <t>60 - Outlet of Pipe (PCE) [51] -&gt; HX3 inlet of Boiler Assembly [1]: Circulating Fluidized Bed [45]: Mass flow</t>
  </si>
  <si>
    <t>~2~60~20~~-5001~</t>
  </si>
  <si>
    <t>60 - Outlet of Pipe (PCE) [51] -&gt; HX3 inlet of Boiler Assembly [1]: Circulating Fluidized Bed [45]: Entropy</t>
  </si>
  <si>
    <t>~2~60~4~~-5001~</t>
  </si>
  <si>
    <t>60 - Outlet of Pipe (PCE) [51] -&gt; HX3 inlet of Boiler Assembly [1]: Circulating Fluidized Bed [45]: Enthalpy</t>
  </si>
  <si>
    <t>~2~60~3~~-5001~</t>
  </si>
  <si>
    <t>60 - Outlet of Pipe (PCE) [51] -&gt; HX3 inlet of Boiler Assembly [1]: Circulating Fluidized Bed [45]: Enthalpy H*</t>
  </si>
  <si>
    <t>~2~60~5~~-5001~</t>
  </si>
  <si>
    <t>60 - Outlet of Pipe (PCE) [51] -&gt; HX3 inlet of Boiler Assembly [1]: Circulating Fluidized Bed [45]: Steam quality</t>
  </si>
  <si>
    <t>~2~60~10~~-5001~</t>
  </si>
  <si>
    <t>60 - Outlet of Pipe (PCE) [51] -&gt; HX3 inlet of Boiler Assembly [1]: Circulating Fluidized Bed [45]: Density</t>
  </si>
  <si>
    <t>~2~60~11~~-5001~</t>
  </si>
  <si>
    <t>60 - Outlet of Pipe (PCE) [51] -&gt; HX3 inlet of Boiler Assembly [1]: Circulating Fluidized Bed [45]: Specific heat</t>
  </si>
  <si>
    <t>~2~60~12~~-5001~</t>
  </si>
  <si>
    <t>60 - Outlet of Pipe (PCE) [51] -&gt; HX3 inlet of Boiler Assembly [1]: Circulating Fluidized Bed [45]: Thermal conductivity</t>
  </si>
  <si>
    <t>~2~60~13~~-5001~</t>
  </si>
  <si>
    <t>60 - Outlet of Pipe (PCE) [51] -&gt; HX3 inlet of Boiler Assembly [1]: Circulating Fluidized Bed [45]: Dynamic viscosity</t>
  </si>
  <si>
    <t>~2~61~0~~-5001~</t>
  </si>
  <si>
    <t>61 - HX3 outlet of Boiler Assembly [1]: Circulating Fluidized Bed [45] -&gt; Steam inlet of Boiler Assembly [1]: Superheater (PCE) [50] - LTSH: Pressure</t>
  </si>
  <si>
    <t>~2~61~1~~-5001~</t>
  </si>
  <si>
    <t>61 - HX3 outlet of Boiler Assembly [1]: Circulating Fluidized Bed [45] -&gt; Steam inlet of Boiler Assembly [1]: Superheater (PCE) [50] - LTSH: Temperature</t>
  </si>
  <si>
    <t>~2~61~2~~-5001~</t>
  </si>
  <si>
    <t>61 - HX3 outlet of Boiler Assembly [1]: Circulating Fluidized Bed [45] -&gt; Steam inlet of Boiler Assembly [1]: Superheater (PCE) [50] - LTSH: Mass flow</t>
  </si>
  <si>
    <t>~2~61~20~~-5001~</t>
  </si>
  <si>
    <t>61 - HX3 outlet of Boiler Assembly [1]: Circulating Fluidized Bed [45] -&gt; Steam inlet of Boiler Assembly [1]: Superheater (PCE) [50] - LTSH: Entropy</t>
  </si>
  <si>
    <t>~2~61~4~~-5001~</t>
  </si>
  <si>
    <t>61 - HX3 outlet of Boiler Assembly [1]: Circulating Fluidized Bed [45] -&gt; Steam inlet of Boiler Assembly [1]: Superheater (PCE) [50] - LTSH: Enthalpy</t>
  </si>
  <si>
    <t>~2~61~3~~-5001~</t>
  </si>
  <si>
    <t>61 - HX3 outlet of Boiler Assembly [1]: Circulating Fluidized Bed [45] -&gt; Steam inlet of Boiler Assembly [1]: Superheater (PCE) [50] - LTSH: Enthalpy H*</t>
  </si>
  <si>
    <t>~2~61~5~~-5001~</t>
  </si>
  <si>
    <t>61 - HX3 outlet of Boiler Assembly [1]: Circulating Fluidized Bed [45] -&gt; Steam inlet of Boiler Assembly [1]: Superheater (PCE) [50] - LTSH: Steam quality</t>
  </si>
  <si>
    <t>~2~61~10~~-5001~</t>
  </si>
  <si>
    <t>61 - HX3 outlet of Boiler Assembly [1]: Circulating Fluidized Bed [45] -&gt; Steam inlet of Boiler Assembly [1]: Superheater (PCE) [50] - LTSH: Density</t>
  </si>
  <si>
    <t>~2~61~11~~-5001~</t>
  </si>
  <si>
    <t>61 - HX3 outlet of Boiler Assembly [1]: Circulating Fluidized Bed [45] -&gt; Steam inlet of Boiler Assembly [1]: Superheater (PCE) [50] - LTSH: Specific heat</t>
  </si>
  <si>
    <t>~2~61~12~~-5001~</t>
  </si>
  <si>
    <t>61 - HX3 outlet of Boiler Assembly [1]: Circulating Fluidized Bed [45] -&gt; Steam inlet of Boiler Assembly [1]: Superheater (PCE) [50] - LTSH: Thermal conductivity</t>
  </si>
  <si>
    <t>~2~61~13~~-5001~</t>
  </si>
  <si>
    <t>61 - HX3 outlet of Boiler Assembly [1]: Circulating Fluidized Bed [45] -&gt; Steam inlet of Boiler Assembly [1]: Superheater (PCE) [50] - LTSH: Dynamic viscosity</t>
  </si>
  <si>
    <t>~2~62~0~~-5001~</t>
  </si>
  <si>
    <t>62 - Outlet of Valve [29] -&gt; Inlet 1 of Mixer [26]: Pressure</t>
  </si>
  <si>
    <t>~2~62~1~~-5001~</t>
  </si>
  <si>
    <t>62 - Outlet of Valve [29] -&gt; Inlet 1 of Mixer [26]: Temperature</t>
  </si>
  <si>
    <t>~2~62~2~~-5001~</t>
  </si>
  <si>
    <t>62 - Outlet of Valve [29] -&gt; Inlet 1 of Mixer [26]: Mass flow</t>
  </si>
  <si>
    <t>~2~62~20~~-5001~</t>
  </si>
  <si>
    <t>62 - Outlet of Valve [29] -&gt; Inlet 1 of Mixer [26]: Entropy</t>
  </si>
  <si>
    <t>~2~62~4~~-5001~</t>
  </si>
  <si>
    <t>62 - Outlet of Valve [29] -&gt; Inlet 1 of Mixer [26]: Enthalpy</t>
  </si>
  <si>
    <t>~2~62~3~~-5001~</t>
  </si>
  <si>
    <t>62 - Outlet of Valve [29] -&gt; Inlet 1 of Mixer [26]: Enthalpy H*</t>
  </si>
  <si>
    <t>~2~62~5~~-5001~</t>
  </si>
  <si>
    <t>62 - Outlet of Valve [29] -&gt; Inlet 1 of Mixer [26]: Steam quality</t>
  </si>
  <si>
    <t>~2~62~10~~-5001~</t>
  </si>
  <si>
    <t>62 - Outlet of Valve [29] -&gt; Inlet 1 of Mixer [26]: Density</t>
  </si>
  <si>
    <t>~2~62~11~~-5001~</t>
  </si>
  <si>
    <t>62 - Outlet of Valve [29] -&gt; Inlet 1 of Mixer [26]: Specific heat</t>
  </si>
  <si>
    <t>~2~62~12~~-5001~</t>
  </si>
  <si>
    <t>62 - Outlet of Valve [29] -&gt; Inlet 1 of Mixer [26]: Thermal conductivity</t>
  </si>
  <si>
    <t>~2~62~13~~-5001~</t>
  </si>
  <si>
    <t>62 - Outlet of Valve [29] -&gt; Inlet 1 of Mixer [26]: Dynamic viscosity</t>
  </si>
  <si>
    <t>~2~63~0~~-5001~</t>
  </si>
  <si>
    <t>63 - Outlet of Valve [30] -&gt; Inlet 3 of Mixer [26]: Pressure</t>
  </si>
  <si>
    <t>~2~63~1~~-5001~</t>
  </si>
  <si>
    <t>63 - Outlet of Valve [30] -&gt; Inlet 3 of Mixer [26]: Temperature</t>
  </si>
  <si>
    <t>~2~63~2~~-5001~</t>
  </si>
  <si>
    <t>63 - Outlet of Valve [30] -&gt; Inlet 3 of Mixer [26]: Mass flow</t>
  </si>
  <si>
    <t>~2~63~20~~-5001~</t>
  </si>
  <si>
    <t>63 - Outlet of Valve [30] -&gt; Inlet 3 of Mixer [26]: Entropy</t>
  </si>
  <si>
    <t>~2~63~4~~-5001~</t>
  </si>
  <si>
    <t>63 - Outlet of Valve [30] -&gt; Inlet 3 of Mixer [26]: Enthalpy</t>
  </si>
  <si>
    <t>~2~63~3~~-5001~</t>
  </si>
  <si>
    <t>63 - Outlet of Valve [30] -&gt; Inlet 3 of Mixer [26]: Enthalpy H*</t>
  </si>
  <si>
    <t>~2~63~5~~-5001~</t>
  </si>
  <si>
    <t>63 - Outlet of Valve [30] -&gt; Inlet 3 of Mixer [26]: Steam quality</t>
  </si>
  <si>
    <t>~2~63~10~~-5001~</t>
  </si>
  <si>
    <t>63 - Outlet of Valve [30] -&gt; Inlet 3 of Mixer [26]: Density</t>
  </si>
  <si>
    <t>~2~63~11~~-5001~</t>
  </si>
  <si>
    <t>63 - Outlet of Valve [30] -&gt; Inlet 3 of Mixer [26]: Specific heat</t>
  </si>
  <si>
    <t>~2~63~12~~-5001~</t>
  </si>
  <si>
    <t>63 - Outlet of Valve [30] -&gt; Inlet 3 of Mixer [26]: Thermal conductivity</t>
  </si>
  <si>
    <t>~2~63~13~~-5001~</t>
  </si>
  <si>
    <t>63 - Outlet of Valve [30] -&gt; Inlet 3 of Mixer [26]: Dynamic viscosity</t>
  </si>
  <si>
    <t>~2~64~0~~-5001~</t>
  </si>
  <si>
    <t>64 - Outlet of Mixer [26] -&gt; Feedwater inlet of Shell-Tube Water Heater (PCE) [36] - GSC: Pressure</t>
  </si>
  <si>
    <t>~2~64~1~~-5001~</t>
  </si>
  <si>
    <t>64 - Outlet of Mixer [26] -&gt; Feedwater inlet of Shell-Tube Water Heater (PCE) [36] - GSC: Temperature</t>
  </si>
  <si>
    <t>~2~64~2~~-5001~</t>
  </si>
  <si>
    <t>64 - Outlet of Mixer [26] -&gt; Feedwater inlet of Shell-Tube Water Heater (PCE) [36] - GSC: Mass flow</t>
  </si>
  <si>
    <t>~2~64~20~~-5001~</t>
  </si>
  <si>
    <t>64 - Outlet of Mixer [26] -&gt; Feedwater inlet of Shell-Tube Water Heater (PCE) [36] - GSC: Entropy</t>
  </si>
  <si>
    <t>~2~64~4~~-5001~</t>
  </si>
  <si>
    <t>64 - Outlet of Mixer [26] -&gt; Feedwater inlet of Shell-Tube Water Heater (PCE) [36] - GSC: Enthalpy</t>
  </si>
  <si>
    <t>~2~64~3~~-5001~</t>
  </si>
  <si>
    <t>64 - Outlet of Mixer [26] -&gt; Feedwater inlet of Shell-Tube Water Heater (PCE) [36] - GSC: Enthalpy H*</t>
  </si>
  <si>
    <t>~2~64~5~~-5001~</t>
  </si>
  <si>
    <t>64 - Outlet of Mixer [26] -&gt; Feedwater inlet of Shell-Tube Water Heater (PCE) [36] - GSC: Steam quality</t>
  </si>
  <si>
    <t>~2~64~10~~-5001~</t>
  </si>
  <si>
    <t>64 - Outlet of Mixer [26] -&gt; Feedwater inlet of Shell-Tube Water Heater (PCE) [36] - GSC: Density</t>
  </si>
  <si>
    <t>~2~64~11~~-5001~</t>
  </si>
  <si>
    <t>64 - Outlet of Mixer [26] -&gt; Feedwater inlet of Shell-Tube Water Heater (PCE) [36] - GSC: Specific heat</t>
  </si>
  <si>
    <t>~2~64~12~~-5001~</t>
  </si>
  <si>
    <t>64 - Outlet of Mixer [26] -&gt; Feedwater inlet of Shell-Tube Water Heater (PCE) [36] - GSC: Thermal conductivity</t>
  </si>
  <si>
    <t>~2~64~13~~-5001~</t>
  </si>
  <si>
    <t>64 - Outlet of Mixer [26] -&gt; Feedwater inlet of Shell-Tube Water Heater (PCE) [36] - GSC: Dynamic viscosity</t>
  </si>
  <si>
    <t>~2~65~0~~-5001~</t>
  </si>
  <si>
    <t>65 - Outlet of Makeup / Blowdown [87] -&gt; Inlet of Splitter [22]: Pressure</t>
  </si>
  <si>
    <t>~2~65~1~~-5001~</t>
  </si>
  <si>
    <t>65 - Outlet of Makeup / Blowdown [87] -&gt; Inlet of Splitter [22]: Temperature</t>
  </si>
  <si>
    <t>~2~65~2~~-5001~</t>
  </si>
  <si>
    <t>65 - Outlet of Makeup / Blowdown [87] -&gt; Inlet of Splitter [22]: Mass flow</t>
  </si>
  <si>
    <t>~2~65~20~~-5001~</t>
  </si>
  <si>
    <t>65 - Outlet of Makeup / Blowdown [87] -&gt; Inlet of Splitter [22]: Entropy</t>
  </si>
  <si>
    <t>~2~65~4~~-5001~</t>
  </si>
  <si>
    <t>65 - Outlet of Makeup / Blowdown [87] -&gt; Inlet of Splitter [22]: Enthalpy</t>
  </si>
  <si>
    <t>~2~65~3~~-5001~</t>
  </si>
  <si>
    <t>65 - Outlet of Makeup / Blowdown [87] -&gt; Inlet of Splitter [22]: Enthalpy H*</t>
  </si>
  <si>
    <t>~2~65~5~~-5001~</t>
  </si>
  <si>
    <t>65 - Outlet of Makeup / Blowdown [87] -&gt; Inlet of Splitter [22]: Steam quality</t>
  </si>
  <si>
    <t>~2~65~10~~-5001~</t>
  </si>
  <si>
    <t>65 - Outlet of Makeup / Blowdown [87] -&gt; Inlet of Splitter [22]: Density</t>
  </si>
  <si>
    <t>~2~65~11~~-5001~</t>
  </si>
  <si>
    <t>65 - Outlet of Makeup / Blowdown [87] -&gt; Inlet of Splitter [22]: Specific heat</t>
  </si>
  <si>
    <t>~2~65~12~~-5001~</t>
  </si>
  <si>
    <t>65 - Outlet of Makeup / Blowdown [87] -&gt; Inlet of Splitter [22]: Thermal conductivity</t>
  </si>
  <si>
    <t>~2~65~13~~-5001~</t>
  </si>
  <si>
    <t>65 - Outlet of Makeup / Blowdown [87] -&gt; Inlet of Splitter [22]: Dynamic viscosity</t>
  </si>
  <si>
    <t>~2~67~0~~-5001~</t>
  </si>
  <si>
    <t>67 - Steam outlet of Boiler Assembly [1]: Superheater (PCE) [54] - HTSH -&gt; Inlet of Pipe (PCE) [55]: Pressure</t>
  </si>
  <si>
    <t>~2~67~1~~-5001~</t>
  </si>
  <si>
    <t>67 - Steam outlet of Boiler Assembly [1]: Superheater (PCE) [54] - HTSH -&gt; Inlet of Pipe (PCE) [55]: Temperature</t>
  </si>
  <si>
    <t>~2~67~2~~-5001~</t>
  </si>
  <si>
    <t>67 - Steam outlet of Boiler Assembly [1]: Superheater (PCE) [54] - HTSH -&gt; Inlet of Pipe (PCE) [55]: Mass flow</t>
  </si>
  <si>
    <t>~2~67~20~~-5001~</t>
  </si>
  <si>
    <t>67 - Steam outlet of Boiler Assembly [1]: Superheater (PCE) [54] - HTSH -&gt; Inlet of Pipe (PCE) [55]: Entropy</t>
  </si>
  <si>
    <t>~2~67~4~~-5001~</t>
  </si>
  <si>
    <t>67 - Steam outlet of Boiler Assembly [1]: Superheater (PCE) [54] - HTSH -&gt; Inlet of Pipe (PCE) [55]: Enthalpy</t>
  </si>
  <si>
    <t>~2~67~3~~-5001~</t>
  </si>
  <si>
    <t>67 - Steam outlet of Boiler Assembly [1]: Superheater (PCE) [54] - HTSH -&gt; Inlet of Pipe (PCE) [55]: Enthalpy H*</t>
  </si>
  <si>
    <t>~2~67~5~~-5001~</t>
  </si>
  <si>
    <t>67 - Steam outlet of Boiler Assembly [1]: Superheater (PCE) [54] - HTSH -&gt; Inlet of Pipe (PCE) [55]: Steam quality</t>
  </si>
  <si>
    <t>~2~67~10~~-5001~</t>
  </si>
  <si>
    <t>67 - Steam outlet of Boiler Assembly [1]: Superheater (PCE) [54] - HTSH -&gt; Inlet of Pipe (PCE) [55]: Density</t>
  </si>
  <si>
    <t>~2~67~11~~-5001~</t>
  </si>
  <si>
    <t>67 - Steam outlet of Boiler Assembly [1]: Superheater (PCE) [54] - HTSH -&gt; Inlet of Pipe (PCE) [55]: Specific heat</t>
  </si>
  <si>
    <t>~2~67~12~~-5001~</t>
  </si>
  <si>
    <t>67 - Steam outlet of Boiler Assembly [1]: Superheater (PCE) [54] - HTSH -&gt; Inlet of Pipe (PCE) [55]: Thermal conductivity</t>
  </si>
  <si>
    <t>~2~67~13~~-5001~</t>
  </si>
  <si>
    <t>67 - Steam outlet of Boiler Assembly [1]: Superheater (PCE) [54] - HTSH -&gt; Inlet of Pipe (PCE) [55]: Dynamic viscosity</t>
  </si>
  <si>
    <t>~2~69~0~~-5001~</t>
  </si>
  <si>
    <t>69 - Outlet of Pipe (PCE) [55] -&gt; Inlet of Valve [56]: Pressure</t>
  </si>
  <si>
    <t>~2~69~1~~-5001~</t>
  </si>
  <si>
    <t>69 - Outlet of Pipe (PCE) [55] -&gt; Inlet of Valve [56]: Temperature</t>
  </si>
  <si>
    <t>~2~69~2~~-5001~</t>
  </si>
  <si>
    <t>69 - Outlet of Pipe (PCE) [55] -&gt; Inlet of Valve [56]: Mass flow</t>
  </si>
  <si>
    <t>~2~69~20~~-5001~</t>
  </si>
  <si>
    <t>69 - Outlet of Pipe (PCE) [55] -&gt; Inlet of Valve [56]: Entropy</t>
  </si>
  <si>
    <t>~2~69~4~~-5001~</t>
  </si>
  <si>
    <t>69 - Outlet of Pipe (PCE) [55] -&gt; Inlet of Valve [56]: Enthalpy</t>
  </si>
  <si>
    <t>~2~69~3~~-5001~</t>
  </si>
  <si>
    <t>69 - Outlet of Pipe (PCE) [55] -&gt; Inlet of Valve [56]: Enthalpy H*</t>
  </si>
  <si>
    <t>~2~69~5~~-5001~</t>
  </si>
  <si>
    <t>69 - Outlet of Pipe (PCE) [55] -&gt; Inlet of Valve [56]: Steam quality</t>
  </si>
  <si>
    <t>~2~69~10~~-5001~</t>
  </si>
  <si>
    <t>69 - Outlet of Pipe (PCE) [55] -&gt; Inlet of Valve [56]: Density</t>
  </si>
  <si>
    <t>~2~69~11~~-5001~</t>
  </si>
  <si>
    <t>69 - Outlet of Pipe (PCE) [55] -&gt; Inlet of Valve [56]: Specific heat</t>
  </si>
  <si>
    <t>~2~69~12~~-5001~</t>
  </si>
  <si>
    <t>69 - Outlet of Pipe (PCE) [55] -&gt; Inlet of Valve [56]: Thermal conductivity</t>
  </si>
  <si>
    <t>~2~69~13~~-5001~</t>
  </si>
  <si>
    <t>69 - Outlet of Pipe (PCE) [55] -&gt; Inlet of Valve [56]: Dynamic viscosity</t>
  </si>
  <si>
    <t>~2~71~0~~-5001~</t>
  </si>
  <si>
    <t>71 - Outlet of Valve [56] -&gt; Inlet of STAssembly [1]: ST Group [1]: Pressure</t>
  </si>
  <si>
    <t>~2~71~1~~-5001~</t>
  </si>
  <si>
    <t>71 - Outlet of Valve [56] -&gt; Inlet of STAssembly [1]: ST Group [1]: Temperature</t>
  </si>
  <si>
    <t>~2~71~2~~-5001~</t>
  </si>
  <si>
    <t>71 - Outlet of Valve [56] -&gt; Inlet of STAssembly [1]: ST Group [1]: Mass flow</t>
  </si>
  <si>
    <t>~2~71~20~~-5001~</t>
  </si>
  <si>
    <t>71 - Outlet of Valve [56] -&gt; Inlet of STAssembly [1]: ST Group [1]: Entropy</t>
  </si>
  <si>
    <t>~2~71~4~~-5001~</t>
  </si>
  <si>
    <t>71 - Outlet of Valve [56] -&gt; Inlet of STAssembly [1]: ST Group [1]: Enthalpy</t>
  </si>
  <si>
    <t>~2~71~3~~-5001~</t>
  </si>
  <si>
    <t>71 - Outlet of Valve [56] -&gt; Inlet of STAssembly [1]: ST Group [1]: Enthalpy H*</t>
  </si>
  <si>
    <t>~2~71~5~~-5001~</t>
  </si>
  <si>
    <t>71 - Outlet of Valve [56] -&gt; Inlet of STAssembly [1]: ST Group [1]: Steam quality</t>
  </si>
  <si>
    <t>~2~71~10~~-5001~</t>
  </si>
  <si>
    <t>71 - Outlet of Valve [56] -&gt; Inlet of STAssembly [1]: ST Group [1]: Density</t>
  </si>
  <si>
    <t>~2~71~11~~-5001~</t>
  </si>
  <si>
    <t>71 - Outlet of Valve [56] -&gt; Inlet of STAssembly [1]: ST Group [1]: Specific heat</t>
  </si>
  <si>
    <t>~2~71~12~~-5001~</t>
  </si>
  <si>
    <t>71 - Outlet of Valve [56] -&gt; Inlet of STAssembly [1]: ST Group [1]: Thermal conductivity</t>
  </si>
  <si>
    <t>~2~71~13~~-5001~</t>
  </si>
  <si>
    <t>71 - Outlet of Valve [56] -&gt; Inlet of STAssembly [1]: ST Group [1]: Dynamic viscosity</t>
  </si>
  <si>
    <t>~2~101~0~~-5001~</t>
  </si>
  <si>
    <t>101 - Outlet of Mixer [40] -&gt; Secondary steam inlet of Water-cooled Condenser (PCE) [35] - CONDENSER: Pressure</t>
  </si>
  <si>
    <t>~2~101~1~~-5001~</t>
  </si>
  <si>
    <t>101 - Outlet of Mixer [40] -&gt; Secondary steam inlet of Water-cooled Condenser (PCE) [35] - CONDENSER: Temperature</t>
  </si>
  <si>
    <t>~2~101~2~~-5001~</t>
  </si>
  <si>
    <t>101 - Outlet of Mixer [40] -&gt; Secondary steam inlet of Water-cooled Condenser (PCE) [35] - CONDENSER: Mass flow</t>
  </si>
  <si>
    <t>~2~101~20~~-5001~</t>
  </si>
  <si>
    <t>101 - Outlet of Mixer [40] -&gt; Secondary steam inlet of Water-cooled Condenser (PCE) [35] - CONDENSER: Entropy</t>
  </si>
  <si>
    <t>~2~101~4~~-5001~</t>
  </si>
  <si>
    <t>101 - Outlet of Mixer [40] -&gt; Secondary steam inlet of Water-cooled Condenser (PCE) [35] - CONDENSER: Enthalpy</t>
  </si>
  <si>
    <t>~2~101~3~~-5001~</t>
  </si>
  <si>
    <t>101 - Outlet of Mixer [40] -&gt; Secondary steam inlet of Water-cooled Condenser (PCE) [35] - CONDENSER: Enthalpy H*</t>
  </si>
  <si>
    <t>~2~101~5~~-5001~</t>
  </si>
  <si>
    <t>101 - Outlet of Mixer [40] -&gt; Secondary steam inlet of Water-cooled Condenser (PCE) [35] - CONDENSER: Steam quality</t>
  </si>
  <si>
    <t>~2~101~10~~-5001~</t>
  </si>
  <si>
    <t>101 - Outlet of Mixer [40] -&gt; Secondary steam inlet of Water-cooled Condenser (PCE) [35] - CONDENSER: Density</t>
  </si>
  <si>
    <t>~2~101~11~~-5001~</t>
  </si>
  <si>
    <t>101 - Outlet of Mixer [40] -&gt; Secondary steam inlet of Water-cooled Condenser (PCE) [35] - CONDENSER: Specific heat</t>
  </si>
  <si>
    <t>~2~101~12~~-5001~</t>
  </si>
  <si>
    <t>101 - Outlet of Mixer [40] -&gt; Secondary steam inlet of Water-cooled Condenser (PCE) [35] - CONDENSER: Thermal conductivity</t>
  </si>
  <si>
    <t>~2~101~13~~-5001~</t>
  </si>
  <si>
    <t>101 - Outlet of Mixer [40] -&gt; Secondary steam inlet of Water-cooled Condenser (PCE) [35] - CONDENSER: Dynamic viscosity</t>
  </si>
  <si>
    <t>~2~102~0~~-5001~</t>
  </si>
  <si>
    <t>102 - Discharge of General Pump [42] - BFP-2 -&gt; Inlet of Valve [43]: Pressure</t>
  </si>
  <si>
    <t>~2~102~1~~-5001~</t>
  </si>
  <si>
    <t>102 - Discharge of General Pump [42] - BFP-2 -&gt; Inlet of Valve [43]: Temperature</t>
  </si>
  <si>
    <t>~2~102~2~~-5001~</t>
  </si>
  <si>
    <t>102 - Discharge of General Pump [42] - BFP-2 -&gt; Inlet of Valve [43]: Mass flow</t>
  </si>
  <si>
    <t>~2~102~20~~-5001~</t>
  </si>
  <si>
    <t>102 - Discharge of General Pump [42] - BFP-2 -&gt; Inlet of Valve [43]: Entropy</t>
  </si>
  <si>
    <t>~2~102~4~~-5001~</t>
  </si>
  <si>
    <t>102 - Discharge of General Pump [42] - BFP-2 -&gt; Inlet of Valve [43]: Enthalpy</t>
  </si>
  <si>
    <t>~2~102~3~~-5001~</t>
  </si>
  <si>
    <t>102 - Discharge of General Pump [42] - BFP-2 -&gt; Inlet of Valve [43]: Enthalpy H*</t>
  </si>
  <si>
    <t>~2~102~5~~-5001~</t>
  </si>
  <si>
    <t>102 - Discharge of General Pump [42] - BFP-2 -&gt; Inlet of Valve [43]: Steam quality</t>
  </si>
  <si>
    <t>~2~102~10~~-5001~</t>
  </si>
  <si>
    <t>102 - Discharge of General Pump [42] - BFP-2 -&gt; Inlet of Valve [43]: Density</t>
  </si>
  <si>
    <t>~2~102~11~~-5001~</t>
  </si>
  <si>
    <t>102 - Discharge of General Pump [42] - BFP-2 -&gt; Inlet of Valve [43]: Specific heat</t>
  </si>
  <si>
    <t>~2~102~12~~-5001~</t>
  </si>
  <si>
    <t>102 - Discharge of General Pump [42] - BFP-2 -&gt; Inlet of Valve [43]: Thermal conductivity</t>
  </si>
  <si>
    <t>~2~102~13~~-5001~</t>
  </si>
  <si>
    <t>102 - Discharge of General Pump [42] - BFP-2 -&gt; Inlet of Valve [43]: Dynamic viscosity</t>
  </si>
  <si>
    <t>~2~104~0~~-5001~</t>
  </si>
  <si>
    <t>104 - Discharge of General Pump [82] - BFP-3 -&gt; Inlet of Valve [83]: Pressure</t>
  </si>
  <si>
    <t>~2~104~1~~-5001~</t>
  </si>
  <si>
    <t>104 - Discharge of General Pump [82] - BFP-3 -&gt; Inlet of Valve [83]: Temperature</t>
  </si>
  <si>
    <t>~2~104~2~~-5001~</t>
  </si>
  <si>
    <t>104 - Discharge of General Pump [82] - BFP-3 -&gt; Inlet of Valve [83]: Mass flow</t>
  </si>
  <si>
    <t>~2~104~20~~-5001~</t>
  </si>
  <si>
    <t>104 - Discharge of General Pump [82] - BFP-3 -&gt; Inlet of Valve [83]: Entropy</t>
  </si>
  <si>
    <t>~2~104~4~~-5001~</t>
  </si>
  <si>
    <t>104 - Discharge of General Pump [82] - BFP-3 -&gt; Inlet of Valve [83]: Enthalpy</t>
  </si>
  <si>
    <t>~2~104~3~~-5001~</t>
  </si>
  <si>
    <t>104 - Discharge of General Pump [82] - BFP-3 -&gt; Inlet of Valve [83]: Enthalpy H*</t>
  </si>
  <si>
    <t>~2~104~5~~-5001~</t>
  </si>
  <si>
    <t>104 - Discharge of General Pump [82] - BFP-3 -&gt; Inlet of Valve [83]: Steam quality</t>
  </si>
  <si>
    <t>~2~104~10~~-5001~</t>
  </si>
  <si>
    <t>104 - Discharge of General Pump [82] - BFP-3 -&gt; Inlet of Valve [83]: Density</t>
  </si>
  <si>
    <t>~2~104~11~~-5001~</t>
  </si>
  <si>
    <t>104 - Discharge of General Pump [82] - BFP-3 -&gt; Inlet of Valve [83]: Specific heat</t>
  </si>
  <si>
    <t>~2~104~12~~-5001~</t>
  </si>
  <si>
    <t>104 - Discharge of General Pump [82] - BFP-3 -&gt; Inlet of Valve [83]: Thermal conductivity</t>
  </si>
  <si>
    <t>~2~104~13~~-5001~</t>
  </si>
  <si>
    <t>104 - Discharge of General Pump [82] - BFP-3 -&gt; Inlet of Valve [83]: Dynamic viscosity</t>
  </si>
  <si>
    <t>~2~109~0~~-5001~</t>
  </si>
  <si>
    <t>109 - Outlet of Valve [37] -&gt; Inlet 1 of Mixer [86]: Pressure</t>
  </si>
  <si>
    <t>~2~109~1~~-5001~</t>
  </si>
  <si>
    <t>109 - Outlet of Valve [37] -&gt; Inlet 1 of Mixer [86]: Temperature</t>
  </si>
  <si>
    <t>~2~109~2~~-5001~</t>
  </si>
  <si>
    <t>109 - Outlet of Valve [37] -&gt; Inlet 1 of Mixer [86]: Mass flow</t>
  </si>
  <si>
    <t>~2~109~20~~-5001~</t>
  </si>
  <si>
    <t>109 - Outlet of Valve [37] -&gt; Inlet 1 of Mixer [86]: Entropy</t>
  </si>
  <si>
    <t>~2~109~4~~-5001~</t>
  </si>
  <si>
    <t>109 - Outlet of Valve [37] -&gt; Inlet 1 of Mixer [86]: Enthalpy</t>
  </si>
  <si>
    <t>~2~109~3~~-5001~</t>
  </si>
  <si>
    <t>109 - Outlet of Valve [37] -&gt; Inlet 1 of Mixer [86]: Enthalpy H*</t>
  </si>
  <si>
    <t>~2~109~5~~-5001~</t>
  </si>
  <si>
    <t>109 - Outlet of Valve [37] -&gt; Inlet 1 of Mixer [86]: Steam quality</t>
  </si>
  <si>
    <t>~2~109~10~~-5001~</t>
  </si>
  <si>
    <t>109 - Outlet of Valve [37] -&gt; Inlet 1 of Mixer [86]: Density</t>
  </si>
  <si>
    <t>~2~109~11~~-5001~</t>
  </si>
  <si>
    <t>109 - Outlet of Valve [37] -&gt; Inlet 1 of Mixer [86]: Specific heat</t>
  </si>
  <si>
    <t>~2~109~12~~-5001~</t>
  </si>
  <si>
    <t>109 - Outlet of Valve [37] -&gt; Inlet 1 of Mixer [86]: Thermal conductivity</t>
  </si>
  <si>
    <t>~2~109~13~~-5001~</t>
  </si>
  <si>
    <t>109 - Outlet of Valve [37] -&gt; Inlet 1 of Mixer [86]: Dynamic viscosity</t>
  </si>
  <si>
    <t>~2~110~0~~-5001~</t>
  </si>
  <si>
    <t>110 - Outlet of Valve [43] -&gt; Inlet 2 of Mixer [86]: Pressure</t>
  </si>
  <si>
    <t>~2~110~1~~-5001~</t>
  </si>
  <si>
    <t>110 - Outlet of Valve [43] -&gt; Inlet 2 of Mixer [86]: Temperature</t>
  </si>
  <si>
    <t>~2~110~2~~-5001~</t>
  </si>
  <si>
    <t>110 - Outlet of Valve [43] -&gt; Inlet 2 of Mixer [86]: Mass flow</t>
  </si>
  <si>
    <t>~2~110~20~~-5001~</t>
  </si>
  <si>
    <t>110 - Outlet of Valve [43] -&gt; Inlet 2 of Mixer [86]: Entropy</t>
  </si>
  <si>
    <t>~2~110~4~~-5001~</t>
  </si>
  <si>
    <t>110 - Outlet of Valve [43] -&gt; Inlet 2 of Mixer [86]: Enthalpy</t>
  </si>
  <si>
    <t>~2~110~3~~-5001~</t>
  </si>
  <si>
    <t>110 - Outlet of Valve [43] -&gt; Inlet 2 of Mixer [86]: Enthalpy H*</t>
  </si>
  <si>
    <t>~2~110~5~~-5001~</t>
  </si>
  <si>
    <t>110 - Outlet of Valve [43] -&gt; Inlet 2 of Mixer [86]: Steam quality</t>
  </si>
  <si>
    <t>~2~110~10~~-5001~</t>
  </si>
  <si>
    <t>110 - Outlet of Valve [43] -&gt; Inlet 2 of Mixer [86]: Density</t>
  </si>
  <si>
    <t>~2~110~11~~-5001~</t>
  </si>
  <si>
    <t>110 - Outlet of Valve [43] -&gt; Inlet 2 of Mixer [86]: Specific heat</t>
  </si>
  <si>
    <t>~2~110~12~~-5001~</t>
  </si>
  <si>
    <t>110 - Outlet of Valve [43] -&gt; Inlet 2 of Mixer [86]: Thermal conductivity</t>
  </si>
  <si>
    <t>~2~110~13~~-5001~</t>
  </si>
  <si>
    <t>110 - Outlet of Valve [43] -&gt; Inlet 2 of Mixer [86]: Dynamic viscosity</t>
  </si>
  <si>
    <t>~2~111~0~~-5001~</t>
  </si>
  <si>
    <t>111 - Outlet of Valve [83] -&gt; Inlet 3 of Mixer [86]: Pressure</t>
  </si>
  <si>
    <t>~2~111~1~~-5001~</t>
  </si>
  <si>
    <t>111 - Outlet of Valve [83] -&gt; Inlet 3 of Mixer [86]: Temperature</t>
  </si>
  <si>
    <t>~2~111~2~~-5001~</t>
  </si>
  <si>
    <t>111 - Outlet of Valve [83] -&gt; Inlet 3 of Mixer [86]: Mass flow</t>
  </si>
  <si>
    <t>~2~111~20~~-5001~</t>
  </si>
  <si>
    <t>111 - Outlet of Valve [83] -&gt; Inlet 3 of Mixer [86]: Entropy</t>
  </si>
  <si>
    <t>~2~111~4~~-5001~</t>
  </si>
  <si>
    <t>111 - Outlet of Valve [83] -&gt; Inlet 3 of Mixer [86]: Enthalpy</t>
  </si>
  <si>
    <t>~2~111~3~~-5001~</t>
  </si>
  <si>
    <t>111 - Outlet of Valve [83] -&gt; Inlet 3 of Mixer [86]: Enthalpy H*</t>
  </si>
  <si>
    <t>~2~111~5~~-5001~</t>
  </si>
  <si>
    <t>111 - Outlet of Valve [83] -&gt; Inlet 3 of Mixer [86]: Steam quality</t>
  </si>
  <si>
    <t>~2~111~10~~-5001~</t>
  </si>
  <si>
    <t>111 - Outlet of Valve [83] -&gt; Inlet 3 of Mixer [86]: Density</t>
  </si>
  <si>
    <t>~2~111~11~~-5001~</t>
  </si>
  <si>
    <t>111 - Outlet of Valve [83] -&gt; Inlet 3 of Mixer [86]: Specific heat</t>
  </si>
  <si>
    <t>~2~111~12~~-5001~</t>
  </si>
  <si>
    <t>111 - Outlet of Valve [83] -&gt; Inlet 3 of Mixer [86]: Thermal conductivity</t>
  </si>
  <si>
    <t>~2~111~13~~-5001~</t>
  </si>
  <si>
    <t>111 - Outlet of Valve [83] -&gt; Inlet 3 of Mixer [86]: Dynamic viscosity</t>
  </si>
  <si>
    <t>~3~36~0~~-5001~</t>
  </si>
  <si>
    <t>36 - Outlet of Fuel Source [58] - COAL -&gt; Fuel inlet of Boiler Assembly [1]: Circulating Fluidized Bed [45]: Pressure</t>
  </si>
  <si>
    <t>~3~36~1~~-5001~</t>
  </si>
  <si>
    <t>36 - Outlet of Fuel Source [58] - COAL -&gt; Fuel inlet of Boiler Assembly [1]: Circulating Fluidized Bed [45]: Temperature</t>
  </si>
  <si>
    <t>~3~36~2~~-5001~</t>
  </si>
  <si>
    <t>36 - Outlet of Fuel Source [58] - COAL -&gt; Fuel inlet of Boiler Assembly [1]: Circulating Fluidized Bed [45]: Mass flow</t>
  </si>
  <si>
    <t>~3~36~3~~-5001~</t>
  </si>
  <si>
    <t>36 - Outlet of Fuel Source [58] - COAL -&gt; Fuel inlet of Boiler Assembly [1]: Circulating Fluidized Bed [45]: Enthalpy H*</t>
  </si>
  <si>
    <t>~3~36~4~~-5001~</t>
  </si>
  <si>
    <t>36 - Outlet of Fuel Source [58] - COAL -&gt; Fuel inlet of Boiler Assembly [1]: Circulating Fluidized Bed [45]: LHV</t>
  </si>
  <si>
    <t>~3~36~5~~-5001~</t>
  </si>
  <si>
    <t>36 - Outlet of Fuel Source [58] - COAL -&gt; Fuel inlet of Boiler Assembly [1]: Circulating Fluidized Bed [45]: HHV</t>
  </si>
  <si>
    <t>~3~36~8~~-5001~</t>
  </si>
  <si>
    <t>36 - Outlet of Fuel Source [58] - COAL -&gt; Fuel inlet of Boiler Assembly [1]: Circulating Fluidized Bed [45]: Molecular weight</t>
  </si>
  <si>
    <t>~3~36~6~~-5001~</t>
  </si>
  <si>
    <t>36 - Outlet of Fuel Source [58] - COAL -&gt; Fuel inlet of Boiler Assembly [1]: Circulating Fluidized Bed [45]: Energy flow (LHV)</t>
  </si>
  <si>
    <t>~3~36~7~~-5001~</t>
  </si>
  <si>
    <t>36 - Outlet of Fuel Source [58] - COAL -&gt; Fuel inlet of Boiler Assembly [1]: Circulating Fluidized Bed [45]: Energy flow (HHV)</t>
  </si>
  <si>
    <t>~3~36~120~~-5001~</t>
  </si>
  <si>
    <t>36 - Outlet of Fuel Source [58] - COAL -&gt; Fuel inlet of Boiler Assembly [1]: Circulating Fluidized Bed [45]: Fuel LHV price</t>
  </si>
  <si>
    <t>~3~36~20~~-5001~</t>
  </si>
  <si>
    <t>36 - Outlet of Fuel Source [58] - COAL -&gt; Fuel inlet of Boiler Assembly [1]: Circulating Fluidized Bed [45]: Weight percent of Ash</t>
  </si>
  <si>
    <t>~3~36~21~~-5001~</t>
  </si>
  <si>
    <t>36 - Outlet of Fuel Source [58] - COAL -&gt; Fuel inlet of Boiler Assembly [1]: Circulating Fluidized Bed [45]: Weight percent of Moisture</t>
  </si>
  <si>
    <t>~3~36~22~~-5001~</t>
  </si>
  <si>
    <t>36 - Outlet of Fuel Source [58] - COAL -&gt; Fuel inlet of Boiler Assembly [1]: Circulating Fluidized Bed [45]: Weight percent of Carbon</t>
  </si>
  <si>
    <t>~3~36~23~~-5001~</t>
  </si>
  <si>
    <t>36 - Outlet of Fuel Source [58] - COAL -&gt; Fuel inlet of Boiler Assembly [1]: Circulating Fluidized Bed [45]: Weight percent of Hydrogen</t>
  </si>
  <si>
    <t>~3~36~24~~-5001~</t>
  </si>
  <si>
    <t>36 - Outlet of Fuel Source [58] - COAL -&gt; Fuel inlet of Boiler Assembly [1]: Circulating Fluidized Bed [45]: Weight percent of Oxygen</t>
  </si>
  <si>
    <t>~3~36~25~~-5001~</t>
  </si>
  <si>
    <t>36 - Outlet of Fuel Source [58] - COAL -&gt; Fuel inlet of Boiler Assembly [1]: Circulating Fluidized Bed [45]: Weight percent of Nitrogen</t>
  </si>
  <si>
    <t>~3~36~26~~-5001~</t>
  </si>
  <si>
    <t>36 - Outlet of Fuel Source [58] - COAL -&gt; Fuel inlet of Boiler Assembly [1]: Circulating Fluidized Bed [45]: Weight percent of Sulfur</t>
  </si>
  <si>
    <t>~3~36~27~~-5001~</t>
  </si>
  <si>
    <t>36 - Outlet of Fuel Source [58] - COAL -&gt; Fuel inlet of Boiler Assembly [1]: Circulating Fluidized Bed [45]: Weight percent of Chlorine</t>
  </si>
  <si>
    <t>~3~36~28~~-5001~</t>
  </si>
  <si>
    <t>36 - Outlet of Fuel Source [58] - COAL -&gt; Fuel inlet of Boiler Assembly [1]: Circulating Fluidized Bed [45]: Weight percent of Argon</t>
  </si>
  <si>
    <t>INPUTS - C:\Users\Admin\Documents\Thermoflow\MYFILES29\UJLJ-BTG\UJLJ-BTG_Whatif 75%_RevA.tfx: Case number for file used to start calculation (&lt;0 = Skip case)</t>
  </si>
  <si>
    <t>INPUTS - C:\Users\Admin\Documents\Thermoflow\MYFILES29\UJLJ-BTG\UJLJ-BTG_Whatif 50%_RevA.tfx: Case number for file used to start calculation (&lt;0 = Skip case)</t>
  </si>
  <si>
    <t>Power Out</t>
  </si>
  <si>
    <t>Turbine Pressure</t>
  </si>
  <si>
    <t>Load</t>
  </si>
  <si>
    <t>Power</t>
  </si>
  <si>
    <t>Range</t>
  </si>
  <si>
    <t>Elink</t>
  </si>
  <si>
    <t>100% Case
(bara)</t>
  </si>
  <si>
    <t>75% Case
(bara)</t>
  </si>
  <si>
    <t>50% Case
(bara)</t>
  </si>
  <si>
    <t>Power
(MW)</t>
  </si>
  <si>
    <t>Ps
(bara)</t>
  </si>
  <si>
    <t>Ts
( C )</t>
  </si>
  <si>
    <t>FEGT
( C )</t>
  </si>
  <si>
    <t>Stack
( C )</t>
  </si>
  <si>
    <t>Stream 27</t>
  </si>
  <si>
    <t>8.2 - &lt; 10.3</t>
  </si>
  <si>
    <t>ELINK (3)</t>
  </si>
  <si>
    <t>T1</t>
  </si>
  <si>
    <t>10.3 - 14.4</t>
  </si>
  <si>
    <t>ELINK (2)</t>
  </si>
  <si>
    <t>T2</t>
  </si>
  <si>
    <t>&gt;14.4 - 16.5</t>
  </si>
  <si>
    <t>ELINK</t>
  </si>
  <si>
    <t>T3</t>
  </si>
  <si>
    <t>Full Load</t>
  </si>
  <si>
    <t>T4</t>
  </si>
  <si>
    <t>Pw</t>
  </si>
  <si>
    <t>Coal (tph)</t>
  </si>
  <si>
    <t>Ps</t>
  </si>
  <si>
    <t>Ts</t>
  </si>
  <si>
    <t>FEGT</t>
  </si>
  <si>
    <t>PP Losses</t>
  </si>
  <si>
    <t>Aux</t>
  </si>
  <si>
    <t>Comm #1</t>
  </si>
  <si>
    <t>TMCR-1</t>
  </si>
  <si>
    <t>TMCR-2</t>
  </si>
  <si>
    <t>P Ex-1</t>
  </si>
  <si>
    <t>P Ex-2</t>
  </si>
  <si>
    <t>P Ex-3</t>
  </si>
  <si>
    <t>N/A</t>
  </si>
  <si>
    <t>Expected Output Power</t>
  </si>
  <si>
    <t>Group</t>
  </si>
  <si>
    <t>Status</t>
  </si>
  <si>
    <t>Parameters</t>
  </si>
  <si>
    <t>Unit</t>
  </si>
  <si>
    <t>Elink Row</t>
  </si>
  <si>
    <t>min</t>
  </si>
  <si>
    <t>max</t>
  </si>
  <si>
    <t>Formula if any</t>
  </si>
  <si>
    <t>Remarks</t>
  </si>
  <si>
    <t>Generator</t>
  </si>
  <si>
    <t>view</t>
  </si>
  <si>
    <t>Generator Power Factor</t>
  </si>
  <si>
    <t>Expected Power Output</t>
  </si>
  <si>
    <t>Same value as green highlighted cell; Should be converted from MW to kW; multiply input with 1000 before injected to ELINK.</t>
  </si>
  <si>
    <t>Boiler</t>
  </si>
  <si>
    <t>Desired Coal HHV (kJ/kg)</t>
  </si>
  <si>
    <t>kcal/kg</t>
  </si>
  <si>
    <t>Should be converted from kcal/kg to kJ/kg; multiply input with 4.1868 before injected to ELINK.</t>
  </si>
  <si>
    <t>Total Moisture (% wg)</t>
  </si>
  <si>
    <t>Ambient Condition</t>
  </si>
  <si>
    <t>Ambient Temperature ( C )</t>
  </si>
  <si>
    <t>Relative Humidity (%)</t>
  </si>
  <si>
    <t>Ambient Pressure (bar)</t>
  </si>
  <si>
    <t>Excess Air</t>
  </si>
  <si>
    <t>Condenser</t>
  </si>
  <si>
    <t>Water Cooling Inlet Temp</t>
  </si>
  <si>
    <t>Cooling Temp. Rise</t>
  </si>
  <si>
    <t>background input</t>
  </si>
  <si>
    <t>Main Steam Temp.</t>
  </si>
  <si>
    <t>Korelasi formula dari expected output power</t>
  </si>
  <si>
    <t>Main Steam Press.</t>
  </si>
  <si>
    <t>bara</t>
  </si>
  <si>
    <t>Turbine</t>
  </si>
  <si>
    <t>Turbine 2 inlet Press</t>
  </si>
  <si>
    <t>Korelasi formula dari main steam press</t>
  </si>
  <si>
    <t>Turbine 3 inlet Press</t>
  </si>
  <si>
    <t>Turbine 4 inlet Press</t>
  </si>
  <si>
    <t>Desup Spray</t>
  </si>
  <si>
    <t>ton/h</t>
  </si>
  <si>
    <t>Furnace</t>
  </si>
  <si>
    <t xml:space="preserve">Boiler </t>
  </si>
  <si>
    <t>PP Losses [44]</t>
  </si>
  <si>
    <t>PP Losses [50]</t>
  </si>
  <si>
    <t>PP Losses [54]</t>
  </si>
  <si>
    <t>STG</t>
  </si>
  <si>
    <t>Auxiliary Power</t>
  </si>
  <si>
    <t>Note : Expected output power is value from user input in MW.</t>
  </si>
  <si>
    <t>No</t>
  </si>
  <si>
    <t>Drawing</t>
  </si>
  <si>
    <t>Row</t>
  </si>
  <si>
    <t>001</t>
  </si>
  <si>
    <t>Ambient Temperature</t>
  </si>
  <si>
    <t>002</t>
  </si>
  <si>
    <t>Relative Humidity</t>
  </si>
  <si>
    <t>003</t>
  </si>
  <si>
    <t>Ambient Pressure</t>
  </si>
  <si>
    <t>004</t>
  </si>
  <si>
    <t>Gross Power Output</t>
  </si>
  <si>
    <t>Should be converted from kW to MW; divided by 1000 before send to SOKET</t>
  </si>
  <si>
    <t>005</t>
  </si>
  <si>
    <t>Stack Temperature</t>
  </si>
  <si>
    <t>006</t>
  </si>
  <si>
    <t>Flue Gas Inlet AH Temp.</t>
  </si>
  <si>
    <t>007</t>
  </si>
  <si>
    <t>Flue Gas Outlet AH Temp.</t>
  </si>
  <si>
    <t>008</t>
  </si>
  <si>
    <t>PA Inlet Temp.</t>
  </si>
  <si>
    <t>009</t>
  </si>
  <si>
    <t>PA Outlet Temp.</t>
  </si>
  <si>
    <t>010</t>
  </si>
  <si>
    <t>SA Inlet Temp.</t>
  </si>
  <si>
    <t>011</t>
  </si>
  <si>
    <t>SA Outlet Temp.</t>
  </si>
  <si>
    <t>012</t>
  </si>
  <si>
    <t>Main Steam Mass Flow</t>
  </si>
  <si>
    <t>013</t>
  </si>
  <si>
    <t>014</t>
  </si>
  <si>
    <t>MPa</t>
  </si>
  <si>
    <t>Should be converted from bara to MPa; divided by 10 before send to SOKET</t>
  </si>
  <si>
    <t>015</t>
  </si>
  <si>
    <t>Feedwater Mass Flow</t>
  </si>
  <si>
    <t>016</t>
  </si>
  <si>
    <t>017</t>
  </si>
  <si>
    <t>018</t>
  </si>
  <si>
    <t>kPa</t>
  </si>
  <si>
    <t>Should be converted from bara to kPa; multiply with 100 before send to SOKET</t>
  </si>
  <si>
    <t>019</t>
  </si>
  <si>
    <t>020</t>
  </si>
  <si>
    <t>Cooling Water Mass Flow</t>
  </si>
  <si>
    <t>021</t>
  </si>
  <si>
    <t>Cooling Water Outlet Temp.</t>
  </si>
  <si>
    <t>022</t>
  </si>
  <si>
    <t>Coal Flow</t>
  </si>
  <si>
    <t>023</t>
  </si>
  <si>
    <t>Coal HHV</t>
  </si>
  <si>
    <t>Should be converted from kJ/kg to kcal/kg; should be divided by 4.1868 before send to SOKET</t>
  </si>
  <si>
    <t>024</t>
  </si>
  <si>
    <t>Turbine Efficiency</t>
  </si>
  <si>
    <t>Average of T1, T2, T3 &amp; T4</t>
  </si>
  <si>
    <t>025</t>
  </si>
  <si>
    <t>deleted</t>
  </si>
  <si>
    <t>026</t>
  </si>
  <si>
    <t>HPH DCA</t>
  </si>
  <si>
    <t>027</t>
  </si>
  <si>
    <t>HPH TTD</t>
  </si>
  <si>
    <t>028</t>
  </si>
  <si>
    <t>LPH DCA</t>
  </si>
  <si>
    <t>029</t>
  </si>
  <si>
    <t>LPH TTD</t>
  </si>
  <si>
    <t>Additional item for Summary Header in SOKET (Unit Configuration Result)</t>
  </si>
  <si>
    <t>Gross Output</t>
  </si>
  <si>
    <t>kcal/kWh</t>
  </si>
  <si>
    <t>Nett Output</t>
  </si>
  <si>
    <t>Note : Following item are not shown in SOKET</t>
  </si>
  <si>
    <t>HHV</t>
  </si>
  <si>
    <t>LHV</t>
  </si>
  <si>
    <t>y = 0.3479x - 1.9893</t>
  </si>
  <si>
    <t>y = 2.9817x + 774.8</t>
  </si>
  <si>
    <t>y = -0.2485x + 6.8496</t>
  </si>
  <si>
    <t>y = 69.201x + 450.25</t>
  </si>
  <si>
    <t>y = 0.2733x + 44.99</t>
  </si>
  <si>
    <t>Ts'</t>
  </si>
  <si>
    <t>y = 1.3666x + 463.35</t>
  </si>
  <si>
    <t>=[451]*[932]/[931]</t>
  </si>
  <si>
    <t>Elink Param</t>
  </si>
  <si>
    <t>Value</t>
  </si>
  <si>
    <t>Gross Heat Rate LHV</t>
  </si>
  <si>
    <t>Gross Heat Rate HHV</t>
  </si>
  <si>
    <t>Nett Heat Rate HHV</t>
  </si>
  <si>
    <t>Cooling Water Inlet Temp</t>
  </si>
  <si>
    <t>Feedwater Temp</t>
  </si>
  <si>
    <t>Main Steam Temp</t>
  </si>
  <si>
    <t>Feedwater Press</t>
  </si>
  <si>
    <t>Condenser Press</t>
  </si>
  <si>
    <t>Turbine 1 Dry step efficiency</t>
  </si>
  <si>
    <t>Turbine 2 Dry step efficiency</t>
  </si>
  <si>
    <t>Turbine 3 Dry step efficiency</t>
  </si>
  <si>
    <t>Turbine 4 Dry step efficiency</t>
  </si>
  <si>
    <t>030</t>
  </si>
  <si>
    <t>031</t>
  </si>
  <si>
    <t>032</t>
  </si>
  <si>
    <t>033</t>
  </si>
  <si>
    <t>034</t>
  </si>
  <si>
    <t>035</t>
  </si>
  <si>
    <t>036</t>
  </si>
  <si>
    <t>Failed</t>
  </si>
  <si>
    <t>NA</t>
  </si>
  <si>
    <t>OK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</si>
</sst>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164" formatCode="_(* #,##0.00_);_(* \(#,##0.00\);_(* &quot;-&quot;??_);_(@_)"/>
    <numFmt numFmtId="165" formatCode="0.0##"/>
    <numFmt numFmtId="166" formatCode="0.0####"/>
    <numFmt numFmtId="167" formatCode="0.0"/>
    <numFmt numFmtId="168" formatCode="0.0#"/>
    <numFmt numFmtId="169" formatCode="0.0###"/>
    <numFmt numFmtId="170" formatCode="#,##0.0"/>
    <numFmt numFmtId="171" formatCode="0.0####E-00"/>
    <numFmt numFmtId="172" formatCode="0.0#####"/>
    <numFmt numFmtId="173" formatCode="0.000"/>
    <numFmt numFmtId="174" formatCode="_(* #,##0_);_(* \(#,##0\);_(* &quot;-&quot;??_);_(@_)"/>
    <numFmt numFmtId="175" formatCode="0.0000"/>
    <numFmt numFmtId="176" formatCode="0.00000"/>
  </numFmts>
  <fonts count="26">
    <font>
      <sz val="11"/>
      <color theme="1"/>
      <name val="Calibri"/>
      <family val="2"/>
      <charset val="1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11"/>
      <color indexed="8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sz val="9"/>
      <color theme="1"/>
      <name val="Calibri"/>
      <family val="2"/>
      <charset val="1"/>
      <scheme val="minor"/>
    </font>
    <font>
      <b/>
      <sz val="10"/>
      <name val="Calibri Body"/>
    </font>
    <font>
      <b/>
      <sz val="9"/>
      <color indexed="81"/>
      <name val="Tahoma"/>
      <charset val="1"/>
    </font>
    <font>
      <sz val="9"/>
      <color indexed="81"/>
      <name val="Tahoma"/>
      <charset val="1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name val="Arial"/>
      <family val="2"/>
    </font>
    <font>
      <sz val="12"/>
      <color rgb="FF000000"/>
      <name val="Calibri"/>
      <family val="2"/>
      <scheme val="minor"/>
    </font>
    <font>
      <strike/>
      <sz val="12"/>
      <color theme="1"/>
      <name val="Calibri"/>
      <family val="2"/>
      <scheme val="minor"/>
    </font>
    <font>
      <strike/>
      <sz val="11"/>
      <color rgb="FF00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sz val="8"/>
      <name val="Calibri"/>
      <family val="2"/>
      <charset val="1"/>
      <scheme val="minor"/>
    </font>
    <font>
      <sz val="11"/>
      <color indexed="8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C000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 diagonalUp="1">
      <left/>
      <right style="thin">
        <color indexed="64"/>
      </right>
      <top/>
      <bottom/>
      <diagonal style="thin">
        <color indexed="64"/>
      </diagonal>
    </border>
    <border diagonalUp="1">
      <left/>
      <right style="thin">
        <color indexed="64"/>
      </right>
      <top/>
      <bottom style="thin">
        <color indexed="64"/>
      </bottom>
      <diagonal style="thin">
        <color indexed="64"/>
      </diagonal>
    </border>
  </borders>
  <cellStyleXfs count="7">
    <xf numFmtId="0" fontId="0" fillId="0" borderId="0"/>
    <xf numFmtId="0" fontId="3" fillId="0" borderId="0"/>
    <xf numFmtId="164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0" fontId="14" fillId="0" borderId="0"/>
    <xf numFmtId="0" fontId="2" fillId="0" borderId="0"/>
  </cellStyleXfs>
  <cellXfs count="188">
    <xf numFmtId="0" fontId="0" fillId="0" borderId="0" xfId="0"/>
    <xf numFmtId="0" fontId="5" fillId="6" borderId="0" xfId="0" applyFont="1" applyFill="1"/>
    <xf numFmtId="0" fontId="5" fillId="6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7" borderId="10" xfId="0" applyFont="1" applyFill="1" applyBorder="1" applyAlignment="1">
      <alignment horizontal="center" vertical="center"/>
    </xf>
    <xf numFmtId="0" fontId="5" fillId="8" borderId="11" xfId="0" applyFont="1" applyFill="1" applyBorder="1" applyAlignment="1">
      <alignment horizontal="center" vertical="center"/>
    </xf>
    <xf numFmtId="0" fontId="0" fillId="0" borderId="13" xfId="0" applyBorder="1"/>
    <xf numFmtId="0" fontId="9" fillId="0" borderId="0" xfId="4"/>
    <xf numFmtId="0" fontId="9" fillId="7" borderId="0" xfId="4" applyFill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9" fillId="9" borderId="0" xfId="4" applyFill="1" applyAlignment="1">
      <alignment horizontal="center" vertical="center" wrapText="1"/>
    </xf>
    <xf numFmtId="0" fontId="0" fillId="9" borderId="14" xfId="0" applyFill="1" applyBorder="1" applyAlignment="1">
      <alignment horizontal="center" vertical="center"/>
    </xf>
    <xf numFmtId="9" fontId="0" fillId="0" borderId="9" xfId="0" applyNumberFormat="1" applyBorder="1" applyAlignment="1">
      <alignment horizontal="center" vertical="center"/>
    </xf>
    <xf numFmtId="167" fontId="0" fillId="0" borderId="9" xfId="0" applyNumberFormat="1" applyBorder="1" applyAlignment="1">
      <alignment horizontal="center" vertical="center"/>
    </xf>
    <xf numFmtId="0" fontId="0" fillId="0" borderId="9" xfId="0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0" fillId="8" borderId="2" xfId="0" applyFill="1" applyBorder="1" applyAlignment="1">
      <alignment horizontal="center" vertical="center"/>
    </xf>
    <xf numFmtId="2" fontId="0" fillId="10" borderId="2" xfId="0" applyNumberFormat="1" applyFill="1" applyBorder="1"/>
    <xf numFmtId="0" fontId="0" fillId="0" borderId="5" xfId="0" applyBorder="1"/>
    <xf numFmtId="0" fontId="0" fillId="0" borderId="3" xfId="0" applyBorder="1"/>
    <xf numFmtId="173" fontId="9" fillId="11" borderId="2" xfId="4" applyNumberFormat="1" applyFill="1" applyBorder="1"/>
    <xf numFmtId="0" fontId="9" fillId="0" borderId="5" xfId="4" applyBorder="1"/>
    <xf numFmtId="167" fontId="9" fillId="0" borderId="0" xfId="4" applyNumberFormat="1" applyAlignment="1">
      <alignment horizontal="center" vertical="center"/>
    </xf>
    <xf numFmtId="173" fontId="9" fillId="0" borderId="0" xfId="4" applyNumberFormat="1" applyAlignment="1">
      <alignment vertical="center"/>
    </xf>
    <xf numFmtId="167" fontId="9" fillId="0" borderId="0" xfId="4" applyNumberFormat="1" applyAlignment="1">
      <alignment vertical="center"/>
    </xf>
    <xf numFmtId="9" fontId="0" fillId="0" borderId="0" xfId="3" applyFont="1"/>
    <xf numFmtId="167" fontId="0" fillId="0" borderId="0" xfId="0" applyNumberFormat="1"/>
    <xf numFmtId="9" fontId="9" fillId="0" borderId="0" xfId="3" applyAlignment="1">
      <alignment horizontal="center" vertical="center"/>
    </xf>
    <xf numFmtId="173" fontId="0" fillId="0" borderId="0" xfId="0" applyNumberFormat="1"/>
    <xf numFmtId="9" fontId="0" fillId="0" borderId="14" xfId="0" applyNumberFormat="1" applyBorder="1" applyAlignment="1">
      <alignment horizontal="center" vertical="center"/>
    </xf>
    <xf numFmtId="167" fontId="0" fillId="0" borderId="14" xfId="0" applyNumberFormat="1" applyBorder="1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0" fontId="0" fillId="0" borderId="1" xfId="0" applyBorder="1"/>
    <xf numFmtId="0" fontId="0" fillId="0" borderId="6" xfId="0" applyBorder="1"/>
    <xf numFmtId="173" fontId="9" fillId="0" borderId="1" xfId="4" applyNumberFormat="1" applyBorder="1"/>
    <xf numFmtId="0" fontId="9" fillId="0" borderId="15" xfId="4" applyBorder="1"/>
    <xf numFmtId="2" fontId="0" fillId="0" borderId="0" xfId="0" applyNumberFormat="1"/>
    <xf numFmtId="0" fontId="10" fillId="0" borderId="0" xfId="0" applyFont="1"/>
    <xf numFmtId="0" fontId="10" fillId="0" borderId="0" xfId="0" applyFont="1" applyAlignment="1">
      <alignment horizontal="left" vertical="center"/>
    </xf>
    <xf numFmtId="0" fontId="0" fillId="8" borderId="4" xfId="0" applyFill="1" applyBorder="1" applyAlignment="1">
      <alignment horizontal="center" vertical="center"/>
    </xf>
    <xf numFmtId="0" fontId="0" fillId="0" borderId="4" xfId="0" applyBorder="1"/>
    <xf numFmtId="0" fontId="0" fillId="0" borderId="7" xfId="0" applyBorder="1"/>
    <xf numFmtId="173" fontId="9" fillId="0" borderId="4" xfId="4" applyNumberFormat="1" applyBorder="1"/>
    <xf numFmtId="0" fontId="9" fillId="0" borderId="16" xfId="4" applyBorder="1"/>
    <xf numFmtId="0" fontId="9" fillId="0" borderId="0" xfId="4" applyAlignment="1">
      <alignment horizontal="center" vertical="center"/>
    </xf>
    <xf numFmtId="0" fontId="9" fillId="0" borderId="0" xfId="4" applyAlignment="1">
      <alignment vertical="center"/>
    </xf>
    <xf numFmtId="173" fontId="9" fillId="0" borderId="0" xfId="4" applyNumberFormat="1"/>
    <xf numFmtId="2" fontId="9" fillId="0" borderId="0" xfId="4" applyNumberFormat="1"/>
    <xf numFmtId="0" fontId="9" fillId="9" borderId="0" xfId="4" applyFill="1"/>
    <xf numFmtId="174" fontId="0" fillId="0" borderId="0" xfId="2" applyNumberFormat="1" applyFont="1"/>
    <xf numFmtId="167" fontId="9" fillId="10" borderId="0" xfId="4" applyNumberFormat="1" applyFill="1" applyAlignment="1">
      <alignment horizontal="center" vertical="center"/>
    </xf>
    <xf numFmtId="2" fontId="9" fillId="12" borderId="0" xfId="4" applyNumberFormat="1" applyFill="1" applyAlignment="1">
      <alignment vertical="center"/>
    </xf>
    <xf numFmtId="2" fontId="9" fillId="0" borderId="0" xfId="4" applyNumberFormat="1" applyAlignment="1">
      <alignment vertical="center"/>
    </xf>
    <xf numFmtId="167" fontId="9" fillId="0" borderId="0" xfId="4" applyNumberFormat="1"/>
    <xf numFmtId="2" fontId="9" fillId="7" borderId="0" xfId="4" applyNumberFormat="1" applyFill="1" applyAlignment="1">
      <alignment vertical="center"/>
    </xf>
    <xf numFmtId="2" fontId="2" fillId="0" borderId="0" xfId="4" applyNumberFormat="1" applyFont="1" applyAlignment="1">
      <alignment horizontal="right"/>
    </xf>
    <xf numFmtId="167" fontId="9" fillId="12" borderId="0" xfId="4" applyNumberFormat="1" applyFill="1"/>
    <xf numFmtId="167" fontId="9" fillId="7" borderId="0" xfId="4" applyNumberFormat="1" applyFill="1" applyAlignment="1">
      <alignment vertical="center"/>
    </xf>
    <xf numFmtId="167" fontId="9" fillId="12" borderId="0" xfId="4" applyNumberFormat="1" applyFill="1" applyAlignment="1">
      <alignment vertical="center"/>
    </xf>
    <xf numFmtId="2" fontId="2" fillId="0" borderId="0" xfId="4" applyNumberFormat="1" applyFont="1"/>
    <xf numFmtId="2" fontId="2" fillId="0" borderId="0" xfId="4" applyNumberFormat="1" applyFont="1" applyAlignment="1">
      <alignment horizontal="right" vertical="center"/>
    </xf>
    <xf numFmtId="1" fontId="9" fillId="12" borderId="0" xfId="4" applyNumberFormat="1" applyFill="1" applyAlignment="1">
      <alignment vertical="center"/>
    </xf>
    <xf numFmtId="1" fontId="9" fillId="7" borderId="0" xfId="4" applyNumberFormat="1" applyFill="1" applyAlignment="1">
      <alignment vertical="center"/>
    </xf>
    <xf numFmtId="9" fontId="0" fillId="0" borderId="0" xfId="0" applyNumberFormat="1" applyAlignment="1">
      <alignment horizontal="center" vertical="center"/>
    </xf>
    <xf numFmtId="0" fontId="11" fillId="0" borderId="0" xfId="0" applyFont="1" applyAlignment="1">
      <alignment horizontal="right"/>
    </xf>
    <xf numFmtId="0" fontId="0" fillId="0" borderId="0" xfId="0" applyAlignment="1">
      <alignment horizontal="right"/>
    </xf>
    <xf numFmtId="0" fontId="14" fillId="0" borderId="0" xfId="5"/>
    <xf numFmtId="0" fontId="15" fillId="6" borderId="0" xfId="5" applyFont="1" applyFill="1" applyAlignment="1">
      <alignment vertical="center"/>
    </xf>
    <xf numFmtId="0" fontId="16" fillId="13" borderId="0" xfId="5" applyFont="1" applyFill="1" applyAlignment="1">
      <alignment horizontal="center" vertical="center"/>
    </xf>
    <xf numFmtId="0" fontId="14" fillId="0" borderId="0" xfId="5" applyAlignment="1">
      <alignment wrapText="1"/>
    </xf>
    <xf numFmtId="0" fontId="14" fillId="0" borderId="0" xfId="5" applyAlignment="1">
      <alignment horizontal="center" vertical="center"/>
    </xf>
    <xf numFmtId="0" fontId="14" fillId="10" borderId="0" xfId="5" applyFill="1"/>
    <xf numFmtId="175" fontId="14" fillId="0" borderId="0" xfId="5" applyNumberFormat="1" applyAlignment="1">
      <alignment horizontal="center" vertical="center"/>
    </xf>
    <xf numFmtId="0" fontId="17" fillId="0" borderId="0" xfId="0" applyFont="1" applyAlignment="1">
      <alignment horizontal="left"/>
    </xf>
    <xf numFmtId="0" fontId="14" fillId="8" borderId="0" xfId="5" applyFill="1"/>
    <xf numFmtId="0" fontId="17" fillId="8" borderId="0" xfId="0" applyFont="1" applyFill="1" applyAlignment="1">
      <alignment horizontal="left"/>
    </xf>
    <xf numFmtId="175" fontId="14" fillId="0" borderId="0" xfId="5" applyNumberFormat="1"/>
    <xf numFmtId="0" fontId="14" fillId="0" borderId="0" xfId="5" applyAlignment="1">
      <alignment vertical="center"/>
    </xf>
    <xf numFmtId="175" fontId="14" fillId="8" borderId="0" xfId="5" applyNumberFormat="1" applyFill="1"/>
    <xf numFmtId="0" fontId="14" fillId="8" borderId="0" xfId="5" applyFill="1" applyAlignment="1">
      <alignment vertical="center"/>
    </xf>
    <xf numFmtId="176" fontId="14" fillId="0" borderId="0" xfId="5" applyNumberFormat="1"/>
    <xf numFmtId="0" fontId="14" fillId="15" borderId="0" xfId="5" applyFill="1"/>
    <xf numFmtId="0" fontId="16" fillId="0" borderId="0" xfId="5" applyFont="1" applyAlignment="1">
      <alignment horizontal="center" vertical="center"/>
    </xf>
    <xf numFmtId="49" fontId="14" fillId="0" borderId="0" xfId="5" applyNumberFormat="1" applyAlignment="1">
      <alignment horizontal="center" vertical="center"/>
    </xf>
    <xf numFmtId="0" fontId="18" fillId="0" borderId="0" xfId="5" applyFont="1" applyAlignment="1">
      <alignment vertical="center" wrapText="1"/>
    </xf>
    <xf numFmtId="0" fontId="8" fillId="0" borderId="0" xfId="5" applyFont="1" applyAlignment="1">
      <alignment vertical="center" wrapText="1"/>
    </xf>
    <xf numFmtId="0" fontId="14" fillId="0" borderId="0" xfId="5" applyAlignment="1">
      <alignment horizontal="left" vertical="center"/>
    </xf>
    <xf numFmtId="0" fontId="14" fillId="8" borderId="0" xfId="5" applyFill="1" applyAlignment="1">
      <alignment horizontal="center" vertical="center"/>
    </xf>
    <xf numFmtId="49" fontId="14" fillId="8" borderId="0" xfId="5" applyNumberFormat="1" applyFill="1" applyAlignment="1">
      <alignment horizontal="center" vertical="center"/>
    </xf>
    <xf numFmtId="0" fontId="18" fillId="8" borderId="0" xfId="5" applyFont="1" applyFill="1" applyAlignment="1">
      <alignment vertical="center" wrapText="1"/>
    </xf>
    <xf numFmtId="0" fontId="8" fillId="8" borderId="0" xfId="5" applyFont="1" applyFill="1" applyAlignment="1">
      <alignment vertical="center" wrapText="1"/>
    </xf>
    <xf numFmtId="0" fontId="14" fillId="16" borderId="0" xfId="5" applyFill="1" applyAlignment="1">
      <alignment horizontal="left" vertical="center"/>
    </xf>
    <xf numFmtId="0" fontId="19" fillId="0" borderId="0" xfId="5" applyFont="1" applyAlignment="1">
      <alignment horizontal="center" vertical="center"/>
    </xf>
    <xf numFmtId="49" fontId="19" fillId="0" borderId="0" xfId="5" applyNumberFormat="1" applyFont="1" applyAlignment="1">
      <alignment horizontal="center" vertical="center"/>
    </xf>
    <xf numFmtId="0" fontId="20" fillId="0" borderId="0" xfId="5" applyFont="1" applyAlignment="1">
      <alignment vertical="center" wrapText="1"/>
    </xf>
    <xf numFmtId="0" fontId="19" fillId="0" borderId="0" xfId="5" applyFont="1"/>
    <xf numFmtId="49" fontId="14" fillId="0" borderId="0" xfId="5" applyNumberFormat="1"/>
    <xf numFmtId="49" fontId="21" fillId="0" borderId="0" xfId="5" applyNumberFormat="1" applyFont="1"/>
    <xf numFmtId="0" fontId="14" fillId="10" borderId="0" xfId="5" quotePrefix="1" applyFill="1"/>
    <xf numFmtId="0" fontId="14" fillId="17" borderId="0" xfId="5" applyFill="1"/>
    <xf numFmtId="0" fontId="9" fillId="17" borderId="0" xfId="4" applyFill="1" applyAlignment="1">
      <alignment horizontal="center" vertical="center"/>
    </xf>
    <xf numFmtId="0" fontId="9" fillId="17" borderId="0" xfId="4" applyFill="1"/>
    <xf numFmtId="2" fontId="2" fillId="17" borderId="0" xfId="4" applyNumberFormat="1" applyFont="1" applyFill="1" applyAlignment="1">
      <alignment horizontal="right"/>
    </xf>
    <xf numFmtId="2" fontId="14" fillId="14" borderId="0" xfId="5" applyNumberFormat="1" applyFill="1" applyBorder="1"/>
    <xf numFmtId="167" fontId="14" fillId="7" borderId="0" xfId="5" applyNumberFormat="1" applyFill="1" applyBorder="1"/>
    <xf numFmtId="0" fontId="14" fillId="14" borderId="0" xfId="5" applyFill="1" applyBorder="1"/>
    <xf numFmtId="1" fontId="14" fillId="14" borderId="0" xfId="5" applyNumberFormat="1" applyFill="1" applyBorder="1"/>
    <xf numFmtId="175" fontId="1" fillId="0" borderId="0" xfId="5" applyNumberFormat="1" applyFont="1"/>
    <xf numFmtId="0" fontId="14" fillId="0" borderId="0" xfId="5" applyAlignment="1">
      <alignment horizontal="right"/>
    </xf>
    <xf numFmtId="0" fontId="16" fillId="13" borderId="0" xfId="5" applyFont="1" applyFill="1" applyAlignment="1">
      <alignment horizontal="right" vertical="center"/>
    </xf>
    <xf numFmtId="2" fontId="14" fillId="14" borderId="0" xfId="5" applyNumberFormat="1" applyFill="1" applyBorder="1" applyAlignment="1">
      <alignment horizontal="right"/>
    </xf>
    <xf numFmtId="167" fontId="14" fillId="7" borderId="0" xfId="5" applyNumberFormat="1" applyFill="1" applyBorder="1" applyAlignment="1">
      <alignment horizontal="right"/>
    </xf>
    <xf numFmtId="0" fontId="14" fillId="14" borderId="0" xfId="5" applyFill="1" applyBorder="1" applyAlignment="1">
      <alignment horizontal="right"/>
    </xf>
    <xf numFmtId="1" fontId="14" fillId="14" borderId="0" xfId="5" applyNumberFormat="1" applyFill="1" applyBorder="1" applyAlignment="1">
      <alignment horizontal="right"/>
    </xf>
    <xf numFmtId="0" fontId="14" fillId="8" borderId="0" xfId="5" applyFill="1" applyAlignment="1">
      <alignment horizontal="right"/>
    </xf>
    <xf numFmtId="175" fontId="14" fillId="0" borderId="0" xfId="5" applyNumberFormat="1" applyAlignment="1">
      <alignment horizontal="right" vertical="center"/>
    </xf>
    <xf numFmtId="0" fontId="1" fillId="10" borderId="0" xfId="5" quotePrefix="1" applyFont="1" applyFill="1"/>
    <xf numFmtId="0" fontId="1" fillId="0" borderId="0" xfId="5" applyFont="1"/>
    <xf numFmtId="49" fontId="1" fillId="0" borderId="0" xfId="5" quotePrefix="1" applyNumberFormat="1" applyFont="1"/>
    <xf numFmtId="0" fontId="1" fillId="0" borderId="0" xfId="5" applyFont="1" applyAlignment="1">
      <alignment horizontal="left" vertical="center"/>
    </xf>
    <xf numFmtId="0" fontId="2" fillId="0" borderId="0" xfId="6"/>
    <xf numFmtId="0" fontId="2" fillId="0" borderId="0" xfId="6" applyAlignment="1"/>
    <xf numFmtId="0" fontId="2" fillId="2" borderId="0" xfId="6" applyFill="1" applyBorder="1" applyAlignment="1"/>
    <xf numFmtId="0" fontId="2" fillId="2" borderId="1" xfId="6" applyFill="1" applyBorder="1"/>
    <xf numFmtId="49" fontId="2" fillId="0" borderId="1" xfId="6" applyNumberFormat="1" applyFont="1" applyBorder="1" applyAlignment="1">
      <alignment horizontal="left"/>
    </xf>
    <xf numFmtId="0" fontId="2" fillId="2" borderId="2" xfId="6" applyFill="1" applyBorder="1"/>
    <xf numFmtId="0" fontId="2" fillId="2" borderId="3" xfId="6" applyFill="1" applyBorder="1" applyAlignment="1"/>
    <xf numFmtId="49" fontId="2" fillId="0" borderId="4" xfId="6" applyNumberFormat="1" applyFont="1" applyBorder="1" applyAlignment="1">
      <alignment horizontal="left"/>
    </xf>
    <xf numFmtId="0" fontId="4" fillId="3" borderId="5" xfId="6" applyFont="1" applyFill="1" applyBorder="1" applyAlignment="1">
      <alignment horizontal="center"/>
    </xf>
    <xf numFmtId="0" fontId="2" fillId="2" borderId="6" xfId="6" applyFill="1" applyBorder="1"/>
    <xf numFmtId="0" fontId="4" fillId="4" borderId="6" xfId="6" applyFont="1" applyFill="1" applyBorder="1" applyAlignment="1">
      <alignment horizontal="center"/>
    </xf>
    <xf numFmtId="0" fontId="4" fillId="5" borderId="6" xfId="6" applyFont="1" applyFill="1" applyBorder="1" applyAlignment="1">
      <alignment horizontal="center"/>
    </xf>
    <xf numFmtId="0" fontId="4" fillId="5" borderId="7" xfId="6" applyFont="1" applyFill="1" applyBorder="1" applyAlignment="1">
      <alignment horizontal="center"/>
    </xf>
    <xf numFmtId="0" fontId="2" fillId="4" borderId="8" xfId="6" applyFont="1" applyFill="1" applyBorder="1" applyAlignment="1">
      <alignment horizontal="left" wrapText="1"/>
    </xf>
    <xf numFmtId="0" fontId="2" fillId="5" borderId="8" xfId="6" applyFont="1" applyFill="1" applyBorder="1" applyAlignment="1">
      <alignment horizontal="left" wrapText="1"/>
    </xf>
    <xf numFmtId="0" fontId="2" fillId="5" borderId="9" xfId="6" applyFont="1" applyFill="1" applyBorder="1" applyAlignment="1">
      <alignment horizontal="left" wrapText="1"/>
    </xf>
    <xf numFmtId="0" fontId="2" fillId="2" borderId="5" xfId="6" applyFill="1" applyBorder="1"/>
    <xf numFmtId="0" fontId="2" fillId="2" borderId="6" xfId="6" applyFill="1" applyBorder="1" applyAlignment="1">
      <alignment horizontal="right"/>
    </xf>
    <xf numFmtId="0" fontId="2" fillId="4" borderId="6" xfId="6" applyFont="1" applyFill="1" applyBorder="1" applyAlignment="1">
      <alignment horizontal="center"/>
    </xf>
    <xf numFmtId="0" fontId="2" fillId="5" borderId="6" xfId="6" applyFont="1" applyFill="1" applyBorder="1" applyAlignment="1">
      <alignment horizontal="center"/>
    </xf>
    <xf numFmtId="0" fontId="2" fillId="5" borderId="7" xfId="6" applyFont="1" applyFill="1" applyBorder="1" applyAlignment="1">
      <alignment horizontal="center"/>
    </xf>
    <xf numFmtId="0" fontId="5" fillId="4" borderId="9" xfId="6" applyFont="1" applyFill="1" applyBorder="1" applyAlignment="1">
      <alignment horizontal="left"/>
    </xf>
    <xf numFmtId="0" fontId="5" fillId="4" borderId="7" xfId="6" applyFont="1" applyFill="1" applyBorder="1" applyAlignment="1">
      <alignment horizontal="center"/>
    </xf>
    <xf numFmtId="0" fontId="4" fillId="4" borderId="7" xfId="6" applyFont="1" applyFill="1" applyBorder="1" applyAlignment="1">
      <alignment horizontal="center"/>
    </xf>
    <xf numFmtId="0" fontId="5" fillId="5" borderId="9" xfId="6" applyFont="1" applyFill="1" applyBorder="1" applyAlignment="1">
      <alignment horizontal="left"/>
    </xf>
    <xf numFmtId="0" fontId="5" fillId="5" borderId="7" xfId="6" applyFont="1" applyFill="1" applyBorder="1" applyAlignment="1">
      <alignment horizontal="center"/>
    </xf>
    <xf numFmtId="0" fontId="7" fillId="0" borderId="6" xfId="6" applyFont="1" applyFill="1" applyBorder="1" applyAlignment="1">
      <alignment horizontal="center"/>
    </xf>
    <xf numFmtId="0" fontId="8" fillId="3" borderId="5" xfId="6" applyFont="1" applyFill="1" applyBorder="1" applyAlignment="1">
      <alignment horizontal="center"/>
    </xf>
    <xf numFmtId="0" fontId="8" fillId="2" borderId="6" xfId="6" applyFont="1" applyFill="1" applyBorder="1"/>
    <xf numFmtId="0" fontId="8" fillId="4" borderId="7" xfId="6" applyFont="1" applyFill="1" applyBorder="1" applyAlignment="1">
      <alignment horizontal="center"/>
    </xf>
    <xf numFmtId="0" fontId="8" fillId="4" borderId="6" xfId="6" applyFont="1" applyFill="1" applyBorder="1" applyAlignment="1">
      <alignment horizontal="center"/>
    </xf>
    <xf numFmtId="0" fontId="8" fillId="5" borderId="7" xfId="6" applyFont="1" applyFill="1" applyBorder="1" applyAlignment="1">
      <alignment horizontal="center"/>
    </xf>
    <xf numFmtId="0" fontId="8" fillId="5" borderId="6" xfId="6" applyFont="1" applyFill="1" applyBorder="1" applyAlignment="1">
      <alignment horizontal="center"/>
    </xf>
    <xf numFmtId="1" fontId="4" fillId="4" borderId="6" xfId="6" applyNumberFormat="1" applyFont="1" applyFill="1" applyBorder="1" applyAlignment="1">
      <alignment horizontal="center"/>
    </xf>
    <xf numFmtId="165" fontId="4" fillId="4" borderId="6" xfId="6" applyNumberFormat="1" applyFont="1" applyFill="1" applyBorder="1" applyAlignment="1">
      <alignment horizontal="center"/>
    </xf>
    <xf numFmtId="166" fontId="4" fillId="4" borderId="6" xfId="6" applyNumberFormat="1" applyFont="1" applyFill="1" applyBorder="1" applyAlignment="1">
      <alignment horizontal="center"/>
    </xf>
    <xf numFmtId="167" fontId="4" fillId="4" borderId="6" xfId="6" applyNumberFormat="1" applyFont="1" applyFill="1" applyBorder="1" applyAlignment="1">
      <alignment horizontal="center"/>
    </xf>
    <xf numFmtId="168" fontId="4" fillId="4" borderId="6" xfId="6" applyNumberFormat="1" applyFont="1" applyFill="1" applyBorder="1" applyAlignment="1">
      <alignment horizontal="center"/>
    </xf>
    <xf numFmtId="169" fontId="4" fillId="4" borderId="6" xfId="6" applyNumberFormat="1" applyFont="1" applyFill="1" applyBorder="1" applyAlignment="1">
      <alignment horizontal="center"/>
    </xf>
    <xf numFmtId="0" fontId="4" fillId="4" borderId="6" xfId="6" applyFont="1" applyFill="1" applyBorder="1" applyAlignment="1">
      <alignment horizontal="center" wrapText="1"/>
    </xf>
    <xf numFmtId="1" fontId="8" fillId="4" borderId="6" xfId="6" applyNumberFormat="1" applyFont="1" applyFill="1" applyBorder="1" applyAlignment="1">
      <alignment horizontal="center"/>
    </xf>
    <xf numFmtId="165" fontId="4" fillId="5" borderId="6" xfId="6" applyNumberFormat="1" applyFont="1" applyFill="1" applyBorder="1" applyAlignment="1">
      <alignment horizontal="center"/>
    </xf>
    <xf numFmtId="168" fontId="4" fillId="5" borderId="6" xfId="6" applyNumberFormat="1" applyFont="1" applyFill="1" applyBorder="1" applyAlignment="1">
      <alignment horizontal="center"/>
    </xf>
    <xf numFmtId="3" fontId="4" fillId="5" borderId="6" xfId="6" applyNumberFormat="1" applyFont="1" applyFill="1" applyBorder="1" applyAlignment="1">
      <alignment horizontal="center"/>
    </xf>
    <xf numFmtId="170" fontId="4" fillId="5" borderId="6" xfId="6" applyNumberFormat="1" applyFont="1" applyFill="1" applyBorder="1" applyAlignment="1">
      <alignment horizontal="center"/>
    </xf>
    <xf numFmtId="1" fontId="4" fillId="5" borderId="6" xfId="6" applyNumberFormat="1" applyFont="1" applyFill="1" applyBorder="1" applyAlignment="1">
      <alignment horizontal="center"/>
    </xf>
    <xf numFmtId="169" fontId="4" fillId="5" borderId="6" xfId="6" applyNumberFormat="1" applyFont="1" applyFill="1" applyBorder="1" applyAlignment="1">
      <alignment horizontal="center"/>
    </xf>
    <xf numFmtId="167" fontId="4" fillId="5" borderId="6" xfId="6" applyNumberFormat="1" applyFont="1" applyFill="1" applyBorder="1" applyAlignment="1">
      <alignment horizontal="center"/>
    </xf>
    <xf numFmtId="15" fontId="4" fillId="5" borderId="6" xfId="6" applyNumberFormat="1" applyFont="1" applyFill="1" applyBorder="1" applyAlignment="1">
      <alignment horizontal="center"/>
    </xf>
    <xf numFmtId="166" fontId="4" fillId="5" borderId="6" xfId="6" applyNumberFormat="1" applyFont="1" applyFill="1" applyBorder="1" applyAlignment="1">
      <alignment horizontal="center"/>
    </xf>
    <xf numFmtId="171" fontId="4" fillId="5" borderId="6" xfId="6" applyNumberFormat="1" applyFont="1" applyFill="1" applyBorder="1" applyAlignment="1">
      <alignment horizontal="center"/>
    </xf>
    <xf numFmtId="172" fontId="4" fillId="5" borderId="6" xfId="6" applyNumberFormat="1" applyFont="1" applyFill="1" applyBorder="1" applyAlignment="1">
      <alignment horizontal="center"/>
    </xf>
    <xf numFmtId="165" fontId="8" fillId="5" borderId="6" xfId="6" applyNumberFormat="1" applyFont="1" applyFill="1" applyBorder="1" applyAlignment="1">
      <alignment horizontal="center"/>
    </xf>
    <xf numFmtId="168" fontId="8" fillId="5" borderId="6" xfId="6" applyNumberFormat="1" applyFont="1" applyFill="1" applyBorder="1" applyAlignment="1">
      <alignment horizontal="center"/>
    </xf>
    <xf numFmtId="3" fontId="8" fillId="5" borderId="6" xfId="6" applyNumberFormat="1" applyFont="1" applyFill="1" applyBorder="1" applyAlignment="1">
      <alignment horizontal="center"/>
    </xf>
    <xf numFmtId="170" fontId="8" fillId="5" borderId="6" xfId="6" applyNumberFormat="1" applyFont="1" applyFill="1" applyBorder="1" applyAlignment="1">
      <alignment horizontal="center"/>
    </xf>
    <xf numFmtId="1" fontId="8" fillId="5" borderId="6" xfId="6" applyNumberFormat="1" applyFont="1" applyFill="1" applyBorder="1" applyAlignment="1">
      <alignment horizontal="center"/>
    </xf>
    <xf numFmtId="169" fontId="8" fillId="5" borderId="6" xfId="6" applyNumberFormat="1" applyFont="1" applyFill="1" applyBorder="1" applyAlignment="1">
      <alignment horizontal="center"/>
    </xf>
    <xf numFmtId="167" fontId="8" fillId="5" borderId="6" xfId="6" applyNumberFormat="1" applyFont="1" applyFill="1" applyBorder="1" applyAlignment="1">
      <alignment horizontal="center"/>
    </xf>
    <xf numFmtId="15" fontId="8" fillId="5" borderId="6" xfId="6" applyNumberFormat="1" applyFont="1" applyFill="1" applyBorder="1" applyAlignment="1">
      <alignment horizontal="center"/>
    </xf>
    <xf numFmtId="166" fontId="8" fillId="5" borderId="6" xfId="6" applyNumberFormat="1" applyFont="1" applyFill="1" applyBorder="1" applyAlignment="1">
      <alignment horizontal="center"/>
    </xf>
    <xf numFmtId="171" fontId="8" fillId="5" borderId="6" xfId="6" applyNumberFormat="1" applyFont="1" applyFill="1" applyBorder="1" applyAlignment="1">
      <alignment horizontal="center"/>
    </xf>
    <xf numFmtId="172" fontId="8" fillId="5" borderId="6" xfId="6" applyNumberFormat="1" applyFont="1" applyFill="1" applyBorder="1" applyAlignment="1">
      <alignment horizontal="center"/>
    </xf>
    <xf numFmtId="0" fontId="25" fillId="0" borderId="6" xfId="6" applyFont="1" applyFill="1" applyBorder="1" applyAlignment="1">
      <alignment horizontal="center"/>
    </xf>
    <xf numFmtId="0" fontId="2" fillId="7" borderId="11" xfId="0" applyFont="1" applyFill="1" applyBorder="1" applyAlignment="1">
      <alignment horizontal="center" vertical="center" wrapText="1"/>
    </xf>
    <xf numFmtId="0" fontId="2" fillId="7" borderId="12" xfId="0" applyFont="1" applyFill="1" applyBorder="1" applyAlignment="1">
      <alignment horizontal="center" vertical="center" wrapText="1"/>
    </xf>
    <xf numFmtId="0" fontId="2" fillId="7" borderId="11" xfId="4" applyFont="1" applyFill="1" applyBorder="1" applyAlignment="1">
      <alignment horizontal="center" vertical="center" wrapText="1"/>
    </xf>
    <xf numFmtId="0" fontId="2" fillId="7" borderId="12" xfId="4" applyFont="1" applyFill="1" applyBorder="1" applyAlignment="1">
      <alignment horizontal="center" vertical="center" wrapText="1"/>
    </xf>
  </cellXfs>
  <cellStyles count="7">
    <cellStyle name="Comma" xfId="2" builtinId="3"/>
    <cellStyle name="Normal" xfId="0" builtinId="0"/>
    <cellStyle name="Normal 2" xfId="1"/>
    <cellStyle name="Normal 2 2" xfId="4"/>
    <cellStyle name="Normal 3" xfId="5"/>
    <cellStyle name="Normal 4" xfId="6"/>
    <cellStyle name="Percent" xfId="3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Eng_Info!$S$16</c:f>
              <c:strCache>
                <c:ptCount val="1"/>
                <c:pt idx="0">
                  <c:v>Ps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385264890111336"/>
                  <c:y val="4.388600336930925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Eng_Info!$R$17:$R$18</c:f>
              <c:numCache>
                <c:formatCode>0.0</c:formatCode>
                <c:ptCount val="2"/>
                <c:pt idx="0">
                  <c:v>8.4499999999999993</c:v>
                </c:pt>
                <c:pt idx="1">
                  <c:v>16.498999999999999</c:v>
                </c:pt>
              </c:numCache>
            </c:numRef>
          </c:xVal>
          <c:yVal>
            <c:numRef>
              <c:f>Eng_Info!$S$17:$S$18</c:f>
              <c:numCache>
                <c:formatCode>0.00</c:formatCode>
                <c:ptCount val="2"/>
                <c:pt idx="0">
                  <c:v>47.3</c:v>
                </c:pt>
                <c:pt idx="1">
                  <c:v>49.5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7A1-4D73-B5D2-BAA4640500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6580072"/>
        <c:axId val="236580464"/>
      </c:scatterChart>
      <c:valAx>
        <c:axId val="236580072"/>
        <c:scaling>
          <c:orientation val="minMax"/>
          <c:max val="17"/>
          <c:min val="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6580464"/>
        <c:crosses val="autoZero"/>
        <c:crossBetween val="midCat"/>
      </c:valAx>
      <c:valAx>
        <c:axId val="236580464"/>
        <c:scaling>
          <c:orientation val="minMax"/>
          <c:max val="50"/>
          <c:min val="4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65800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Eng_Info!$S$20</c:f>
              <c:strCache>
                <c:ptCount val="1"/>
                <c:pt idx="0">
                  <c:v>Ts'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6171916010498686"/>
                  <c:y val="0.1153240740740740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Eng_Info!$R$21:$R$22</c:f>
              <c:numCache>
                <c:formatCode>0.0</c:formatCode>
                <c:ptCount val="2"/>
                <c:pt idx="0">
                  <c:v>8.4499999999999993</c:v>
                </c:pt>
                <c:pt idx="1">
                  <c:v>16.498999999999999</c:v>
                </c:pt>
              </c:numCache>
            </c:numRef>
          </c:xVal>
          <c:yVal>
            <c:numRef>
              <c:f>Eng_Info!$S$21:$S$22</c:f>
              <c:numCache>
                <c:formatCode>0.0</c:formatCode>
                <c:ptCount val="2"/>
                <c:pt idx="0">
                  <c:v>474.9</c:v>
                </c:pt>
                <c:pt idx="1">
                  <c:v>485.9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67A-4D47-B2CE-DC28FAE1DA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6577720"/>
        <c:axId val="236583992"/>
      </c:scatterChart>
      <c:valAx>
        <c:axId val="236577720"/>
        <c:scaling>
          <c:orientation val="minMax"/>
          <c:max val="17"/>
          <c:min val="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6583992"/>
        <c:crosses val="autoZero"/>
        <c:crossBetween val="midCat"/>
      </c:valAx>
      <c:valAx>
        <c:axId val="236583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65777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Eng_Info!$S$28</c:f>
              <c:strCache>
                <c:ptCount val="1"/>
                <c:pt idx="0">
                  <c:v>FEGT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36876306963468702"/>
                  <c:y val="0.14161594363219804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Eng_Info!$R$29:$R$30</c:f>
              <c:numCache>
                <c:formatCode>0.0</c:formatCode>
                <c:ptCount val="2"/>
                <c:pt idx="0">
                  <c:v>8.4499999999999993</c:v>
                </c:pt>
                <c:pt idx="1">
                  <c:v>16.498999999999999</c:v>
                </c:pt>
              </c:numCache>
            </c:numRef>
          </c:xVal>
          <c:yVal>
            <c:numRef>
              <c:f>Eng_Info!$S$29:$S$30</c:f>
              <c:numCache>
                <c:formatCode>0.0</c:formatCode>
                <c:ptCount val="2"/>
                <c:pt idx="0">
                  <c:v>800</c:v>
                </c:pt>
                <c:pt idx="1">
                  <c:v>824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2C0-42B6-9D09-87ABAF1DED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6578112"/>
        <c:axId val="236582032"/>
      </c:scatterChart>
      <c:valAx>
        <c:axId val="236578112"/>
        <c:scaling>
          <c:orientation val="minMax"/>
          <c:max val="17"/>
          <c:min val="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6582032"/>
        <c:crosses val="autoZero"/>
        <c:crossBetween val="midCat"/>
      </c:valAx>
      <c:valAx>
        <c:axId val="236582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65781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Eng_Info!$AI$4</c:f>
              <c:strCache>
                <c:ptCount val="1"/>
                <c:pt idx="0">
                  <c:v>Stream 27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7.7390256000893526E-2"/>
                  <c:y val="0.40667733181275806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Eng_Info!$AH$5:$AH$7</c:f>
              <c:numCache>
                <c:formatCode>0.0</c:formatCode>
                <c:ptCount val="3"/>
                <c:pt idx="0">
                  <c:v>8.4499999999999993</c:v>
                </c:pt>
                <c:pt idx="1">
                  <c:v>12.45</c:v>
                </c:pt>
                <c:pt idx="2">
                  <c:v>16.498999999999999</c:v>
                </c:pt>
              </c:numCache>
            </c:numRef>
          </c:xVal>
          <c:yVal>
            <c:numRef>
              <c:f>Eng_Info!$AI$5:$AI$7</c:f>
              <c:numCache>
                <c:formatCode>General</c:formatCode>
                <c:ptCount val="3"/>
                <c:pt idx="0">
                  <c:v>0.95</c:v>
                </c:pt>
                <c:pt idx="1">
                  <c:v>2.3420000000000001</c:v>
                </c:pt>
                <c:pt idx="2">
                  <c:v>3.75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6C6-4386-A675-455D5DBC3E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6591440"/>
        <c:axId val="236592616"/>
      </c:scatterChart>
      <c:valAx>
        <c:axId val="236591440"/>
        <c:scaling>
          <c:orientation val="minMax"/>
          <c:max val="17"/>
          <c:min val="7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6592616"/>
        <c:crosses val="autoZero"/>
        <c:crossBetween val="midCat"/>
      </c:valAx>
      <c:valAx>
        <c:axId val="23659261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65914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Eng_Info!$S$36</c:f>
              <c:strCache>
                <c:ptCount val="1"/>
                <c:pt idx="0">
                  <c:v>Aux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32301509186351707"/>
                  <c:y val="0.1431018518518518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Eng_Info!$R$37:$R$38</c:f>
              <c:numCache>
                <c:formatCode>0.0</c:formatCode>
                <c:ptCount val="2"/>
                <c:pt idx="0">
                  <c:v>8.4499999999999993</c:v>
                </c:pt>
                <c:pt idx="1">
                  <c:v>16.498999999999999</c:v>
                </c:pt>
              </c:numCache>
            </c:numRef>
          </c:xVal>
          <c:yVal>
            <c:numRef>
              <c:f>Eng_Info!$S$37:$S$38</c:f>
              <c:numCache>
                <c:formatCode>0</c:formatCode>
                <c:ptCount val="2"/>
                <c:pt idx="0">
                  <c:v>1035</c:v>
                </c:pt>
                <c:pt idx="1">
                  <c:v>1592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E9A-4F9E-8CCC-3C493140CF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6593008"/>
        <c:axId val="236586736"/>
      </c:scatterChart>
      <c:valAx>
        <c:axId val="236593008"/>
        <c:scaling>
          <c:orientation val="minMax"/>
          <c:max val="17"/>
          <c:min val="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6586736"/>
        <c:crosses val="autoZero"/>
        <c:crossBetween val="midCat"/>
      </c:valAx>
      <c:valAx>
        <c:axId val="236586736"/>
        <c:scaling>
          <c:orientation val="minMax"/>
          <c:min val="9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65930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Eng_Info!$S$32</c:f>
              <c:strCache>
                <c:ptCount val="1"/>
                <c:pt idx="0">
                  <c:v>PP Losses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19906583552055993"/>
                  <c:y val="-0.4460429425488480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Eng_Info!$R$33:$R$34</c:f>
              <c:numCache>
                <c:formatCode>0.0</c:formatCode>
                <c:ptCount val="2"/>
                <c:pt idx="0">
                  <c:v>8.4499999999999993</c:v>
                </c:pt>
                <c:pt idx="1">
                  <c:v>16.498999999999999</c:v>
                </c:pt>
              </c:numCache>
            </c:numRef>
          </c:xVal>
          <c:yVal>
            <c:numRef>
              <c:f>Eng_Info!$S$33:$S$34</c:f>
              <c:numCache>
                <c:formatCode>0.00</c:formatCode>
                <c:ptCount val="2"/>
                <c:pt idx="0">
                  <c:v>4.75</c:v>
                </c:pt>
                <c:pt idx="1">
                  <c:v>2.75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D674-409D-8B16-38E0373D96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6593400"/>
        <c:axId val="236590264"/>
      </c:scatterChart>
      <c:valAx>
        <c:axId val="236593400"/>
        <c:scaling>
          <c:orientation val="minMax"/>
          <c:max val="17"/>
          <c:min val="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6590264"/>
        <c:crosses val="autoZero"/>
        <c:crossBetween val="midCat"/>
      </c:valAx>
      <c:valAx>
        <c:axId val="236590264"/>
        <c:scaling>
          <c:orientation val="minMax"/>
          <c:min val="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65934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Eng_Info!$S$10</c:f>
              <c:strCache>
                <c:ptCount val="1"/>
                <c:pt idx="0">
                  <c:v>Coal (tph)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Eng_Info!$R$11:$R$13</c:f>
              <c:numCache>
                <c:formatCode>0.00</c:formatCode>
                <c:ptCount val="3"/>
                <c:pt idx="0">
                  <c:v>8.4499999999999993</c:v>
                </c:pt>
                <c:pt idx="1">
                  <c:v>12.45</c:v>
                </c:pt>
                <c:pt idx="2">
                  <c:v>16.14</c:v>
                </c:pt>
              </c:numCache>
            </c:numRef>
          </c:xVal>
          <c:yVal>
            <c:numRef>
              <c:f>Eng_Info!$S$11:$S$13</c:f>
              <c:numCache>
                <c:formatCode>General</c:formatCode>
                <c:ptCount val="3"/>
                <c:pt idx="0">
                  <c:v>9.1319999999999997</c:v>
                </c:pt>
                <c:pt idx="1">
                  <c:v>13.04</c:v>
                </c:pt>
                <c:pt idx="2">
                  <c:v>16.95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DF7-4F3A-9A39-0FDED0F8CC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6595360"/>
        <c:axId val="236586344"/>
      </c:scatterChart>
      <c:valAx>
        <c:axId val="236595360"/>
        <c:scaling>
          <c:orientation val="minMax"/>
          <c:max val="17"/>
          <c:min val="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6586344"/>
        <c:crosses val="autoZero"/>
        <c:crossBetween val="midCat"/>
      </c:valAx>
      <c:valAx>
        <c:axId val="236586344"/>
        <c:scaling>
          <c:orientation val="minMax"/>
          <c:max val="18"/>
          <c:min val="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65953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4337" name="ELINK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3313" name="ELINK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2289" name="ELINK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277009</xdr:colOff>
      <xdr:row>0</xdr:row>
      <xdr:rowOff>37354</xdr:rowOff>
    </xdr:from>
    <xdr:to>
      <xdr:col>31</xdr:col>
      <xdr:colOff>465268</xdr:colOff>
      <xdr:row>14</xdr:row>
      <xdr:rowOff>54088</xdr:rowOff>
    </xdr:to>
    <xdr:graphicFrame macro="">
      <xdr:nvGraphicFramePr>
        <xdr:cNvPr id="2" name="Chart 1">
          <a:extLst>
            <a:ext uri="{FF2B5EF4-FFF2-40B4-BE49-F238E27FC236}">
              <a16:creationId xmlns=""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23</xdr:col>
      <xdr:colOff>268044</xdr:colOff>
      <xdr:row>14</xdr:row>
      <xdr:rowOff>161663</xdr:rowOff>
    </xdr:from>
    <xdr:to>
      <xdr:col>31</xdr:col>
      <xdr:colOff>456303</xdr:colOff>
      <xdr:row>30</xdr:row>
      <xdr:rowOff>32571</xdr:rowOff>
    </xdr:to>
    <xdr:graphicFrame macro="">
      <xdr:nvGraphicFramePr>
        <xdr:cNvPr id="3" name="Chart 2">
          <a:extLst>
            <a:ext uri="{FF2B5EF4-FFF2-40B4-BE49-F238E27FC236}">
              <a16:creationId xmlns=""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278205</xdr:colOff>
      <xdr:row>30</xdr:row>
      <xdr:rowOff>141941</xdr:rowOff>
    </xdr:from>
    <xdr:to>
      <xdr:col>31</xdr:col>
      <xdr:colOff>477520</xdr:colOff>
      <xdr:row>46</xdr:row>
      <xdr:rowOff>12849</xdr:rowOff>
    </xdr:to>
    <xdr:graphicFrame macro="">
      <xdr:nvGraphicFramePr>
        <xdr:cNvPr id="4" name="Chart 3">
          <a:extLst>
            <a:ext uri="{FF2B5EF4-FFF2-40B4-BE49-F238E27FC236}">
              <a16:creationId xmlns=""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32</xdr:col>
      <xdr:colOff>46709</xdr:colOff>
      <xdr:row>8</xdr:row>
      <xdr:rowOff>71120</xdr:rowOff>
    </xdr:from>
    <xdr:to>
      <xdr:col>38</xdr:col>
      <xdr:colOff>555501</xdr:colOff>
      <xdr:row>23</xdr:row>
      <xdr:rowOff>50800</xdr:rowOff>
    </xdr:to>
    <xdr:graphicFrame macro="">
      <xdr:nvGraphicFramePr>
        <xdr:cNvPr id="5" name="Chart 4">
          <a:extLst>
            <a:ext uri="{FF2B5EF4-FFF2-40B4-BE49-F238E27FC236}">
              <a16:creationId xmlns=""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16</xdr:row>
      <xdr:rowOff>120865</xdr:rowOff>
    </xdr:from>
    <xdr:to>
      <xdr:col>7</xdr:col>
      <xdr:colOff>948838</xdr:colOff>
      <xdr:row>31</xdr:row>
      <xdr:rowOff>120865</xdr:rowOff>
    </xdr:to>
    <xdr:graphicFrame macro="">
      <xdr:nvGraphicFramePr>
        <xdr:cNvPr id="6" name="Chart 5">
          <a:extLst>
            <a:ext uri="{FF2B5EF4-FFF2-40B4-BE49-F238E27FC236}">
              <a16:creationId xmlns="" xmlns:a16="http://schemas.microsoft.com/office/drawing/2014/main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493090</xdr:colOff>
      <xdr:row>23</xdr:row>
      <xdr:rowOff>102920</xdr:rowOff>
    </xdr:from>
    <xdr:to>
      <xdr:col>16</xdr:col>
      <xdr:colOff>48557</xdr:colOff>
      <xdr:row>38</xdr:row>
      <xdr:rowOff>102920</xdr:rowOff>
    </xdr:to>
    <xdr:graphicFrame macro="">
      <xdr:nvGraphicFramePr>
        <xdr:cNvPr id="7" name="Chart 6">
          <a:extLst>
            <a:ext uri="{FF2B5EF4-FFF2-40B4-BE49-F238E27FC236}">
              <a16:creationId xmlns="" xmlns:a16="http://schemas.microsoft.com/office/drawing/2014/main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493090</xdr:colOff>
      <xdr:row>8</xdr:row>
      <xdr:rowOff>47039</xdr:rowOff>
    </xdr:from>
    <xdr:to>
      <xdr:col>16</xdr:col>
      <xdr:colOff>48557</xdr:colOff>
      <xdr:row>23</xdr:row>
      <xdr:rowOff>26719</xdr:rowOff>
    </xdr:to>
    <xdr:graphicFrame macro="">
      <xdr:nvGraphicFramePr>
        <xdr:cNvPr id="8" name="Chart 7">
          <a:extLst>
            <a:ext uri="{FF2B5EF4-FFF2-40B4-BE49-F238E27FC236}">
              <a16:creationId xmlns="" xmlns:a16="http://schemas.microsoft.com/office/drawing/2014/main" id="{00000000-0008-0000-03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266701</xdr:colOff>
      <xdr:row>28</xdr:row>
      <xdr:rowOff>66675</xdr:rowOff>
    </xdr:from>
    <xdr:to>
      <xdr:col>32</xdr:col>
      <xdr:colOff>495301</xdr:colOff>
      <xdr:row>37</xdr:row>
      <xdr:rowOff>9149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239501" y="5187315"/>
          <a:ext cx="8763000" cy="1588394"/>
        </a:xfrm>
        <a:prstGeom prst="rect">
          <a:avLst/>
        </a:prstGeom>
      </xdr:spPr>
    </xdr:pic>
    <xdr:clientData/>
  </xdr:twoCellAnchor>
  <xdr:twoCellAnchor editAs="oneCell">
    <xdr:from>
      <xdr:col>0</xdr:col>
      <xdr:colOff>219075</xdr:colOff>
      <xdr:row>1</xdr:row>
      <xdr:rowOff>0</xdr:rowOff>
    </xdr:from>
    <xdr:to>
      <xdr:col>17</xdr:col>
      <xdr:colOff>189490</xdr:colOff>
      <xdr:row>35</xdr:row>
      <xdr:rowOff>103412</xdr:rowOff>
    </xdr:to>
    <xdr:pic>
      <xdr:nvPicPr>
        <xdr:cNvPr id="3" name="Picture 2">
          <a:extLst>
            <a:ext uri="{FF2B5EF4-FFF2-40B4-BE49-F238E27FC236}">
              <a16:creationId xmlns=""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19075" y="182880"/>
          <a:ext cx="10333615" cy="6321332"/>
        </a:xfrm>
        <a:prstGeom prst="rect">
          <a:avLst/>
        </a:prstGeom>
      </xdr:spPr>
    </xdr:pic>
    <xdr:clientData/>
  </xdr:twoCellAnchor>
  <xdr:twoCellAnchor editAs="oneCell">
    <xdr:from>
      <xdr:col>18</xdr:col>
      <xdr:colOff>238125</xdr:colOff>
      <xdr:row>0</xdr:row>
      <xdr:rowOff>171450</xdr:rowOff>
    </xdr:from>
    <xdr:to>
      <xdr:col>32</xdr:col>
      <xdr:colOff>503625</xdr:colOff>
      <xdr:row>26</xdr:row>
      <xdr:rowOff>161925</xdr:rowOff>
    </xdr:to>
    <xdr:pic>
      <xdr:nvPicPr>
        <xdr:cNvPr id="4" name="Picture 3">
          <a:extLst>
            <a:ext uri="{FF2B5EF4-FFF2-40B4-BE49-F238E27FC236}">
              <a16:creationId xmlns=""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210925" y="171450"/>
          <a:ext cx="8799900" cy="474535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2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3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F3269"/>
  <sheetViews>
    <sheetView topLeftCell="B1" workbookViewId="0">
      <selection activeCell="E10" sqref="E10"/>
    </sheetView>
  </sheetViews>
  <sheetFormatPr defaultRowHeight="15"/>
  <cols>
    <col min="1" max="1" width="9.7109375" style="120" hidden="1" customWidth="1"/>
    <col min="2" max="2" width="40.7109375" style="121" customWidth="1"/>
    <col min="3" max="5" width="10.7109375" style="120" customWidth="1"/>
    <col min="6" max="16384" width="9.140625" style="120"/>
  </cols>
  <sheetData>
    <row r="1" spans="1:6" ht="15" customHeight="1">
      <c r="A1" s="125"/>
      <c r="B1" s="126"/>
      <c r="C1" s="136"/>
      <c r="D1" s="128" t="s">
        <v>1</v>
      </c>
      <c r="E1" s="147" t="s">
        <v>8</v>
      </c>
    </row>
    <row r="2" spans="1:6" ht="15" customHeight="1">
      <c r="A2" s="123"/>
      <c r="B2" s="122"/>
      <c r="C2" s="129"/>
      <c r="D2" s="129"/>
      <c r="E2" s="148"/>
    </row>
    <row r="3" spans="1:6" ht="15" customHeight="1">
      <c r="A3" s="123"/>
      <c r="B3" s="122"/>
      <c r="C3" s="129"/>
      <c r="D3" s="129"/>
      <c r="E3" s="148"/>
    </row>
    <row r="4" spans="1:6" ht="15" customHeight="1">
      <c r="A4" s="123"/>
      <c r="B4" s="122"/>
      <c r="C4" s="129"/>
      <c r="D4" s="129"/>
      <c r="E4" s="148"/>
    </row>
    <row r="5" spans="1:6" ht="15" customHeight="1">
      <c r="A5" s="123"/>
      <c r="B5" s="122"/>
      <c r="C5" s="129"/>
      <c r="D5" s="129"/>
      <c r="E5" s="148"/>
    </row>
    <row r="6" spans="1:6" ht="15" customHeight="1">
      <c r="A6" s="123"/>
      <c r="B6" s="122"/>
      <c r="C6" s="137" t="s">
        <v>0</v>
      </c>
      <c r="D6" s="146" t="s">
        <v>7</v>
      </c>
      <c r="E6" s="183" t="s">
        <v>6647</v>
      </c>
    </row>
    <row r="7" spans="1:6" ht="15" customHeight="1">
      <c r="A7" s="127"/>
      <c r="B7" s="141" t="s">
        <v>2</v>
      </c>
      <c r="C7" s="142" t="s">
        <v>3</v>
      </c>
      <c r="D7" s="143" t="s">
        <v>4</v>
      </c>
      <c r="E7" s="149" t="s">
        <v>4</v>
      </c>
    </row>
    <row r="8" spans="1:6" ht="75">
      <c r="A8" s="124" t="s">
        <v>9</v>
      </c>
      <c r="B8" s="133" t="s">
        <v>6458</v>
      </c>
      <c r="C8" s="138"/>
      <c r="D8" s="153">
        <v>0</v>
      </c>
      <c r="E8" s="160">
        <f t="shared" ref="E8:E71" si="0">_xlfn.IFNA(F8,D8)</f>
        <v>0</v>
      </c>
      <c r="F8" s="120" t="e">
        <f>VLOOKUP(B8,input!$I$3:$J$28,2,FALSE)</f>
        <v>#N/A</v>
      </c>
    </row>
    <row r="9" spans="1:6">
      <c r="A9" s="124" t="s">
        <v>11</v>
      </c>
      <c r="B9" s="133" t="s">
        <v>12</v>
      </c>
      <c r="C9" s="138"/>
      <c r="D9" s="154">
        <v>1</v>
      </c>
      <c r="E9" s="160">
        <f t="shared" si="0"/>
        <v>1</v>
      </c>
      <c r="F9" s="120" t="e">
        <f>VLOOKUP(B9,input!$I$3:$J$28,2,FALSE)</f>
        <v>#N/A</v>
      </c>
    </row>
    <row r="10" spans="1:6">
      <c r="A10" s="124" t="s">
        <v>13</v>
      </c>
      <c r="B10" s="133" t="s">
        <v>14</v>
      </c>
      <c r="C10" s="138" t="s">
        <v>15</v>
      </c>
      <c r="D10" s="153">
        <v>8449</v>
      </c>
      <c r="E10" s="160">
        <f t="shared" si="0"/>
        <v>0</v>
      </c>
      <c r="F10" s="120">
        <f>VLOOKUP(B10,input!$I$3:$J$28,2,FALSE)</f>
        <v>0</v>
      </c>
    </row>
    <row r="11" spans="1:6">
      <c r="A11" s="124" t="s">
        <v>16</v>
      </c>
      <c r="B11" s="133" t="s">
        <v>17</v>
      </c>
      <c r="C11" s="138"/>
      <c r="D11" s="155">
        <v>1.0000000474974513E-3</v>
      </c>
      <c r="E11" s="160">
        <f t="shared" si="0"/>
        <v>1.0000000474974513E-3</v>
      </c>
      <c r="F11" s="120" t="e">
        <f>VLOOKUP(B11,input!$I$3:$J$28,2,FALSE)</f>
        <v>#N/A</v>
      </c>
    </row>
    <row r="12" spans="1:6" ht="45">
      <c r="A12" s="124" t="s">
        <v>18</v>
      </c>
      <c r="B12" s="133" t="s">
        <v>19</v>
      </c>
      <c r="C12" s="138" t="s">
        <v>20</v>
      </c>
      <c r="D12" s="153">
        <v>0</v>
      </c>
      <c r="E12" s="160">
        <f t="shared" si="0"/>
        <v>0</v>
      </c>
      <c r="F12" s="120" t="e">
        <f>VLOOKUP(B12,input!$I$3:$J$28,2,FALSE)</f>
        <v>#N/A</v>
      </c>
    </row>
    <row r="13" spans="1:6" ht="45">
      <c r="A13" s="124" t="s">
        <v>21</v>
      </c>
      <c r="B13" s="133" t="s">
        <v>22</v>
      </c>
      <c r="C13" s="138" t="s">
        <v>20</v>
      </c>
      <c r="D13" s="156">
        <v>100</v>
      </c>
      <c r="E13" s="160">
        <f t="shared" si="0"/>
        <v>100</v>
      </c>
      <c r="F13" s="120" t="e">
        <f>VLOOKUP(B13,input!$I$3:$J$28,2,FALSE)</f>
        <v>#N/A</v>
      </c>
    </row>
    <row r="14" spans="1:6" ht="30">
      <c r="A14" s="124" t="s">
        <v>23</v>
      </c>
      <c r="B14" s="133" t="s">
        <v>24</v>
      </c>
      <c r="C14" s="138"/>
      <c r="D14" s="154">
        <v>1</v>
      </c>
      <c r="E14" s="160">
        <f t="shared" si="0"/>
        <v>1</v>
      </c>
      <c r="F14" s="120" t="e">
        <f>VLOOKUP(B14,input!$I$3:$J$28,2,FALSE)</f>
        <v>#N/A</v>
      </c>
    </row>
    <row r="15" spans="1:6" ht="30">
      <c r="A15" s="124" t="s">
        <v>25</v>
      </c>
      <c r="B15" s="133" t="s">
        <v>26</v>
      </c>
      <c r="C15" s="138"/>
      <c r="D15" s="154">
        <v>1</v>
      </c>
      <c r="E15" s="160">
        <f t="shared" si="0"/>
        <v>1</v>
      </c>
      <c r="F15" s="120" t="e">
        <f>VLOOKUP(B15,input!$I$3:$J$28,2,FALSE)</f>
        <v>#N/A</v>
      </c>
    </row>
    <row r="16" spans="1:6" ht="30">
      <c r="A16" s="124" t="s">
        <v>27</v>
      </c>
      <c r="B16" s="133" t="s">
        <v>28</v>
      </c>
      <c r="C16" s="138"/>
      <c r="D16" s="154">
        <v>1</v>
      </c>
      <c r="E16" s="160">
        <f t="shared" si="0"/>
        <v>1</v>
      </c>
      <c r="F16" s="120" t="e">
        <f>VLOOKUP(B16,input!$I$3:$J$28,2,FALSE)</f>
        <v>#N/A</v>
      </c>
    </row>
    <row r="17" spans="1:6" ht="30">
      <c r="A17" s="124" t="s">
        <v>29</v>
      </c>
      <c r="B17" s="133" t="s">
        <v>30</v>
      </c>
      <c r="C17" s="138"/>
      <c r="D17" s="157">
        <v>20</v>
      </c>
      <c r="E17" s="160">
        <f t="shared" si="0"/>
        <v>20</v>
      </c>
      <c r="F17" s="120" t="e">
        <f>VLOOKUP(B17,input!$I$3:$J$28,2,FALSE)</f>
        <v>#N/A</v>
      </c>
    </row>
    <row r="18" spans="1:6" ht="30">
      <c r="A18" s="124" t="s">
        <v>31</v>
      </c>
      <c r="B18" s="133" t="s">
        <v>32</v>
      </c>
      <c r="C18" s="138"/>
      <c r="D18" s="157">
        <v>30</v>
      </c>
      <c r="E18" s="160">
        <f t="shared" si="0"/>
        <v>30</v>
      </c>
      <c r="F18" s="120" t="e">
        <f>VLOOKUP(B18,input!$I$3:$J$28,2,FALSE)</f>
        <v>#N/A</v>
      </c>
    </row>
    <row r="19" spans="1:6" ht="30">
      <c r="A19" s="124" t="s">
        <v>33</v>
      </c>
      <c r="B19" s="133" t="s">
        <v>34</v>
      </c>
      <c r="C19" s="138"/>
      <c r="D19" s="154">
        <v>1</v>
      </c>
      <c r="E19" s="160">
        <f t="shared" si="0"/>
        <v>1</v>
      </c>
      <c r="F19" s="120" t="e">
        <f>VLOOKUP(B19,input!$I$3:$J$28,2,FALSE)</f>
        <v>#N/A</v>
      </c>
    </row>
    <row r="20" spans="1:6" ht="30">
      <c r="A20" s="124" t="s">
        <v>35</v>
      </c>
      <c r="B20" s="133" t="s">
        <v>36</v>
      </c>
      <c r="C20" s="138"/>
      <c r="D20" s="157">
        <v>20</v>
      </c>
      <c r="E20" s="160">
        <f t="shared" si="0"/>
        <v>20</v>
      </c>
      <c r="F20" s="120" t="e">
        <f>VLOOKUP(B20,input!$I$3:$J$28,2,FALSE)</f>
        <v>#N/A</v>
      </c>
    </row>
    <row r="21" spans="1:6">
      <c r="A21" s="124" t="s">
        <v>37</v>
      </c>
      <c r="B21" s="133" t="s">
        <v>38</v>
      </c>
      <c r="C21" s="138" t="s">
        <v>39</v>
      </c>
      <c r="D21" s="153">
        <v>0</v>
      </c>
      <c r="E21" s="160">
        <f t="shared" si="0"/>
        <v>0</v>
      </c>
      <c r="F21" s="120" t="e">
        <f>VLOOKUP(B21,input!$I$3:$J$28,2,FALSE)</f>
        <v>#N/A</v>
      </c>
    </row>
    <row r="22" spans="1:6">
      <c r="A22" s="124" t="s">
        <v>40</v>
      </c>
      <c r="B22" s="133" t="s">
        <v>41</v>
      </c>
      <c r="C22" s="138" t="s">
        <v>42</v>
      </c>
      <c r="D22" s="157">
        <v>29.999990463256836</v>
      </c>
      <c r="E22" s="160">
        <f t="shared" si="0"/>
        <v>0</v>
      </c>
      <c r="F22" s="120">
        <f>VLOOKUP(B22,input!$I$3:$J$28,2,FALSE)</f>
        <v>0</v>
      </c>
    </row>
    <row r="23" spans="1:6">
      <c r="A23" s="124" t="s">
        <v>43</v>
      </c>
      <c r="B23" s="133" t="s">
        <v>44</v>
      </c>
      <c r="C23" s="138" t="s">
        <v>45</v>
      </c>
      <c r="D23" s="157">
        <v>83</v>
      </c>
      <c r="E23" s="160">
        <f t="shared" si="0"/>
        <v>0</v>
      </c>
      <c r="F23" s="120">
        <f>VLOOKUP(B23,input!$I$3:$J$28,2,FALSE)</f>
        <v>0</v>
      </c>
    </row>
    <row r="24" spans="1:6">
      <c r="A24" s="124" t="s">
        <v>46</v>
      </c>
      <c r="B24" s="133" t="s">
        <v>47</v>
      </c>
      <c r="C24" s="138" t="s">
        <v>42</v>
      </c>
      <c r="D24" s="157">
        <v>27.550378799438477</v>
      </c>
      <c r="E24" s="160">
        <f t="shared" si="0"/>
        <v>27.550378799438477</v>
      </c>
      <c r="F24" s="120" t="e">
        <f>VLOOKUP(B24,input!$I$3:$J$28,2,FALSE)</f>
        <v>#N/A</v>
      </c>
    </row>
    <row r="25" spans="1:6">
      <c r="A25" s="124" t="s">
        <v>48</v>
      </c>
      <c r="B25" s="133" t="s">
        <v>49</v>
      </c>
      <c r="C25" s="138" t="s">
        <v>50</v>
      </c>
      <c r="D25" s="154">
        <v>1.0132377147674561</v>
      </c>
      <c r="E25" s="160">
        <f t="shared" si="0"/>
        <v>0</v>
      </c>
      <c r="F25" s="120">
        <f>VLOOKUP(B25,input!$I$3:$J$28,2,FALSE)</f>
        <v>0</v>
      </c>
    </row>
    <row r="26" spans="1:6" ht="30">
      <c r="A26" s="124" t="s">
        <v>51</v>
      </c>
      <c r="B26" s="133" t="s">
        <v>52</v>
      </c>
      <c r="C26" s="138" t="s">
        <v>20</v>
      </c>
      <c r="D26" s="157">
        <v>45.602470397949219</v>
      </c>
      <c r="E26" s="160">
        <f t="shared" si="0"/>
        <v>45.602470397949219</v>
      </c>
      <c r="F26" s="120" t="e">
        <f>VLOOKUP(B26,input!$I$3:$J$28,2,FALSE)</f>
        <v>#N/A</v>
      </c>
    </row>
    <row r="27" spans="1:6" ht="30">
      <c r="A27" s="124" t="s">
        <v>53</v>
      </c>
      <c r="B27" s="133" t="s">
        <v>54</v>
      </c>
      <c r="C27" s="138" t="s">
        <v>45</v>
      </c>
      <c r="D27" s="153">
        <v>0</v>
      </c>
      <c r="E27" s="160">
        <f t="shared" si="0"/>
        <v>0</v>
      </c>
      <c r="F27" s="120" t="e">
        <f>VLOOKUP(B27,input!$I$3:$J$28,2,FALSE)</f>
        <v>#N/A</v>
      </c>
    </row>
    <row r="28" spans="1:6" ht="30">
      <c r="A28" s="124" t="s">
        <v>55</v>
      </c>
      <c r="B28" s="133" t="s">
        <v>56</v>
      </c>
      <c r="C28" s="138" t="s">
        <v>42</v>
      </c>
      <c r="D28" s="156">
        <v>800</v>
      </c>
      <c r="E28" s="160">
        <f t="shared" si="0"/>
        <v>774.8</v>
      </c>
      <c r="F28" s="120">
        <f>VLOOKUP(B28,input!$I$3:$J$28,2,FALSE)</f>
        <v>774.8</v>
      </c>
    </row>
    <row r="29" spans="1:6" ht="30">
      <c r="A29" s="124" t="s">
        <v>57</v>
      </c>
      <c r="B29" s="133" t="s">
        <v>58</v>
      </c>
      <c r="C29" s="138" t="s">
        <v>45</v>
      </c>
      <c r="D29" s="157">
        <v>20</v>
      </c>
      <c r="E29" s="160">
        <f t="shared" si="0"/>
        <v>0</v>
      </c>
      <c r="F29" s="120">
        <f>VLOOKUP(B29,input!$I$3:$J$28,2,FALSE)</f>
        <v>0</v>
      </c>
    </row>
    <row r="30" spans="1:6" ht="30">
      <c r="A30" s="124" t="s">
        <v>59</v>
      </c>
      <c r="B30" s="133" t="s">
        <v>60</v>
      </c>
      <c r="C30" s="138" t="s">
        <v>45</v>
      </c>
      <c r="D30" s="154">
        <v>2.5</v>
      </c>
      <c r="E30" s="160">
        <f t="shared" si="0"/>
        <v>2.5</v>
      </c>
      <c r="F30" s="120" t="e">
        <f>VLOOKUP(B30,input!$I$3:$J$28,2,FALSE)</f>
        <v>#N/A</v>
      </c>
    </row>
    <row r="31" spans="1:6" ht="30">
      <c r="A31" s="124" t="s">
        <v>61</v>
      </c>
      <c r="B31" s="133" t="s">
        <v>62</v>
      </c>
      <c r="C31" s="138" t="s">
        <v>45</v>
      </c>
      <c r="D31" s="158">
        <v>0.25</v>
      </c>
      <c r="E31" s="160">
        <f t="shared" si="0"/>
        <v>0.25</v>
      </c>
      <c r="F31" s="120" t="e">
        <f>VLOOKUP(B31,input!$I$3:$J$28,2,FALSE)</f>
        <v>#N/A</v>
      </c>
    </row>
    <row r="32" spans="1:6" ht="30">
      <c r="A32" s="124" t="s">
        <v>63</v>
      </c>
      <c r="B32" s="133" t="s">
        <v>64</v>
      </c>
      <c r="C32" s="138" t="s">
        <v>65</v>
      </c>
      <c r="D32" s="158">
        <v>-0.24906601011753082</v>
      </c>
      <c r="E32" s="160">
        <f t="shared" si="0"/>
        <v>-0.24906601011753082</v>
      </c>
      <c r="F32" s="120" t="e">
        <f>VLOOKUP(B32,input!$I$3:$J$28,2,FALSE)</f>
        <v>#N/A</v>
      </c>
    </row>
    <row r="33" spans="1:6" ht="30">
      <c r="A33" s="124" t="s">
        <v>66</v>
      </c>
      <c r="B33" s="133" t="s">
        <v>67</v>
      </c>
      <c r="C33" s="138" t="s">
        <v>45</v>
      </c>
      <c r="D33" s="157">
        <v>50.5</v>
      </c>
      <c r="E33" s="160">
        <f t="shared" si="0"/>
        <v>50.5</v>
      </c>
      <c r="F33" s="120" t="e">
        <f>VLOOKUP(B33,input!$I$3:$J$28,2,FALSE)</f>
        <v>#N/A</v>
      </c>
    </row>
    <row r="34" spans="1:6" ht="30">
      <c r="A34" s="124" t="s">
        <v>68</v>
      </c>
      <c r="B34" s="133" t="s">
        <v>69</v>
      </c>
      <c r="C34" s="138" t="s">
        <v>65</v>
      </c>
      <c r="D34" s="157">
        <v>35</v>
      </c>
      <c r="E34" s="160">
        <f t="shared" si="0"/>
        <v>35</v>
      </c>
      <c r="F34" s="120" t="e">
        <f>VLOOKUP(B34,input!$I$3:$J$28,2,FALSE)</f>
        <v>#N/A</v>
      </c>
    </row>
    <row r="35" spans="1:6" ht="30">
      <c r="A35" s="124" t="s">
        <v>70</v>
      </c>
      <c r="B35" s="133" t="s">
        <v>71</v>
      </c>
      <c r="C35" s="138" t="s">
        <v>65</v>
      </c>
      <c r="D35" s="157">
        <v>72</v>
      </c>
      <c r="E35" s="160">
        <f t="shared" si="0"/>
        <v>72</v>
      </c>
      <c r="F35" s="120" t="e">
        <f>VLOOKUP(B35,input!$I$3:$J$28,2,FALSE)</f>
        <v>#N/A</v>
      </c>
    </row>
    <row r="36" spans="1:6" ht="30">
      <c r="A36" s="124" t="s">
        <v>72</v>
      </c>
      <c r="B36" s="133" t="s">
        <v>73</v>
      </c>
      <c r="C36" s="138" t="s">
        <v>65</v>
      </c>
      <c r="D36" s="157">
        <v>19.925281524658203</v>
      </c>
      <c r="E36" s="160">
        <f t="shared" si="0"/>
        <v>19.925281524658203</v>
      </c>
      <c r="F36" s="120" t="e">
        <f>VLOOKUP(B36,input!$I$3:$J$28,2,FALSE)</f>
        <v>#N/A</v>
      </c>
    </row>
    <row r="37" spans="1:6" ht="45">
      <c r="A37" s="124" t="s">
        <v>74</v>
      </c>
      <c r="B37" s="133" t="s">
        <v>75</v>
      </c>
      <c r="C37" s="138" t="s">
        <v>42</v>
      </c>
      <c r="D37" s="156">
        <v>290</v>
      </c>
      <c r="E37" s="160">
        <f t="shared" si="0"/>
        <v>290</v>
      </c>
      <c r="F37" s="120" t="e">
        <f>VLOOKUP(B37,input!$I$3:$J$28,2,FALSE)</f>
        <v>#N/A</v>
      </c>
    </row>
    <row r="38" spans="1:6" ht="45">
      <c r="A38" s="124" t="s">
        <v>76</v>
      </c>
      <c r="B38" s="133" t="s">
        <v>77</v>
      </c>
      <c r="C38" s="138" t="s">
        <v>45</v>
      </c>
      <c r="D38" s="154">
        <v>6</v>
      </c>
      <c r="E38" s="160">
        <f t="shared" si="0"/>
        <v>6</v>
      </c>
      <c r="F38" s="120" t="e">
        <f>VLOOKUP(B38,input!$I$3:$J$28,2,FALSE)</f>
        <v>#N/A</v>
      </c>
    </row>
    <row r="39" spans="1:6" ht="45">
      <c r="A39" s="124" t="s">
        <v>78</v>
      </c>
      <c r="B39" s="133" t="s">
        <v>79</v>
      </c>
      <c r="C39" s="138" t="s">
        <v>80</v>
      </c>
      <c r="D39" s="153">
        <v>0</v>
      </c>
      <c r="E39" s="160">
        <f t="shared" si="0"/>
        <v>0</v>
      </c>
      <c r="F39" s="120" t="e">
        <f>VLOOKUP(B39,input!$I$3:$J$28,2,FALSE)</f>
        <v>#N/A</v>
      </c>
    </row>
    <row r="40" spans="1:6" ht="30">
      <c r="A40" s="124" t="s">
        <v>81</v>
      </c>
      <c r="B40" s="133" t="s">
        <v>82</v>
      </c>
      <c r="C40" s="138" t="s">
        <v>50</v>
      </c>
      <c r="D40" s="154">
        <v>1.1845359802246094</v>
      </c>
      <c r="E40" s="160">
        <f t="shared" si="0"/>
        <v>1.1845359802246094</v>
      </c>
      <c r="F40" s="120" t="e">
        <f>VLOOKUP(B40,input!$I$3:$J$28,2,FALSE)</f>
        <v>#N/A</v>
      </c>
    </row>
    <row r="41" spans="1:6" ht="30">
      <c r="A41" s="124" t="s">
        <v>83</v>
      </c>
      <c r="B41" s="133" t="s">
        <v>84</v>
      </c>
      <c r="C41" s="138" t="s">
        <v>42</v>
      </c>
      <c r="D41" s="156">
        <v>104.40998840332031</v>
      </c>
      <c r="E41" s="160">
        <f t="shared" si="0"/>
        <v>104.40998840332031</v>
      </c>
      <c r="F41" s="120" t="e">
        <f>VLOOKUP(B41,input!$I$3:$J$28,2,FALSE)</f>
        <v>#N/A</v>
      </c>
    </row>
    <row r="42" spans="1:6" ht="45">
      <c r="A42" s="124" t="s">
        <v>85</v>
      </c>
      <c r="B42" s="133" t="s">
        <v>86</v>
      </c>
      <c r="C42" s="138" t="s">
        <v>39</v>
      </c>
      <c r="D42" s="157">
        <v>12.191999435424805</v>
      </c>
      <c r="E42" s="160">
        <f t="shared" si="0"/>
        <v>12.191999435424805</v>
      </c>
      <c r="F42" s="120" t="e">
        <f>VLOOKUP(B42,input!$I$3:$J$28,2,FALSE)</f>
        <v>#N/A</v>
      </c>
    </row>
    <row r="43" spans="1:6" ht="45">
      <c r="A43" s="124" t="s">
        <v>87</v>
      </c>
      <c r="B43" s="133" t="s">
        <v>88</v>
      </c>
      <c r="C43" s="138" t="s">
        <v>39</v>
      </c>
      <c r="D43" s="157">
        <v>12.191999435424805</v>
      </c>
      <c r="E43" s="160">
        <f t="shared" si="0"/>
        <v>12.191999435424805</v>
      </c>
      <c r="F43" s="120" t="e">
        <f>VLOOKUP(B43,input!$I$3:$J$28,2,FALSE)</f>
        <v>#N/A</v>
      </c>
    </row>
    <row r="44" spans="1:6" ht="30">
      <c r="A44" s="124" t="s">
        <v>89</v>
      </c>
      <c r="B44" s="133" t="s">
        <v>90</v>
      </c>
      <c r="C44" s="138" t="s">
        <v>65</v>
      </c>
      <c r="D44" s="154">
        <v>4.9813203811645508</v>
      </c>
      <c r="E44" s="160">
        <f t="shared" si="0"/>
        <v>4.9813203811645508</v>
      </c>
      <c r="F44" s="120" t="e">
        <f>VLOOKUP(B44,input!$I$3:$J$28,2,FALSE)</f>
        <v>#N/A</v>
      </c>
    </row>
    <row r="45" spans="1:6" ht="30">
      <c r="A45" s="124" t="s">
        <v>91</v>
      </c>
      <c r="B45" s="133" t="s">
        <v>92</v>
      </c>
      <c r="C45" s="138" t="s">
        <v>42</v>
      </c>
      <c r="D45" s="154">
        <v>1.1111111640930176</v>
      </c>
      <c r="E45" s="160">
        <f t="shared" si="0"/>
        <v>1.1111111640930176</v>
      </c>
      <c r="F45" s="120" t="e">
        <f>VLOOKUP(B45,input!$I$3:$J$28,2,FALSE)</f>
        <v>#N/A</v>
      </c>
    </row>
    <row r="46" spans="1:6" ht="30">
      <c r="A46" s="124" t="s">
        <v>93</v>
      </c>
      <c r="B46" s="133" t="s">
        <v>94</v>
      </c>
      <c r="C46" s="138" t="s">
        <v>65</v>
      </c>
      <c r="D46" s="154">
        <v>4.9813203811645508</v>
      </c>
      <c r="E46" s="160">
        <f t="shared" si="0"/>
        <v>4.9813203811645508</v>
      </c>
      <c r="F46" s="120" t="e">
        <f>VLOOKUP(B46,input!$I$3:$J$28,2,FALSE)</f>
        <v>#N/A</v>
      </c>
    </row>
    <row r="47" spans="1:6" ht="30">
      <c r="A47" s="124" t="s">
        <v>95</v>
      </c>
      <c r="B47" s="133" t="s">
        <v>96</v>
      </c>
      <c r="C47" s="138" t="s">
        <v>42</v>
      </c>
      <c r="D47" s="154">
        <v>1.1111111640930176</v>
      </c>
      <c r="E47" s="160">
        <f t="shared" si="0"/>
        <v>1.1111111640930176</v>
      </c>
      <c r="F47" s="120" t="e">
        <f>VLOOKUP(B47,input!$I$3:$J$28,2,FALSE)</f>
        <v>#N/A</v>
      </c>
    </row>
    <row r="48" spans="1:6" ht="30">
      <c r="A48" s="124" t="s">
        <v>97</v>
      </c>
      <c r="B48" s="133" t="s">
        <v>98</v>
      </c>
      <c r="C48" s="138" t="s">
        <v>65</v>
      </c>
      <c r="D48" s="154">
        <v>4.9813203811645508</v>
      </c>
      <c r="E48" s="160">
        <f t="shared" si="0"/>
        <v>4.9813203811645508</v>
      </c>
      <c r="F48" s="120" t="e">
        <f>VLOOKUP(B48,input!$I$3:$J$28,2,FALSE)</f>
        <v>#N/A</v>
      </c>
    </row>
    <row r="49" spans="1:6" ht="30">
      <c r="A49" s="124" t="s">
        <v>99</v>
      </c>
      <c r="B49" s="133" t="s">
        <v>100</v>
      </c>
      <c r="C49" s="138" t="s">
        <v>42</v>
      </c>
      <c r="D49" s="154">
        <v>1.1111111640930176</v>
      </c>
      <c r="E49" s="160">
        <f t="shared" si="0"/>
        <v>1.1111111640930176</v>
      </c>
      <c r="F49" s="120" t="e">
        <f>VLOOKUP(B49,input!$I$3:$J$28,2,FALSE)</f>
        <v>#N/A</v>
      </c>
    </row>
    <row r="50" spans="1:6" ht="30">
      <c r="A50" s="124" t="s">
        <v>101</v>
      </c>
      <c r="B50" s="133" t="s">
        <v>102</v>
      </c>
      <c r="C50" s="138" t="s">
        <v>65</v>
      </c>
      <c r="D50" s="154">
        <v>4.9813203811645508</v>
      </c>
      <c r="E50" s="160">
        <f t="shared" si="0"/>
        <v>4.9813203811645508</v>
      </c>
      <c r="F50" s="120" t="e">
        <f>VLOOKUP(B50,input!$I$3:$J$28,2,FALSE)</f>
        <v>#N/A</v>
      </c>
    </row>
    <row r="51" spans="1:6" ht="30">
      <c r="A51" s="124" t="s">
        <v>103</v>
      </c>
      <c r="B51" s="133" t="s">
        <v>104</v>
      </c>
      <c r="C51" s="138" t="s">
        <v>42</v>
      </c>
      <c r="D51" s="154">
        <v>1.1111111640930176</v>
      </c>
      <c r="E51" s="160">
        <f t="shared" si="0"/>
        <v>1.1111111640930176</v>
      </c>
      <c r="F51" s="120" t="e">
        <f>VLOOKUP(B51,input!$I$3:$J$28,2,FALSE)</f>
        <v>#N/A</v>
      </c>
    </row>
    <row r="52" spans="1:6" ht="30">
      <c r="A52" s="124" t="s">
        <v>105</v>
      </c>
      <c r="B52" s="133" t="s">
        <v>106</v>
      </c>
      <c r="C52" s="138" t="s">
        <v>65</v>
      </c>
      <c r="D52" s="154">
        <v>4.9813203811645508</v>
      </c>
      <c r="E52" s="160">
        <f t="shared" si="0"/>
        <v>4.9813203811645508</v>
      </c>
      <c r="F52" s="120" t="e">
        <f>VLOOKUP(B52,input!$I$3:$J$28,2,FALSE)</f>
        <v>#N/A</v>
      </c>
    </row>
    <row r="53" spans="1:6" ht="30">
      <c r="A53" s="124" t="s">
        <v>107</v>
      </c>
      <c r="B53" s="133" t="s">
        <v>108</v>
      </c>
      <c r="C53" s="138" t="s">
        <v>42</v>
      </c>
      <c r="D53" s="154">
        <v>1.1111111640930176</v>
      </c>
      <c r="E53" s="160">
        <f t="shared" si="0"/>
        <v>1.1111111640930176</v>
      </c>
      <c r="F53" s="120" t="e">
        <f>VLOOKUP(B53,input!$I$3:$J$28,2,FALSE)</f>
        <v>#N/A</v>
      </c>
    </row>
    <row r="54" spans="1:6" ht="30">
      <c r="A54" s="124" t="s">
        <v>109</v>
      </c>
      <c r="B54" s="133" t="s">
        <v>110</v>
      </c>
      <c r="C54" s="138" t="s">
        <v>42</v>
      </c>
      <c r="D54" s="156">
        <v>260</v>
      </c>
      <c r="E54" s="160">
        <f t="shared" si="0"/>
        <v>260</v>
      </c>
      <c r="F54" s="120" t="e">
        <f>VLOOKUP(B54,input!$I$3:$J$28,2,FALSE)</f>
        <v>#N/A</v>
      </c>
    </row>
    <row r="55" spans="1:6" ht="30">
      <c r="A55" s="124" t="s">
        <v>111</v>
      </c>
      <c r="B55" s="133" t="s">
        <v>112</v>
      </c>
      <c r="C55" s="138" t="s">
        <v>45</v>
      </c>
      <c r="D55" s="154">
        <v>4.75</v>
      </c>
      <c r="E55" s="160">
        <f t="shared" si="0"/>
        <v>6.8495999999999997</v>
      </c>
      <c r="F55" s="120">
        <f>VLOOKUP(B55,input!$I$3:$J$28,2,FALSE)</f>
        <v>6.8495999999999997</v>
      </c>
    </row>
    <row r="56" spans="1:6" ht="30">
      <c r="A56" s="124" t="s">
        <v>113</v>
      </c>
      <c r="B56" s="133" t="s">
        <v>114</v>
      </c>
      <c r="C56" s="138" t="s">
        <v>42</v>
      </c>
      <c r="D56" s="154">
        <v>5</v>
      </c>
      <c r="E56" s="160">
        <f t="shared" si="0"/>
        <v>5</v>
      </c>
      <c r="F56" s="120" t="e">
        <f>VLOOKUP(B56,input!$I$3:$J$28,2,FALSE)</f>
        <v>#N/A</v>
      </c>
    </row>
    <row r="57" spans="1:6" ht="45">
      <c r="A57" s="124" t="s">
        <v>115</v>
      </c>
      <c r="B57" s="133" t="s">
        <v>116</v>
      </c>
      <c r="C57" s="138" t="s">
        <v>45</v>
      </c>
      <c r="D57" s="154">
        <v>3</v>
      </c>
      <c r="E57" s="160">
        <f t="shared" si="0"/>
        <v>3</v>
      </c>
      <c r="F57" s="120" t="e">
        <f>VLOOKUP(B57,input!$I$3:$J$28,2,FALSE)</f>
        <v>#N/A</v>
      </c>
    </row>
    <row r="58" spans="1:6" ht="45">
      <c r="A58" s="124" t="s">
        <v>117</v>
      </c>
      <c r="B58" s="133" t="s">
        <v>118</v>
      </c>
      <c r="C58" s="138" t="s">
        <v>45</v>
      </c>
      <c r="D58" s="157">
        <v>99.599533081054688</v>
      </c>
      <c r="E58" s="160">
        <f t="shared" si="0"/>
        <v>99.599533081054688</v>
      </c>
      <c r="F58" s="120" t="e">
        <f>VLOOKUP(B58,input!$I$3:$J$28,2,FALSE)</f>
        <v>#N/A</v>
      </c>
    </row>
    <row r="59" spans="1:6" ht="45">
      <c r="A59" s="124" t="s">
        <v>119</v>
      </c>
      <c r="B59" s="133" t="s">
        <v>120</v>
      </c>
      <c r="C59" s="138" t="s">
        <v>80</v>
      </c>
      <c r="D59" s="154">
        <v>8.5989999771118164</v>
      </c>
      <c r="E59" s="160">
        <f t="shared" si="0"/>
        <v>8.5989999771118164</v>
      </c>
      <c r="F59" s="120" t="e">
        <f>VLOOKUP(B59,input!$I$3:$J$28,2,FALSE)</f>
        <v>#N/A</v>
      </c>
    </row>
    <row r="60" spans="1:6" ht="45">
      <c r="A60" s="124" t="s">
        <v>121</v>
      </c>
      <c r="B60" s="133" t="s">
        <v>122</v>
      </c>
      <c r="C60" s="138" t="s">
        <v>123</v>
      </c>
      <c r="D60" s="157">
        <v>25</v>
      </c>
      <c r="E60" s="160">
        <f t="shared" si="0"/>
        <v>25</v>
      </c>
      <c r="F60" s="120" t="e">
        <f>VLOOKUP(B60,input!$I$3:$J$28,2,FALSE)</f>
        <v>#N/A</v>
      </c>
    </row>
    <row r="61" spans="1:6" ht="45">
      <c r="A61" s="124" t="s">
        <v>124</v>
      </c>
      <c r="B61" s="133" t="s">
        <v>125</v>
      </c>
      <c r="C61" s="138" t="s">
        <v>126</v>
      </c>
      <c r="D61" s="154">
        <v>1.2192000150680542</v>
      </c>
      <c r="E61" s="160">
        <f t="shared" si="0"/>
        <v>1.2192000150680542</v>
      </c>
      <c r="F61" s="120" t="e">
        <f>VLOOKUP(B61,input!$I$3:$J$28,2,FALSE)</f>
        <v>#N/A</v>
      </c>
    </row>
    <row r="62" spans="1:6" ht="45">
      <c r="A62" s="124" t="s">
        <v>127</v>
      </c>
      <c r="B62" s="133" t="s">
        <v>128</v>
      </c>
      <c r="C62" s="138" t="s">
        <v>45</v>
      </c>
      <c r="D62" s="154">
        <v>6</v>
      </c>
      <c r="E62" s="160">
        <f t="shared" si="0"/>
        <v>6</v>
      </c>
      <c r="F62" s="120" t="e">
        <f>VLOOKUP(B62,input!$I$3:$J$28,2,FALSE)</f>
        <v>#N/A</v>
      </c>
    </row>
    <row r="63" spans="1:6" ht="45">
      <c r="A63" s="124" t="s">
        <v>129</v>
      </c>
      <c r="B63" s="133" t="s">
        <v>130</v>
      </c>
      <c r="C63" s="138"/>
      <c r="D63" s="158">
        <v>0.48847633600234985</v>
      </c>
      <c r="E63" s="160">
        <f t="shared" si="0"/>
        <v>0.48847633600234985</v>
      </c>
      <c r="F63" s="120" t="e">
        <f>VLOOKUP(B63,input!$I$3:$J$28,2,FALSE)</f>
        <v>#N/A</v>
      </c>
    </row>
    <row r="64" spans="1:6" ht="45">
      <c r="A64" s="124" t="s">
        <v>131</v>
      </c>
      <c r="B64" s="133" t="s">
        <v>132</v>
      </c>
      <c r="C64" s="138" t="s">
        <v>126</v>
      </c>
      <c r="D64" s="158">
        <v>0.21335999667644501</v>
      </c>
      <c r="E64" s="160">
        <f t="shared" si="0"/>
        <v>0.21335999667644501</v>
      </c>
      <c r="F64" s="120" t="e">
        <f>VLOOKUP(B64,input!$I$3:$J$28,2,FALSE)</f>
        <v>#N/A</v>
      </c>
    </row>
    <row r="65" spans="1:6" ht="45">
      <c r="A65" s="124" t="s">
        <v>133</v>
      </c>
      <c r="B65" s="133" t="s">
        <v>134</v>
      </c>
      <c r="C65" s="138" t="s">
        <v>135</v>
      </c>
      <c r="D65" s="153">
        <v>100000000</v>
      </c>
      <c r="E65" s="160">
        <f t="shared" si="0"/>
        <v>100000000</v>
      </c>
      <c r="F65" s="120" t="e">
        <f>VLOOKUP(B65,input!$I$3:$J$28,2,FALSE)</f>
        <v>#N/A</v>
      </c>
    </row>
    <row r="66" spans="1:6" ht="45">
      <c r="A66" s="124" t="s">
        <v>136</v>
      </c>
      <c r="B66" s="133" t="s">
        <v>137</v>
      </c>
      <c r="C66" s="138" t="s">
        <v>42</v>
      </c>
      <c r="D66" s="153">
        <v>0</v>
      </c>
      <c r="E66" s="160">
        <f t="shared" si="0"/>
        <v>0</v>
      </c>
      <c r="F66" s="120" t="e">
        <f>VLOOKUP(B66,input!$I$3:$J$28,2,FALSE)</f>
        <v>#N/A</v>
      </c>
    </row>
    <row r="67" spans="1:6" ht="30">
      <c r="A67" s="124" t="s">
        <v>138</v>
      </c>
      <c r="B67" s="133" t="s">
        <v>139</v>
      </c>
      <c r="C67" s="138" t="s">
        <v>65</v>
      </c>
      <c r="D67" s="157">
        <v>89.185531616210937</v>
      </c>
      <c r="E67" s="160">
        <f t="shared" si="0"/>
        <v>89.185531616210937</v>
      </c>
      <c r="F67" s="120" t="e">
        <f>VLOOKUP(B67,input!$I$3:$J$28,2,FALSE)</f>
        <v>#N/A</v>
      </c>
    </row>
    <row r="68" spans="1:6" ht="30">
      <c r="A68" s="124" t="s">
        <v>140</v>
      </c>
      <c r="B68" s="133" t="s">
        <v>141</v>
      </c>
      <c r="C68" s="138" t="s">
        <v>45</v>
      </c>
      <c r="D68" s="153">
        <v>0</v>
      </c>
      <c r="E68" s="160">
        <f t="shared" si="0"/>
        <v>0</v>
      </c>
      <c r="F68" s="120" t="e">
        <f>VLOOKUP(B68,input!$I$3:$J$28,2,FALSE)</f>
        <v>#N/A</v>
      </c>
    </row>
    <row r="69" spans="1:6" ht="30">
      <c r="A69" s="124" t="s">
        <v>142</v>
      </c>
      <c r="B69" s="133" t="s">
        <v>143</v>
      </c>
      <c r="C69" s="138" t="s">
        <v>45</v>
      </c>
      <c r="D69" s="153">
        <v>0</v>
      </c>
      <c r="E69" s="160">
        <f t="shared" si="0"/>
        <v>0</v>
      </c>
      <c r="F69" s="120" t="e">
        <f>VLOOKUP(B69,input!$I$3:$J$28,2,FALSE)</f>
        <v>#N/A</v>
      </c>
    </row>
    <row r="70" spans="1:6" ht="30">
      <c r="A70" s="124" t="s">
        <v>144</v>
      </c>
      <c r="B70" s="133" t="s">
        <v>145</v>
      </c>
      <c r="C70" s="138" t="s">
        <v>45</v>
      </c>
      <c r="D70" s="157">
        <v>80</v>
      </c>
      <c r="E70" s="160">
        <f t="shared" si="0"/>
        <v>80</v>
      </c>
      <c r="F70" s="120" t="e">
        <f>VLOOKUP(B70,input!$I$3:$J$28,2,FALSE)</f>
        <v>#N/A</v>
      </c>
    </row>
    <row r="71" spans="1:6" ht="30">
      <c r="A71" s="124" t="s">
        <v>146</v>
      </c>
      <c r="B71" s="133" t="s">
        <v>147</v>
      </c>
      <c r="C71" s="138"/>
      <c r="D71" s="156">
        <v>1000</v>
      </c>
      <c r="E71" s="160">
        <f t="shared" si="0"/>
        <v>1000</v>
      </c>
      <c r="F71" s="120" t="e">
        <f>VLOOKUP(B71,input!$I$3:$J$28,2,FALSE)</f>
        <v>#N/A</v>
      </c>
    </row>
    <row r="72" spans="1:6" ht="30">
      <c r="A72" s="124" t="s">
        <v>148</v>
      </c>
      <c r="B72" s="133" t="s">
        <v>149</v>
      </c>
      <c r="C72" s="138"/>
      <c r="D72" s="156">
        <v>1000</v>
      </c>
      <c r="E72" s="160">
        <f t="shared" ref="E72:E135" si="1">_xlfn.IFNA(F72,D72)</f>
        <v>1000</v>
      </c>
      <c r="F72" s="120" t="e">
        <f>VLOOKUP(B72,input!$I$3:$J$28,2,FALSE)</f>
        <v>#N/A</v>
      </c>
    </row>
    <row r="73" spans="1:6" ht="30">
      <c r="A73" s="124" t="s">
        <v>150</v>
      </c>
      <c r="B73" s="133" t="s">
        <v>151</v>
      </c>
      <c r="C73" s="138" t="s">
        <v>45</v>
      </c>
      <c r="D73" s="157">
        <v>99</v>
      </c>
      <c r="E73" s="160">
        <f t="shared" si="1"/>
        <v>99</v>
      </c>
      <c r="F73" s="120" t="e">
        <f>VLOOKUP(B73,input!$I$3:$J$28,2,FALSE)</f>
        <v>#N/A</v>
      </c>
    </row>
    <row r="74" spans="1:6" ht="30">
      <c r="A74" s="124" t="s">
        <v>152</v>
      </c>
      <c r="B74" s="133" t="s">
        <v>153</v>
      </c>
      <c r="C74" s="138"/>
      <c r="D74" s="154">
        <v>1</v>
      </c>
      <c r="E74" s="160">
        <f t="shared" si="1"/>
        <v>1</v>
      </c>
      <c r="F74" s="120" t="e">
        <f>VLOOKUP(B74,input!$I$3:$J$28,2,FALSE)</f>
        <v>#N/A</v>
      </c>
    </row>
    <row r="75" spans="1:6" ht="30">
      <c r="A75" s="124" t="s">
        <v>154</v>
      </c>
      <c r="B75" s="133" t="s">
        <v>155</v>
      </c>
      <c r="C75" s="138" t="s">
        <v>15</v>
      </c>
      <c r="D75" s="158">
        <v>0.38897222280502319</v>
      </c>
      <c r="E75" s="160">
        <f t="shared" si="1"/>
        <v>0.38897222280502319</v>
      </c>
      <c r="F75" s="120" t="e">
        <f>VLOOKUP(B75,input!$I$3:$J$28,2,FALSE)</f>
        <v>#N/A</v>
      </c>
    </row>
    <row r="76" spans="1:6" ht="30">
      <c r="A76" s="124" t="s">
        <v>156</v>
      </c>
      <c r="B76" s="133" t="s">
        <v>157</v>
      </c>
      <c r="C76" s="138" t="s">
        <v>65</v>
      </c>
      <c r="D76" s="153">
        <v>0</v>
      </c>
      <c r="E76" s="160">
        <f t="shared" si="1"/>
        <v>0</v>
      </c>
      <c r="F76" s="120" t="e">
        <f>VLOOKUP(B76,input!$I$3:$J$28,2,FALSE)</f>
        <v>#N/A</v>
      </c>
    </row>
    <row r="77" spans="1:6" ht="30">
      <c r="A77" s="124" t="s">
        <v>158</v>
      </c>
      <c r="B77" s="133" t="s">
        <v>159</v>
      </c>
      <c r="C77" s="138"/>
      <c r="D77" s="156">
        <v>1000</v>
      </c>
      <c r="E77" s="160">
        <f t="shared" si="1"/>
        <v>1000</v>
      </c>
      <c r="F77" s="120" t="e">
        <f>VLOOKUP(B77,input!$I$3:$J$28,2,FALSE)</f>
        <v>#N/A</v>
      </c>
    </row>
    <row r="78" spans="1:6" ht="45">
      <c r="A78" s="124" t="s">
        <v>160</v>
      </c>
      <c r="B78" s="133" t="s">
        <v>161</v>
      </c>
      <c r="C78" s="138" t="s">
        <v>162</v>
      </c>
      <c r="D78" s="154">
        <v>3.5585687160491943</v>
      </c>
      <c r="E78" s="160">
        <f t="shared" si="1"/>
        <v>3.5585687160491943</v>
      </c>
      <c r="F78" s="120" t="e">
        <f>VLOOKUP(B78,input!$I$3:$J$28,2,FALSE)</f>
        <v>#N/A</v>
      </c>
    </row>
    <row r="79" spans="1:6" ht="45">
      <c r="A79" s="124" t="s">
        <v>163</v>
      </c>
      <c r="B79" s="133" t="s">
        <v>164</v>
      </c>
      <c r="C79" s="138" t="s">
        <v>65</v>
      </c>
      <c r="D79" s="157">
        <v>94.714286804199219</v>
      </c>
      <c r="E79" s="160">
        <f t="shared" si="1"/>
        <v>94.714286804199219</v>
      </c>
      <c r="F79" s="120" t="e">
        <f>VLOOKUP(B79,input!$I$3:$J$28,2,FALSE)</f>
        <v>#N/A</v>
      </c>
    </row>
    <row r="80" spans="1:6" ht="30">
      <c r="A80" s="124" t="s">
        <v>165</v>
      </c>
      <c r="B80" s="133" t="s">
        <v>166</v>
      </c>
      <c r="C80" s="138"/>
      <c r="D80" s="154">
        <v>1.0499999523162842</v>
      </c>
      <c r="E80" s="160">
        <f t="shared" si="1"/>
        <v>1.0499999523162842</v>
      </c>
      <c r="F80" s="120" t="e">
        <f>VLOOKUP(B80,input!$I$3:$J$28,2,FALSE)</f>
        <v>#N/A</v>
      </c>
    </row>
    <row r="81" spans="1:6" ht="30">
      <c r="A81" s="124" t="s">
        <v>167</v>
      </c>
      <c r="B81" s="133" t="s">
        <v>168</v>
      </c>
      <c r="C81" s="138" t="s">
        <v>65</v>
      </c>
      <c r="D81" s="157">
        <v>89.185531616210937</v>
      </c>
      <c r="E81" s="160">
        <f t="shared" si="1"/>
        <v>89.185531616210937</v>
      </c>
      <c r="F81" s="120" t="e">
        <f>VLOOKUP(B81,input!$I$3:$J$28,2,FALSE)</f>
        <v>#N/A</v>
      </c>
    </row>
    <row r="82" spans="1:6" ht="30">
      <c r="A82" s="124" t="s">
        <v>169</v>
      </c>
      <c r="B82" s="133" t="s">
        <v>170</v>
      </c>
      <c r="C82" s="138" t="s">
        <v>45</v>
      </c>
      <c r="D82" s="153">
        <v>0</v>
      </c>
      <c r="E82" s="160">
        <f t="shared" si="1"/>
        <v>0</v>
      </c>
      <c r="F82" s="120" t="e">
        <f>VLOOKUP(B82,input!$I$3:$J$28,2,FALSE)</f>
        <v>#N/A</v>
      </c>
    </row>
    <row r="83" spans="1:6" ht="30">
      <c r="A83" s="124" t="s">
        <v>171</v>
      </c>
      <c r="B83" s="133" t="s">
        <v>172</v>
      </c>
      <c r="C83" s="138" t="s">
        <v>45</v>
      </c>
      <c r="D83" s="153">
        <v>0</v>
      </c>
      <c r="E83" s="160">
        <f t="shared" si="1"/>
        <v>0</v>
      </c>
      <c r="F83" s="120" t="e">
        <f>VLOOKUP(B83,input!$I$3:$J$28,2,FALSE)</f>
        <v>#N/A</v>
      </c>
    </row>
    <row r="84" spans="1:6" ht="30">
      <c r="A84" s="124" t="s">
        <v>173</v>
      </c>
      <c r="B84" s="133" t="s">
        <v>174</v>
      </c>
      <c r="C84" s="138" t="s">
        <v>45</v>
      </c>
      <c r="D84" s="157">
        <v>80</v>
      </c>
      <c r="E84" s="160">
        <f t="shared" si="1"/>
        <v>80</v>
      </c>
      <c r="F84" s="120" t="e">
        <f>VLOOKUP(B84,input!$I$3:$J$28,2,FALSE)</f>
        <v>#N/A</v>
      </c>
    </row>
    <row r="85" spans="1:6" ht="30">
      <c r="A85" s="124" t="s">
        <v>175</v>
      </c>
      <c r="B85" s="133" t="s">
        <v>176</v>
      </c>
      <c r="C85" s="138"/>
      <c r="D85" s="156">
        <v>1000</v>
      </c>
      <c r="E85" s="160">
        <f t="shared" si="1"/>
        <v>1000</v>
      </c>
      <c r="F85" s="120" t="e">
        <f>VLOOKUP(B85,input!$I$3:$J$28,2,FALSE)</f>
        <v>#N/A</v>
      </c>
    </row>
    <row r="86" spans="1:6" ht="30">
      <c r="A86" s="124" t="s">
        <v>177</v>
      </c>
      <c r="B86" s="133" t="s">
        <v>178</v>
      </c>
      <c r="C86" s="138"/>
      <c r="D86" s="156">
        <v>1000</v>
      </c>
      <c r="E86" s="160">
        <f t="shared" si="1"/>
        <v>1000</v>
      </c>
      <c r="F86" s="120" t="e">
        <f>VLOOKUP(B86,input!$I$3:$J$28,2,FALSE)</f>
        <v>#N/A</v>
      </c>
    </row>
    <row r="87" spans="1:6" ht="30">
      <c r="A87" s="124" t="s">
        <v>179</v>
      </c>
      <c r="B87" s="133" t="s">
        <v>180</v>
      </c>
      <c r="C87" s="138" t="s">
        <v>45</v>
      </c>
      <c r="D87" s="157">
        <v>99</v>
      </c>
      <c r="E87" s="160">
        <f t="shared" si="1"/>
        <v>99</v>
      </c>
      <c r="F87" s="120" t="e">
        <f>VLOOKUP(B87,input!$I$3:$J$28,2,FALSE)</f>
        <v>#N/A</v>
      </c>
    </row>
    <row r="88" spans="1:6" ht="30">
      <c r="A88" s="124" t="s">
        <v>181</v>
      </c>
      <c r="B88" s="133" t="s">
        <v>182</v>
      </c>
      <c r="C88" s="138"/>
      <c r="D88" s="154">
        <v>1</v>
      </c>
      <c r="E88" s="160">
        <f t="shared" si="1"/>
        <v>1</v>
      </c>
      <c r="F88" s="120" t="e">
        <f>VLOOKUP(B88,input!$I$3:$J$28,2,FALSE)</f>
        <v>#N/A</v>
      </c>
    </row>
    <row r="89" spans="1:6" ht="30">
      <c r="A89" s="124" t="s">
        <v>183</v>
      </c>
      <c r="B89" s="133" t="s">
        <v>184</v>
      </c>
      <c r="C89" s="138" t="s">
        <v>15</v>
      </c>
      <c r="D89" s="158">
        <v>0.38897222280502319</v>
      </c>
      <c r="E89" s="160">
        <f t="shared" si="1"/>
        <v>0.38897222280502319</v>
      </c>
      <c r="F89" s="120" t="e">
        <f>VLOOKUP(B89,input!$I$3:$J$28,2,FALSE)</f>
        <v>#N/A</v>
      </c>
    </row>
    <row r="90" spans="1:6" ht="30">
      <c r="A90" s="124" t="s">
        <v>185</v>
      </c>
      <c r="B90" s="133" t="s">
        <v>186</v>
      </c>
      <c r="C90" s="138" t="s">
        <v>65</v>
      </c>
      <c r="D90" s="153">
        <v>0</v>
      </c>
      <c r="E90" s="160">
        <f t="shared" si="1"/>
        <v>0</v>
      </c>
      <c r="F90" s="120" t="e">
        <f>VLOOKUP(B90,input!$I$3:$J$28,2,FALSE)</f>
        <v>#N/A</v>
      </c>
    </row>
    <row r="91" spans="1:6" ht="30">
      <c r="A91" s="124" t="s">
        <v>187</v>
      </c>
      <c r="B91" s="133" t="s">
        <v>188</v>
      </c>
      <c r="C91" s="138"/>
      <c r="D91" s="156">
        <v>1000</v>
      </c>
      <c r="E91" s="160">
        <f t="shared" si="1"/>
        <v>1000</v>
      </c>
      <c r="F91" s="120" t="e">
        <f>VLOOKUP(B91,input!$I$3:$J$28,2,FALSE)</f>
        <v>#N/A</v>
      </c>
    </row>
    <row r="92" spans="1:6" ht="45">
      <c r="A92" s="124" t="s">
        <v>189</v>
      </c>
      <c r="B92" s="133" t="s">
        <v>190</v>
      </c>
      <c r="C92" s="138" t="s">
        <v>162</v>
      </c>
      <c r="D92" s="154">
        <v>3.5585687160491943</v>
      </c>
      <c r="E92" s="160">
        <f t="shared" si="1"/>
        <v>3.5585687160491943</v>
      </c>
      <c r="F92" s="120" t="e">
        <f>VLOOKUP(B92,input!$I$3:$J$28,2,FALSE)</f>
        <v>#N/A</v>
      </c>
    </row>
    <row r="93" spans="1:6" ht="45">
      <c r="A93" s="124" t="s">
        <v>191</v>
      </c>
      <c r="B93" s="133" t="s">
        <v>192</v>
      </c>
      <c r="C93" s="138" t="s">
        <v>65</v>
      </c>
      <c r="D93" s="157">
        <v>94.714286804199219</v>
      </c>
      <c r="E93" s="160">
        <f t="shared" si="1"/>
        <v>94.714286804199219</v>
      </c>
      <c r="F93" s="120" t="e">
        <f>VLOOKUP(B93,input!$I$3:$J$28,2,FALSE)</f>
        <v>#N/A</v>
      </c>
    </row>
    <row r="94" spans="1:6" ht="30">
      <c r="A94" s="124" t="s">
        <v>193</v>
      </c>
      <c r="B94" s="133" t="s">
        <v>194</v>
      </c>
      <c r="C94" s="138"/>
      <c r="D94" s="154">
        <v>1.0499999523162842</v>
      </c>
      <c r="E94" s="160">
        <f t="shared" si="1"/>
        <v>1.0499999523162842</v>
      </c>
      <c r="F94" s="120" t="e">
        <f>VLOOKUP(B94,input!$I$3:$J$28,2,FALSE)</f>
        <v>#N/A</v>
      </c>
    </row>
    <row r="95" spans="1:6" ht="30">
      <c r="A95" s="124" t="s">
        <v>195</v>
      </c>
      <c r="B95" s="133" t="s">
        <v>196</v>
      </c>
      <c r="C95" s="138" t="s">
        <v>65</v>
      </c>
      <c r="D95" s="157">
        <v>53.17584228515625</v>
      </c>
      <c r="E95" s="160">
        <f t="shared" si="1"/>
        <v>53.17584228515625</v>
      </c>
      <c r="F95" s="120" t="e">
        <f>VLOOKUP(B95,input!$I$3:$J$28,2,FALSE)</f>
        <v>#N/A</v>
      </c>
    </row>
    <row r="96" spans="1:6" ht="30">
      <c r="A96" s="124" t="s">
        <v>197</v>
      </c>
      <c r="B96" s="133" t="s">
        <v>198</v>
      </c>
      <c r="C96" s="138" t="s">
        <v>45</v>
      </c>
      <c r="D96" s="153">
        <v>0</v>
      </c>
      <c r="E96" s="160">
        <f t="shared" si="1"/>
        <v>0</v>
      </c>
      <c r="F96" s="120" t="e">
        <f>VLOOKUP(B96,input!$I$3:$J$28,2,FALSE)</f>
        <v>#N/A</v>
      </c>
    </row>
    <row r="97" spans="1:6">
      <c r="A97" s="124" t="s">
        <v>199</v>
      </c>
      <c r="B97" s="133" t="s">
        <v>200</v>
      </c>
      <c r="C97" s="138" t="s">
        <v>45</v>
      </c>
      <c r="D97" s="153">
        <v>0</v>
      </c>
      <c r="E97" s="160">
        <f t="shared" si="1"/>
        <v>0</v>
      </c>
      <c r="F97" s="120" t="e">
        <f>VLOOKUP(B97,input!$I$3:$J$28,2,FALSE)</f>
        <v>#N/A</v>
      </c>
    </row>
    <row r="98" spans="1:6" ht="30">
      <c r="A98" s="124" t="s">
        <v>201</v>
      </c>
      <c r="B98" s="133" t="s">
        <v>202</v>
      </c>
      <c r="C98" s="138" t="s">
        <v>45</v>
      </c>
      <c r="D98" s="157">
        <v>80</v>
      </c>
      <c r="E98" s="160">
        <f t="shared" si="1"/>
        <v>80</v>
      </c>
      <c r="F98" s="120" t="e">
        <f>VLOOKUP(B98,input!$I$3:$J$28,2,FALSE)</f>
        <v>#N/A</v>
      </c>
    </row>
    <row r="99" spans="1:6">
      <c r="A99" s="124" t="s">
        <v>203</v>
      </c>
      <c r="B99" s="133" t="s">
        <v>204</v>
      </c>
      <c r="C99" s="138"/>
      <c r="D99" s="156">
        <v>1000</v>
      </c>
      <c r="E99" s="160">
        <f t="shared" si="1"/>
        <v>1000</v>
      </c>
      <c r="F99" s="120" t="e">
        <f>VLOOKUP(B99,input!$I$3:$J$28,2,FALSE)</f>
        <v>#N/A</v>
      </c>
    </row>
    <row r="100" spans="1:6" ht="30">
      <c r="A100" s="124" t="s">
        <v>205</v>
      </c>
      <c r="B100" s="133" t="s">
        <v>206</v>
      </c>
      <c r="C100" s="138"/>
      <c r="D100" s="156">
        <v>1000</v>
      </c>
      <c r="E100" s="160">
        <f t="shared" si="1"/>
        <v>1000</v>
      </c>
      <c r="F100" s="120" t="e">
        <f>VLOOKUP(B100,input!$I$3:$J$28,2,FALSE)</f>
        <v>#N/A</v>
      </c>
    </row>
    <row r="101" spans="1:6" ht="30">
      <c r="A101" s="124" t="s">
        <v>207</v>
      </c>
      <c r="B101" s="133" t="s">
        <v>208</v>
      </c>
      <c r="C101" s="138" t="s">
        <v>45</v>
      </c>
      <c r="D101" s="157">
        <v>99</v>
      </c>
      <c r="E101" s="160">
        <f t="shared" si="1"/>
        <v>99</v>
      </c>
      <c r="F101" s="120" t="e">
        <f>VLOOKUP(B101,input!$I$3:$J$28,2,FALSE)</f>
        <v>#N/A</v>
      </c>
    </row>
    <row r="102" spans="1:6" ht="30">
      <c r="A102" s="124" t="s">
        <v>209</v>
      </c>
      <c r="B102" s="133" t="s">
        <v>210</v>
      </c>
      <c r="C102" s="138"/>
      <c r="D102" s="154">
        <v>1</v>
      </c>
      <c r="E102" s="160">
        <f t="shared" si="1"/>
        <v>1</v>
      </c>
      <c r="F102" s="120" t="e">
        <f>VLOOKUP(B102,input!$I$3:$J$28,2,FALSE)</f>
        <v>#N/A</v>
      </c>
    </row>
    <row r="103" spans="1:6" ht="30">
      <c r="A103" s="124" t="s">
        <v>211</v>
      </c>
      <c r="B103" s="133" t="s">
        <v>212</v>
      </c>
      <c r="C103" s="138" t="s">
        <v>15</v>
      </c>
      <c r="D103" s="158">
        <v>0.7527538537979126</v>
      </c>
      <c r="E103" s="160">
        <f t="shared" si="1"/>
        <v>0.7527538537979126</v>
      </c>
      <c r="F103" s="120" t="e">
        <f>VLOOKUP(B103,input!$I$3:$J$28,2,FALSE)</f>
        <v>#N/A</v>
      </c>
    </row>
    <row r="104" spans="1:6" ht="30">
      <c r="A104" s="124" t="s">
        <v>213</v>
      </c>
      <c r="B104" s="133" t="s">
        <v>214</v>
      </c>
      <c r="C104" s="138" t="s">
        <v>65</v>
      </c>
      <c r="D104" s="153">
        <v>0</v>
      </c>
      <c r="E104" s="160">
        <f t="shared" si="1"/>
        <v>0</v>
      </c>
      <c r="F104" s="120" t="e">
        <f>VLOOKUP(B104,input!$I$3:$J$28,2,FALSE)</f>
        <v>#N/A</v>
      </c>
    </row>
    <row r="105" spans="1:6" ht="30">
      <c r="A105" s="124" t="s">
        <v>215</v>
      </c>
      <c r="B105" s="133" t="s">
        <v>216</v>
      </c>
      <c r="C105" s="138"/>
      <c r="D105" s="156">
        <v>1000</v>
      </c>
      <c r="E105" s="160">
        <f t="shared" si="1"/>
        <v>1000</v>
      </c>
      <c r="F105" s="120" t="e">
        <f>VLOOKUP(B105,input!$I$3:$J$28,2,FALSE)</f>
        <v>#N/A</v>
      </c>
    </row>
    <row r="106" spans="1:6" ht="30">
      <c r="A106" s="124" t="s">
        <v>217</v>
      </c>
      <c r="B106" s="133" t="s">
        <v>218</v>
      </c>
      <c r="C106" s="138" t="s">
        <v>162</v>
      </c>
      <c r="D106" s="157">
        <v>11.429071426391602</v>
      </c>
      <c r="E106" s="160">
        <f t="shared" si="1"/>
        <v>11.429071426391602</v>
      </c>
      <c r="F106" s="120" t="e">
        <f>VLOOKUP(B106,input!$I$3:$J$28,2,FALSE)</f>
        <v>#N/A</v>
      </c>
    </row>
    <row r="107" spans="1:6" ht="45">
      <c r="A107" s="124" t="s">
        <v>219</v>
      </c>
      <c r="B107" s="133" t="s">
        <v>220</v>
      </c>
      <c r="C107" s="138" t="s">
        <v>65</v>
      </c>
      <c r="D107" s="157">
        <v>78.357032775878906</v>
      </c>
      <c r="E107" s="160">
        <f t="shared" si="1"/>
        <v>78.357032775878906</v>
      </c>
      <c r="F107" s="120" t="e">
        <f>VLOOKUP(B107,input!$I$3:$J$28,2,FALSE)</f>
        <v>#N/A</v>
      </c>
    </row>
    <row r="108" spans="1:6" ht="30">
      <c r="A108" s="124" t="s">
        <v>221</v>
      </c>
      <c r="B108" s="133" t="s">
        <v>222</v>
      </c>
      <c r="C108" s="138"/>
      <c r="D108" s="154">
        <v>1.0499999523162842</v>
      </c>
      <c r="E108" s="160">
        <f t="shared" si="1"/>
        <v>1.0499999523162842</v>
      </c>
      <c r="F108" s="120" t="e">
        <f>VLOOKUP(B108,input!$I$3:$J$28,2,FALSE)</f>
        <v>#N/A</v>
      </c>
    </row>
    <row r="109" spans="1:6" ht="30">
      <c r="A109" s="124" t="s">
        <v>223</v>
      </c>
      <c r="B109" s="133" t="s">
        <v>224</v>
      </c>
      <c r="C109" s="138" t="s">
        <v>65</v>
      </c>
      <c r="D109" s="157">
        <v>53.17584228515625</v>
      </c>
      <c r="E109" s="160">
        <f t="shared" si="1"/>
        <v>53.17584228515625</v>
      </c>
      <c r="F109" s="120" t="e">
        <f>VLOOKUP(B109,input!$I$3:$J$28,2,FALSE)</f>
        <v>#N/A</v>
      </c>
    </row>
    <row r="110" spans="1:6" ht="30">
      <c r="A110" s="124" t="s">
        <v>225</v>
      </c>
      <c r="B110" s="133" t="s">
        <v>226</v>
      </c>
      <c r="C110" s="138" t="s">
        <v>45</v>
      </c>
      <c r="D110" s="153">
        <v>0</v>
      </c>
      <c r="E110" s="160">
        <f t="shared" si="1"/>
        <v>0</v>
      </c>
      <c r="F110" s="120" t="e">
        <f>VLOOKUP(B110,input!$I$3:$J$28,2,FALSE)</f>
        <v>#N/A</v>
      </c>
    </row>
    <row r="111" spans="1:6">
      <c r="A111" s="124" t="s">
        <v>227</v>
      </c>
      <c r="B111" s="133" t="s">
        <v>228</v>
      </c>
      <c r="C111" s="138" t="s">
        <v>45</v>
      </c>
      <c r="D111" s="153">
        <v>0</v>
      </c>
      <c r="E111" s="160">
        <f t="shared" si="1"/>
        <v>0</v>
      </c>
      <c r="F111" s="120" t="e">
        <f>VLOOKUP(B111,input!$I$3:$J$28,2,FALSE)</f>
        <v>#N/A</v>
      </c>
    </row>
    <row r="112" spans="1:6" ht="30">
      <c r="A112" s="124" t="s">
        <v>229</v>
      </c>
      <c r="B112" s="133" t="s">
        <v>230</v>
      </c>
      <c r="C112" s="138" t="s">
        <v>45</v>
      </c>
      <c r="D112" s="157">
        <v>80</v>
      </c>
      <c r="E112" s="160">
        <f t="shared" si="1"/>
        <v>80</v>
      </c>
      <c r="F112" s="120" t="e">
        <f>VLOOKUP(B112,input!$I$3:$J$28,2,FALSE)</f>
        <v>#N/A</v>
      </c>
    </row>
    <row r="113" spans="1:6">
      <c r="A113" s="124" t="s">
        <v>231</v>
      </c>
      <c r="B113" s="133" t="s">
        <v>232</v>
      </c>
      <c r="C113" s="138"/>
      <c r="D113" s="156">
        <v>1000</v>
      </c>
      <c r="E113" s="160">
        <f t="shared" si="1"/>
        <v>1000</v>
      </c>
      <c r="F113" s="120" t="e">
        <f>VLOOKUP(B113,input!$I$3:$J$28,2,FALSE)</f>
        <v>#N/A</v>
      </c>
    </row>
    <row r="114" spans="1:6" ht="30">
      <c r="A114" s="124" t="s">
        <v>233</v>
      </c>
      <c r="B114" s="133" t="s">
        <v>234</v>
      </c>
      <c r="C114" s="138"/>
      <c r="D114" s="156">
        <v>1000</v>
      </c>
      <c r="E114" s="160">
        <f t="shared" si="1"/>
        <v>1000</v>
      </c>
      <c r="F114" s="120" t="e">
        <f>VLOOKUP(B114,input!$I$3:$J$28,2,FALSE)</f>
        <v>#N/A</v>
      </c>
    </row>
    <row r="115" spans="1:6" ht="30">
      <c r="A115" s="124" t="s">
        <v>235</v>
      </c>
      <c r="B115" s="133" t="s">
        <v>236</v>
      </c>
      <c r="C115" s="138" t="s">
        <v>45</v>
      </c>
      <c r="D115" s="157">
        <v>99</v>
      </c>
      <c r="E115" s="160">
        <f t="shared" si="1"/>
        <v>99</v>
      </c>
      <c r="F115" s="120" t="e">
        <f>VLOOKUP(B115,input!$I$3:$J$28,2,FALSE)</f>
        <v>#N/A</v>
      </c>
    </row>
    <row r="116" spans="1:6" ht="30">
      <c r="A116" s="124" t="s">
        <v>237</v>
      </c>
      <c r="B116" s="133" t="s">
        <v>238</v>
      </c>
      <c r="C116" s="138"/>
      <c r="D116" s="154">
        <v>1</v>
      </c>
      <c r="E116" s="160">
        <f t="shared" si="1"/>
        <v>1</v>
      </c>
      <c r="F116" s="120" t="e">
        <f>VLOOKUP(B116,input!$I$3:$J$28,2,FALSE)</f>
        <v>#N/A</v>
      </c>
    </row>
    <row r="117" spans="1:6" ht="30">
      <c r="A117" s="124" t="s">
        <v>239</v>
      </c>
      <c r="B117" s="133" t="s">
        <v>240</v>
      </c>
      <c r="C117" s="138" t="s">
        <v>15</v>
      </c>
      <c r="D117" s="158">
        <v>0.7527538537979126</v>
      </c>
      <c r="E117" s="160">
        <f t="shared" si="1"/>
        <v>0.7527538537979126</v>
      </c>
      <c r="F117" s="120" t="e">
        <f>VLOOKUP(B117,input!$I$3:$J$28,2,FALSE)</f>
        <v>#N/A</v>
      </c>
    </row>
    <row r="118" spans="1:6" ht="30">
      <c r="A118" s="124" t="s">
        <v>241</v>
      </c>
      <c r="B118" s="133" t="s">
        <v>242</v>
      </c>
      <c r="C118" s="138" t="s">
        <v>65</v>
      </c>
      <c r="D118" s="153">
        <v>0</v>
      </c>
      <c r="E118" s="160">
        <f t="shared" si="1"/>
        <v>0</v>
      </c>
      <c r="F118" s="120" t="e">
        <f>VLOOKUP(B118,input!$I$3:$J$28,2,FALSE)</f>
        <v>#N/A</v>
      </c>
    </row>
    <row r="119" spans="1:6" ht="30">
      <c r="A119" s="124" t="s">
        <v>243</v>
      </c>
      <c r="B119" s="133" t="s">
        <v>244</v>
      </c>
      <c r="C119" s="138"/>
      <c r="D119" s="156">
        <v>1000</v>
      </c>
      <c r="E119" s="160">
        <f t="shared" si="1"/>
        <v>1000</v>
      </c>
      <c r="F119" s="120" t="e">
        <f>VLOOKUP(B119,input!$I$3:$J$28,2,FALSE)</f>
        <v>#N/A</v>
      </c>
    </row>
    <row r="120" spans="1:6" ht="30">
      <c r="A120" s="124" t="s">
        <v>245</v>
      </c>
      <c r="B120" s="133" t="s">
        <v>246</v>
      </c>
      <c r="C120" s="138" t="s">
        <v>162</v>
      </c>
      <c r="D120" s="157">
        <v>11.429071426391602</v>
      </c>
      <c r="E120" s="160">
        <f t="shared" si="1"/>
        <v>11.429071426391602</v>
      </c>
      <c r="F120" s="120" t="e">
        <f>VLOOKUP(B120,input!$I$3:$J$28,2,FALSE)</f>
        <v>#N/A</v>
      </c>
    </row>
    <row r="121" spans="1:6" ht="45">
      <c r="A121" s="124" t="s">
        <v>247</v>
      </c>
      <c r="B121" s="133" t="s">
        <v>248</v>
      </c>
      <c r="C121" s="138" t="s">
        <v>65</v>
      </c>
      <c r="D121" s="157">
        <v>78.357032775878906</v>
      </c>
      <c r="E121" s="160">
        <f t="shared" si="1"/>
        <v>78.357032775878906</v>
      </c>
      <c r="F121" s="120" t="e">
        <f>VLOOKUP(B121,input!$I$3:$J$28,2,FALSE)</f>
        <v>#N/A</v>
      </c>
    </row>
    <row r="122" spans="1:6" ht="30">
      <c r="A122" s="124" t="s">
        <v>249</v>
      </c>
      <c r="B122" s="133" t="s">
        <v>250</v>
      </c>
      <c r="C122" s="138"/>
      <c r="D122" s="154">
        <v>1.0499999523162842</v>
      </c>
      <c r="E122" s="160">
        <f t="shared" si="1"/>
        <v>1.0499999523162842</v>
      </c>
      <c r="F122" s="120" t="e">
        <f>VLOOKUP(B122,input!$I$3:$J$28,2,FALSE)</f>
        <v>#N/A</v>
      </c>
    </row>
    <row r="123" spans="1:6" ht="30">
      <c r="A123" s="124" t="s">
        <v>251</v>
      </c>
      <c r="B123" s="133" t="s">
        <v>252</v>
      </c>
      <c r="C123" s="138" t="s">
        <v>65</v>
      </c>
      <c r="D123" s="157">
        <v>52.434612274169922</v>
      </c>
      <c r="E123" s="160">
        <f t="shared" si="1"/>
        <v>52.434612274169922</v>
      </c>
      <c r="F123" s="120" t="e">
        <f>VLOOKUP(B123,input!$I$3:$J$28,2,FALSE)</f>
        <v>#N/A</v>
      </c>
    </row>
    <row r="124" spans="1:6" ht="30">
      <c r="A124" s="124" t="s">
        <v>253</v>
      </c>
      <c r="B124" s="133" t="s">
        <v>254</v>
      </c>
      <c r="C124" s="138" t="s">
        <v>45</v>
      </c>
      <c r="D124" s="153">
        <v>0</v>
      </c>
      <c r="E124" s="160">
        <f t="shared" si="1"/>
        <v>0</v>
      </c>
      <c r="F124" s="120" t="e">
        <f>VLOOKUP(B124,input!$I$3:$J$28,2,FALSE)</f>
        <v>#N/A</v>
      </c>
    </row>
    <row r="125" spans="1:6" ht="30">
      <c r="A125" s="124" t="s">
        <v>255</v>
      </c>
      <c r="B125" s="133" t="s">
        <v>256</v>
      </c>
      <c r="C125" s="138" t="s">
        <v>45</v>
      </c>
      <c r="D125" s="153">
        <v>0</v>
      </c>
      <c r="E125" s="160">
        <f t="shared" si="1"/>
        <v>0</v>
      </c>
      <c r="F125" s="120" t="e">
        <f>VLOOKUP(B125,input!$I$3:$J$28,2,FALSE)</f>
        <v>#N/A</v>
      </c>
    </row>
    <row r="126" spans="1:6" ht="30">
      <c r="A126" s="124" t="s">
        <v>257</v>
      </c>
      <c r="B126" s="133" t="s">
        <v>258</v>
      </c>
      <c r="C126" s="138" t="s">
        <v>45</v>
      </c>
      <c r="D126" s="157">
        <v>80</v>
      </c>
      <c r="E126" s="160">
        <f t="shared" si="1"/>
        <v>80</v>
      </c>
      <c r="F126" s="120" t="e">
        <f>VLOOKUP(B126,input!$I$3:$J$28,2,FALSE)</f>
        <v>#N/A</v>
      </c>
    </row>
    <row r="127" spans="1:6" ht="30">
      <c r="A127" s="124" t="s">
        <v>259</v>
      </c>
      <c r="B127" s="133" t="s">
        <v>260</v>
      </c>
      <c r="C127" s="138"/>
      <c r="D127" s="156">
        <v>1000</v>
      </c>
      <c r="E127" s="160">
        <f t="shared" si="1"/>
        <v>1000</v>
      </c>
      <c r="F127" s="120" t="e">
        <f>VLOOKUP(B127,input!$I$3:$J$28,2,FALSE)</f>
        <v>#N/A</v>
      </c>
    </row>
    <row r="128" spans="1:6" ht="30">
      <c r="A128" s="124" t="s">
        <v>261</v>
      </c>
      <c r="B128" s="133" t="s">
        <v>262</v>
      </c>
      <c r="C128" s="138"/>
      <c r="D128" s="156">
        <v>1000</v>
      </c>
      <c r="E128" s="160">
        <f t="shared" si="1"/>
        <v>1000</v>
      </c>
      <c r="F128" s="120" t="e">
        <f>VLOOKUP(B128,input!$I$3:$J$28,2,FALSE)</f>
        <v>#N/A</v>
      </c>
    </row>
    <row r="129" spans="1:6" ht="30">
      <c r="A129" s="124" t="s">
        <v>263</v>
      </c>
      <c r="B129" s="133" t="s">
        <v>264</v>
      </c>
      <c r="C129" s="138" t="s">
        <v>45</v>
      </c>
      <c r="D129" s="157">
        <v>99</v>
      </c>
      <c r="E129" s="160">
        <f t="shared" si="1"/>
        <v>99</v>
      </c>
      <c r="F129" s="120" t="e">
        <f>VLOOKUP(B129,input!$I$3:$J$28,2,FALSE)</f>
        <v>#N/A</v>
      </c>
    </row>
    <row r="130" spans="1:6" ht="30">
      <c r="A130" s="124" t="s">
        <v>265</v>
      </c>
      <c r="B130" s="133" t="s">
        <v>266</v>
      </c>
      <c r="C130" s="138"/>
      <c r="D130" s="154">
        <v>1</v>
      </c>
      <c r="E130" s="160">
        <f t="shared" si="1"/>
        <v>1</v>
      </c>
      <c r="F130" s="120" t="e">
        <f>VLOOKUP(B130,input!$I$3:$J$28,2,FALSE)</f>
        <v>#N/A</v>
      </c>
    </row>
    <row r="131" spans="1:6" ht="30">
      <c r="A131" s="124" t="s">
        <v>267</v>
      </c>
      <c r="B131" s="133" t="s">
        <v>268</v>
      </c>
      <c r="C131" s="138" t="s">
        <v>15</v>
      </c>
      <c r="D131" s="158">
        <v>0.23621480166912079</v>
      </c>
      <c r="E131" s="160">
        <f t="shared" si="1"/>
        <v>0.23621480166912079</v>
      </c>
      <c r="F131" s="120" t="e">
        <f>VLOOKUP(B131,input!$I$3:$J$28,2,FALSE)</f>
        <v>#N/A</v>
      </c>
    </row>
    <row r="132" spans="1:6" ht="30">
      <c r="A132" s="124" t="s">
        <v>269</v>
      </c>
      <c r="B132" s="133" t="s">
        <v>270</v>
      </c>
      <c r="C132" s="138" t="s">
        <v>65</v>
      </c>
      <c r="D132" s="153">
        <v>0</v>
      </c>
      <c r="E132" s="160">
        <f t="shared" si="1"/>
        <v>0</v>
      </c>
      <c r="F132" s="120" t="e">
        <f>VLOOKUP(B132,input!$I$3:$J$28,2,FALSE)</f>
        <v>#N/A</v>
      </c>
    </row>
    <row r="133" spans="1:6" ht="30">
      <c r="A133" s="124" t="s">
        <v>271</v>
      </c>
      <c r="B133" s="133" t="s">
        <v>272</v>
      </c>
      <c r="C133" s="138"/>
      <c r="D133" s="156">
        <v>1000</v>
      </c>
      <c r="E133" s="160">
        <f t="shared" si="1"/>
        <v>1000</v>
      </c>
      <c r="F133" s="120" t="e">
        <f>VLOOKUP(B133,input!$I$3:$J$28,2,FALSE)</f>
        <v>#N/A</v>
      </c>
    </row>
    <row r="134" spans="1:6" ht="45">
      <c r="A134" s="124" t="s">
        <v>273</v>
      </c>
      <c r="B134" s="133" t="s">
        <v>274</v>
      </c>
      <c r="C134" s="138" t="s">
        <v>162</v>
      </c>
      <c r="D134" s="154">
        <v>3.6304585933685303</v>
      </c>
      <c r="E134" s="160">
        <f t="shared" si="1"/>
        <v>3.6304585933685303</v>
      </c>
      <c r="F134" s="120" t="e">
        <f>VLOOKUP(B134,input!$I$3:$J$28,2,FALSE)</f>
        <v>#N/A</v>
      </c>
    </row>
    <row r="135" spans="1:6" ht="45">
      <c r="A135" s="124" t="s">
        <v>275</v>
      </c>
      <c r="B135" s="133" t="s">
        <v>276</v>
      </c>
      <c r="C135" s="138" t="s">
        <v>65</v>
      </c>
      <c r="D135" s="157">
        <v>55.685157775878906</v>
      </c>
      <c r="E135" s="160">
        <f t="shared" si="1"/>
        <v>55.685157775878906</v>
      </c>
      <c r="F135" s="120" t="e">
        <f>VLOOKUP(B135,input!$I$3:$J$28,2,FALSE)</f>
        <v>#N/A</v>
      </c>
    </row>
    <row r="136" spans="1:6" ht="30">
      <c r="A136" s="124" t="s">
        <v>277</v>
      </c>
      <c r="B136" s="133" t="s">
        <v>278</v>
      </c>
      <c r="C136" s="138"/>
      <c r="D136" s="154">
        <v>1.0499999523162842</v>
      </c>
      <c r="E136" s="160">
        <f t="shared" ref="E136:E199" si="2">_xlfn.IFNA(F136,D136)</f>
        <v>1.0499999523162842</v>
      </c>
      <c r="F136" s="120" t="e">
        <f>VLOOKUP(B136,input!$I$3:$J$28,2,FALSE)</f>
        <v>#N/A</v>
      </c>
    </row>
    <row r="137" spans="1:6" ht="30">
      <c r="A137" s="124" t="s">
        <v>279</v>
      </c>
      <c r="B137" s="133" t="s">
        <v>280</v>
      </c>
      <c r="C137" s="138" t="s">
        <v>65</v>
      </c>
      <c r="D137" s="157">
        <v>52.434612274169922</v>
      </c>
      <c r="E137" s="160">
        <f t="shared" si="2"/>
        <v>52.434612274169922</v>
      </c>
      <c r="F137" s="120" t="e">
        <f>VLOOKUP(B137,input!$I$3:$J$28,2,FALSE)</f>
        <v>#N/A</v>
      </c>
    </row>
    <row r="138" spans="1:6" ht="30">
      <c r="A138" s="124" t="s">
        <v>281</v>
      </c>
      <c r="B138" s="133" t="s">
        <v>282</v>
      </c>
      <c r="C138" s="138" t="s">
        <v>45</v>
      </c>
      <c r="D138" s="153">
        <v>0</v>
      </c>
      <c r="E138" s="160">
        <f t="shared" si="2"/>
        <v>0</v>
      </c>
      <c r="F138" s="120" t="e">
        <f>VLOOKUP(B138,input!$I$3:$J$28,2,FALSE)</f>
        <v>#N/A</v>
      </c>
    </row>
    <row r="139" spans="1:6" ht="30">
      <c r="A139" s="124" t="s">
        <v>283</v>
      </c>
      <c r="B139" s="133" t="s">
        <v>284</v>
      </c>
      <c r="C139" s="138" t="s">
        <v>45</v>
      </c>
      <c r="D139" s="153">
        <v>0</v>
      </c>
      <c r="E139" s="160">
        <f t="shared" si="2"/>
        <v>0</v>
      </c>
      <c r="F139" s="120" t="e">
        <f>VLOOKUP(B139,input!$I$3:$J$28,2,FALSE)</f>
        <v>#N/A</v>
      </c>
    </row>
    <row r="140" spans="1:6" ht="30">
      <c r="A140" s="124" t="s">
        <v>285</v>
      </c>
      <c r="B140" s="133" t="s">
        <v>286</v>
      </c>
      <c r="C140" s="138" t="s">
        <v>45</v>
      </c>
      <c r="D140" s="157">
        <v>80</v>
      </c>
      <c r="E140" s="160">
        <f t="shared" si="2"/>
        <v>80</v>
      </c>
      <c r="F140" s="120" t="e">
        <f>VLOOKUP(B140,input!$I$3:$J$28,2,FALSE)</f>
        <v>#N/A</v>
      </c>
    </row>
    <row r="141" spans="1:6" ht="30">
      <c r="A141" s="124" t="s">
        <v>287</v>
      </c>
      <c r="B141" s="133" t="s">
        <v>288</v>
      </c>
      <c r="C141" s="138"/>
      <c r="D141" s="156">
        <v>1000</v>
      </c>
      <c r="E141" s="160">
        <f t="shared" si="2"/>
        <v>1000</v>
      </c>
      <c r="F141" s="120" t="e">
        <f>VLOOKUP(B141,input!$I$3:$J$28,2,FALSE)</f>
        <v>#N/A</v>
      </c>
    </row>
    <row r="142" spans="1:6" ht="30">
      <c r="A142" s="124" t="s">
        <v>289</v>
      </c>
      <c r="B142" s="133" t="s">
        <v>290</v>
      </c>
      <c r="C142" s="138"/>
      <c r="D142" s="156">
        <v>1000</v>
      </c>
      <c r="E142" s="160">
        <f t="shared" si="2"/>
        <v>1000</v>
      </c>
      <c r="F142" s="120" t="e">
        <f>VLOOKUP(B142,input!$I$3:$J$28,2,FALSE)</f>
        <v>#N/A</v>
      </c>
    </row>
    <row r="143" spans="1:6" ht="30">
      <c r="A143" s="124" t="s">
        <v>291</v>
      </c>
      <c r="B143" s="133" t="s">
        <v>292</v>
      </c>
      <c r="C143" s="138" t="s">
        <v>45</v>
      </c>
      <c r="D143" s="157">
        <v>99</v>
      </c>
      <c r="E143" s="160">
        <f t="shared" si="2"/>
        <v>99</v>
      </c>
      <c r="F143" s="120" t="e">
        <f>VLOOKUP(B143,input!$I$3:$J$28,2,FALSE)</f>
        <v>#N/A</v>
      </c>
    </row>
    <row r="144" spans="1:6" ht="30">
      <c r="A144" s="124" t="s">
        <v>293</v>
      </c>
      <c r="B144" s="133" t="s">
        <v>294</v>
      </c>
      <c r="C144" s="138"/>
      <c r="D144" s="154">
        <v>1</v>
      </c>
      <c r="E144" s="160">
        <f t="shared" si="2"/>
        <v>1</v>
      </c>
      <c r="F144" s="120" t="e">
        <f>VLOOKUP(B144,input!$I$3:$J$28,2,FALSE)</f>
        <v>#N/A</v>
      </c>
    </row>
    <row r="145" spans="1:6" ht="30">
      <c r="A145" s="124" t="s">
        <v>295</v>
      </c>
      <c r="B145" s="133" t="s">
        <v>296</v>
      </c>
      <c r="C145" s="138" t="s">
        <v>15</v>
      </c>
      <c r="D145" s="158">
        <v>0.23621480166912079</v>
      </c>
      <c r="E145" s="160">
        <f t="shared" si="2"/>
        <v>0.23621480166912079</v>
      </c>
      <c r="F145" s="120" t="e">
        <f>VLOOKUP(B145,input!$I$3:$J$28,2,FALSE)</f>
        <v>#N/A</v>
      </c>
    </row>
    <row r="146" spans="1:6" ht="30">
      <c r="A146" s="124" t="s">
        <v>297</v>
      </c>
      <c r="B146" s="133" t="s">
        <v>298</v>
      </c>
      <c r="C146" s="138" t="s">
        <v>65</v>
      </c>
      <c r="D146" s="153">
        <v>0</v>
      </c>
      <c r="E146" s="160">
        <f t="shared" si="2"/>
        <v>0</v>
      </c>
      <c r="F146" s="120" t="e">
        <f>VLOOKUP(B146,input!$I$3:$J$28,2,FALSE)</f>
        <v>#N/A</v>
      </c>
    </row>
    <row r="147" spans="1:6" ht="30">
      <c r="A147" s="124" t="s">
        <v>299</v>
      </c>
      <c r="B147" s="133" t="s">
        <v>300</v>
      </c>
      <c r="C147" s="138"/>
      <c r="D147" s="156">
        <v>1000</v>
      </c>
      <c r="E147" s="160">
        <f t="shared" si="2"/>
        <v>1000</v>
      </c>
      <c r="F147" s="120" t="e">
        <f>VLOOKUP(B147,input!$I$3:$J$28,2,FALSE)</f>
        <v>#N/A</v>
      </c>
    </row>
    <row r="148" spans="1:6" ht="45">
      <c r="A148" s="124" t="s">
        <v>301</v>
      </c>
      <c r="B148" s="133" t="s">
        <v>302</v>
      </c>
      <c r="C148" s="138" t="s">
        <v>162</v>
      </c>
      <c r="D148" s="154">
        <v>3.6304585933685303</v>
      </c>
      <c r="E148" s="160">
        <f t="shared" si="2"/>
        <v>3.6304585933685303</v>
      </c>
      <c r="F148" s="120" t="e">
        <f>VLOOKUP(B148,input!$I$3:$J$28,2,FALSE)</f>
        <v>#N/A</v>
      </c>
    </row>
    <row r="149" spans="1:6" ht="45">
      <c r="A149" s="124" t="s">
        <v>303</v>
      </c>
      <c r="B149" s="133" t="s">
        <v>304</v>
      </c>
      <c r="C149" s="138" t="s">
        <v>65</v>
      </c>
      <c r="D149" s="157">
        <v>55.685157775878906</v>
      </c>
      <c r="E149" s="160">
        <f t="shared" si="2"/>
        <v>55.685157775878906</v>
      </c>
      <c r="F149" s="120" t="e">
        <f>VLOOKUP(B149,input!$I$3:$J$28,2,FALSE)</f>
        <v>#N/A</v>
      </c>
    </row>
    <row r="150" spans="1:6" ht="30">
      <c r="A150" s="124" t="s">
        <v>305</v>
      </c>
      <c r="B150" s="133" t="s">
        <v>306</v>
      </c>
      <c r="C150" s="138"/>
      <c r="D150" s="154">
        <v>1.0499999523162842</v>
      </c>
      <c r="E150" s="160">
        <f t="shared" si="2"/>
        <v>1.0499999523162842</v>
      </c>
      <c r="F150" s="120" t="e">
        <f>VLOOKUP(B150,input!$I$3:$J$28,2,FALSE)</f>
        <v>#N/A</v>
      </c>
    </row>
    <row r="151" spans="1:6" ht="30">
      <c r="A151" s="124" t="s">
        <v>307</v>
      </c>
      <c r="B151" s="133" t="s">
        <v>308</v>
      </c>
      <c r="C151" s="138" t="s">
        <v>42</v>
      </c>
      <c r="D151" s="157">
        <v>22.709999084472656</v>
      </c>
      <c r="E151" s="160">
        <f t="shared" si="2"/>
        <v>22.709999084472656</v>
      </c>
      <c r="F151" s="120" t="e">
        <f>VLOOKUP(B151,input!$I$3:$J$28,2,FALSE)</f>
        <v>#N/A</v>
      </c>
    </row>
    <row r="152" spans="1:6" ht="45">
      <c r="A152" s="124" t="s">
        <v>309</v>
      </c>
      <c r="B152" s="133" t="s">
        <v>310</v>
      </c>
      <c r="C152" s="138" t="s">
        <v>42</v>
      </c>
      <c r="D152" s="154">
        <v>3.3685996532440186</v>
      </c>
      <c r="E152" s="160">
        <f t="shared" si="2"/>
        <v>3.3685996532440186</v>
      </c>
      <c r="F152" s="120" t="e">
        <f>VLOOKUP(B152,input!$I$3:$J$28,2,FALSE)</f>
        <v>#N/A</v>
      </c>
    </row>
    <row r="153" spans="1:6" ht="45">
      <c r="A153" s="124" t="s">
        <v>311</v>
      </c>
      <c r="B153" s="133" t="s">
        <v>312</v>
      </c>
      <c r="C153" s="138" t="s">
        <v>50</v>
      </c>
      <c r="D153" s="158">
        <v>0.41367900371551514</v>
      </c>
      <c r="E153" s="160">
        <f t="shared" si="2"/>
        <v>0.41367900371551514</v>
      </c>
      <c r="F153" s="120" t="e">
        <f>VLOOKUP(B153,input!$I$3:$J$28,2,FALSE)</f>
        <v>#N/A</v>
      </c>
    </row>
    <row r="154" spans="1:6" ht="30">
      <c r="A154" s="124" t="s">
        <v>313</v>
      </c>
      <c r="B154" s="133" t="s">
        <v>314</v>
      </c>
      <c r="C154" s="138" t="s">
        <v>42</v>
      </c>
      <c r="D154" s="154">
        <v>2</v>
      </c>
      <c r="E154" s="160">
        <f t="shared" si="2"/>
        <v>2</v>
      </c>
      <c r="F154" s="120" t="e">
        <f>VLOOKUP(B154,input!$I$3:$J$28,2,FALSE)</f>
        <v>#N/A</v>
      </c>
    </row>
    <row r="155" spans="1:6" ht="30">
      <c r="A155" s="124" t="s">
        <v>315</v>
      </c>
      <c r="B155" s="133" t="s">
        <v>316</v>
      </c>
      <c r="C155" s="138" t="s">
        <v>42</v>
      </c>
      <c r="D155" s="157">
        <v>31.653999328613281</v>
      </c>
      <c r="E155" s="160">
        <f t="shared" si="2"/>
        <v>31.653999328613281</v>
      </c>
      <c r="F155" s="120" t="e">
        <f>VLOOKUP(B155,input!$I$3:$J$28,2,FALSE)</f>
        <v>#N/A</v>
      </c>
    </row>
    <row r="156" spans="1:6" ht="45">
      <c r="A156" s="124" t="s">
        <v>317</v>
      </c>
      <c r="B156" s="133" t="s">
        <v>318</v>
      </c>
      <c r="C156" s="138" t="s">
        <v>42</v>
      </c>
      <c r="D156" s="157">
        <v>53.099998474121094</v>
      </c>
      <c r="E156" s="160">
        <f t="shared" si="2"/>
        <v>53.099998474121094</v>
      </c>
      <c r="F156" s="120" t="e">
        <f>VLOOKUP(B156,input!$I$3:$J$28,2,FALSE)</f>
        <v>#N/A</v>
      </c>
    </row>
    <row r="157" spans="1:6" ht="45">
      <c r="A157" s="124" t="s">
        <v>319</v>
      </c>
      <c r="B157" s="133" t="s">
        <v>320</v>
      </c>
      <c r="C157" s="138" t="s">
        <v>50</v>
      </c>
      <c r="D157" s="158">
        <v>0.41367900371551514</v>
      </c>
      <c r="E157" s="160">
        <f t="shared" si="2"/>
        <v>0.41367900371551514</v>
      </c>
      <c r="F157" s="120" t="e">
        <f>VLOOKUP(B157,input!$I$3:$J$28,2,FALSE)</f>
        <v>#N/A</v>
      </c>
    </row>
    <row r="158" spans="1:6" ht="30">
      <c r="A158" s="124" t="s">
        <v>321</v>
      </c>
      <c r="B158" s="133" t="s">
        <v>322</v>
      </c>
      <c r="C158" s="138" t="s">
        <v>42</v>
      </c>
      <c r="D158" s="154">
        <v>2</v>
      </c>
      <c r="E158" s="160">
        <f t="shared" si="2"/>
        <v>2</v>
      </c>
      <c r="F158" s="120" t="e">
        <f>VLOOKUP(B158,input!$I$3:$J$28,2,FALSE)</f>
        <v>#N/A</v>
      </c>
    </row>
    <row r="159" spans="1:6" ht="30">
      <c r="A159" s="124" t="s">
        <v>323</v>
      </c>
      <c r="B159" s="133" t="s">
        <v>324</v>
      </c>
      <c r="C159" s="138" t="s">
        <v>50</v>
      </c>
      <c r="D159" s="154">
        <v>1.0132377147674561</v>
      </c>
      <c r="E159" s="160">
        <f t="shared" si="2"/>
        <v>1.0132377147674561</v>
      </c>
      <c r="F159" s="120" t="e">
        <f>VLOOKUP(B159,input!$I$3:$J$28,2,FALSE)</f>
        <v>#N/A</v>
      </c>
    </row>
    <row r="160" spans="1:6" ht="30">
      <c r="A160" s="124" t="s">
        <v>325</v>
      </c>
      <c r="B160" s="133" t="s">
        <v>326</v>
      </c>
      <c r="C160" s="138" t="s">
        <v>42</v>
      </c>
      <c r="D160" s="157">
        <v>24.999990463256836</v>
      </c>
      <c r="E160" s="160">
        <f t="shared" si="2"/>
        <v>24.999990463256836</v>
      </c>
      <c r="F160" s="120" t="e">
        <f>VLOOKUP(B160,input!$I$3:$J$28,2,FALSE)</f>
        <v>#N/A</v>
      </c>
    </row>
    <row r="161" spans="1:6">
      <c r="A161" s="124" t="s">
        <v>327</v>
      </c>
      <c r="B161" s="133" t="s">
        <v>328</v>
      </c>
      <c r="C161" s="138" t="s">
        <v>20</v>
      </c>
      <c r="D161" s="154">
        <v>8.1646785736083984</v>
      </c>
      <c r="E161" s="160">
        <f t="shared" si="2"/>
        <v>8.1646785736083984</v>
      </c>
      <c r="F161" s="120" t="e">
        <f>VLOOKUP(B161,input!$I$3:$J$28,2,FALSE)</f>
        <v>#N/A</v>
      </c>
    </row>
    <row r="162" spans="1:6">
      <c r="A162" s="124" t="s">
        <v>329</v>
      </c>
      <c r="B162" s="133" t="s">
        <v>330</v>
      </c>
      <c r="C162" s="138"/>
      <c r="D162" s="130" t="s">
        <v>331</v>
      </c>
      <c r="E162" s="160" t="str">
        <f t="shared" si="2"/>
        <v>UJLJ-BTG</v>
      </c>
      <c r="F162" s="120" t="e">
        <f>VLOOKUP(B162,input!$I$3:$J$28,2,FALSE)</f>
        <v>#N/A</v>
      </c>
    </row>
    <row r="163" spans="1:6" ht="30">
      <c r="A163" s="124" t="s">
        <v>332</v>
      </c>
      <c r="B163" s="133" t="s">
        <v>333</v>
      </c>
      <c r="C163" s="138" t="s">
        <v>45</v>
      </c>
      <c r="D163" s="157">
        <v>35</v>
      </c>
      <c r="E163" s="160">
        <f t="shared" si="2"/>
        <v>0</v>
      </c>
      <c r="F163" s="120">
        <f>VLOOKUP(B163,input!$I$3:$J$28,2,FALSE)</f>
        <v>0</v>
      </c>
    </row>
    <row r="164" spans="1:6" ht="30">
      <c r="A164" s="124" t="s">
        <v>334</v>
      </c>
      <c r="B164" s="133" t="s">
        <v>335</v>
      </c>
      <c r="C164" s="138" t="s">
        <v>45</v>
      </c>
      <c r="D164" s="157">
        <v>42.700000762939453</v>
      </c>
      <c r="E164" s="160">
        <f t="shared" si="2"/>
        <v>42.700000762939453</v>
      </c>
      <c r="F164" s="120" t="e">
        <f>VLOOKUP(B164,input!$I$3:$J$28,2,FALSE)</f>
        <v>#N/A</v>
      </c>
    </row>
    <row r="165" spans="1:6" ht="30">
      <c r="A165" s="124" t="s">
        <v>336</v>
      </c>
      <c r="B165" s="133" t="s">
        <v>337</v>
      </c>
      <c r="C165" s="138" t="s">
        <v>45</v>
      </c>
      <c r="D165" s="154">
        <v>2.9500000476837158</v>
      </c>
      <c r="E165" s="160">
        <f t="shared" si="2"/>
        <v>2.9500000476837158</v>
      </c>
      <c r="F165" s="120" t="e">
        <f>VLOOKUP(B165,input!$I$3:$J$28,2,FALSE)</f>
        <v>#N/A</v>
      </c>
    </row>
    <row r="166" spans="1:6" ht="30">
      <c r="A166" s="124" t="s">
        <v>338</v>
      </c>
      <c r="B166" s="133" t="s">
        <v>339</v>
      </c>
      <c r="C166" s="138" t="s">
        <v>45</v>
      </c>
      <c r="D166" s="158">
        <v>0.62999999523162842</v>
      </c>
      <c r="E166" s="160">
        <f t="shared" si="2"/>
        <v>0.62999999523162842</v>
      </c>
      <c r="F166" s="120" t="e">
        <f>VLOOKUP(B166,input!$I$3:$J$28,2,FALSE)</f>
        <v>#N/A</v>
      </c>
    </row>
    <row r="167" spans="1:6" ht="30">
      <c r="A167" s="124" t="s">
        <v>340</v>
      </c>
      <c r="B167" s="133" t="s">
        <v>341</v>
      </c>
      <c r="C167" s="138" t="s">
        <v>45</v>
      </c>
      <c r="D167" s="153">
        <v>0</v>
      </c>
      <c r="E167" s="160">
        <f t="shared" si="2"/>
        <v>0</v>
      </c>
      <c r="F167" s="120" t="e">
        <f>VLOOKUP(B167,input!$I$3:$J$28,2,FALSE)</f>
        <v>#N/A</v>
      </c>
    </row>
    <row r="168" spans="1:6" ht="30">
      <c r="A168" s="124" t="s">
        <v>342</v>
      </c>
      <c r="B168" s="133" t="s">
        <v>343</v>
      </c>
      <c r="C168" s="138" t="s">
        <v>45</v>
      </c>
      <c r="D168" s="158">
        <v>0.44999998807907104</v>
      </c>
      <c r="E168" s="160">
        <f t="shared" si="2"/>
        <v>0.44999998807907104</v>
      </c>
      <c r="F168" s="120" t="e">
        <f>VLOOKUP(B168,input!$I$3:$J$28,2,FALSE)</f>
        <v>#N/A</v>
      </c>
    </row>
    <row r="169" spans="1:6" ht="30">
      <c r="A169" s="124" t="s">
        <v>344</v>
      </c>
      <c r="B169" s="133" t="s">
        <v>345</v>
      </c>
      <c r="C169" s="138" t="s">
        <v>45</v>
      </c>
      <c r="D169" s="157">
        <v>13.639999389648437</v>
      </c>
      <c r="E169" s="160">
        <f t="shared" si="2"/>
        <v>13.639999389648437</v>
      </c>
      <c r="F169" s="120" t="e">
        <f>VLOOKUP(B169,input!$I$3:$J$28,2,FALSE)</f>
        <v>#N/A</v>
      </c>
    </row>
    <row r="170" spans="1:6">
      <c r="A170" s="124" t="s">
        <v>346</v>
      </c>
      <c r="B170" s="133" t="s">
        <v>347</v>
      </c>
      <c r="C170" s="138" t="s">
        <v>348</v>
      </c>
      <c r="D170" s="153">
        <v>16748</v>
      </c>
      <c r="E170" s="160">
        <f t="shared" si="2"/>
        <v>0</v>
      </c>
      <c r="F170" s="120">
        <f>VLOOKUP(B170,input!$I$3:$J$28,2,FALSE)</f>
        <v>0</v>
      </c>
    </row>
    <row r="171" spans="1:6" ht="30">
      <c r="A171" s="124" t="s">
        <v>349</v>
      </c>
      <c r="B171" s="133" t="s">
        <v>350</v>
      </c>
      <c r="C171" s="138" t="s">
        <v>45</v>
      </c>
      <c r="D171" s="157">
        <v>30.540000915527344</v>
      </c>
      <c r="E171" s="160">
        <f t="shared" si="2"/>
        <v>30.540000915527344</v>
      </c>
      <c r="F171" s="120" t="e">
        <f>VLOOKUP(B171,input!$I$3:$J$28,2,FALSE)</f>
        <v>#N/A</v>
      </c>
    </row>
    <row r="172" spans="1:6" ht="30">
      <c r="A172" s="124" t="s">
        <v>351</v>
      </c>
      <c r="B172" s="133" t="s">
        <v>352</v>
      </c>
      <c r="C172" s="138" t="s">
        <v>353</v>
      </c>
      <c r="D172" s="154">
        <v>1.1303693056106567</v>
      </c>
      <c r="E172" s="160">
        <f t="shared" si="2"/>
        <v>1.1303693056106567</v>
      </c>
      <c r="F172" s="120" t="e">
        <f>VLOOKUP(B172,input!$I$3:$J$28,2,FALSE)</f>
        <v>#N/A</v>
      </c>
    </row>
    <row r="173" spans="1:6" ht="30">
      <c r="A173" s="124" t="s">
        <v>354</v>
      </c>
      <c r="B173" s="133" t="s">
        <v>355</v>
      </c>
      <c r="C173" s="138" t="s">
        <v>353</v>
      </c>
      <c r="D173" s="154">
        <v>1.9258143901824951</v>
      </c>
      <c r="E173" s="160">
        <f t="shared" si="2"/>
        <v>1.9258143901824951</v>
      </c>
      <c r="F173" s="120" t="e">
        <f>VLOOKUP(B173,input!$I$3:$J$28,2,FALSE)</f>
        <v>#N/A</v>
      </c>
    </row>
    <row r="174" spans="1:6" ht="30">
      <c r="A174" s="124" t="s">
        <v>356</v>
      </c>
      <c r="B174" s="133" t="s">
        <v>357</v>
      </c>
      <c r="C174" s="138"/>
      <c r="D174" s="157">
        <v>96</v>
      </c>
      <c r="E174" s="160">
        <f t="shared" si="2"/>
        <v>96</v>
      </c>
      <c r="F174" s="120" t="e">
        <f>VLOOKUP(B174,input!$I$3:$J$28,2,FALSE)</f>
        <v>#N/A</v>
      </c>
    </row>
    <row r="175" spans="1:6" ht="30">
      <c r="A175" s="124" t="s">
        <v>358</v>
      </c>
      <c r="B175" s="133" t="s">
        <v>359</v>
      </c>
      <c r="C175" s="138" t="s">
        <v>45</v>
      </c>
      <c r="D175" s="157">
        <v>40</v>
      </c>
      <c r="E175" s="160">
        <f t="shared" si="2"/>
        <v>40</v>
      </c>
      <c r="F175" s="120" t="e">
        <f>VLOOKUP(B175,input!$I$3:$J$28,2,FALSE)</f>
        <v>#N/A</v>
      </c>
    </row>
    <row r="176" spans="1:6" ht="30">
      <c r="A176" s="124" t="s">
        <v>360</v>
      </c>
      <c r="B176" s="133" t="s">
        <v>361</v>
      </c>
      <c r="C176" s="138" t="s">
        <v>45</v>
      </c>
      <c r="D176" s="157">
        <v>24</v>
      </c>
      <c r="E176" s="160">
        <f t="shared" si="2"/>
        <v>24</v>
      </c>
      <c r="F176" s="120" t="e">
        <f>VLOOKUP(B176,input!$I$3:$J$28,2,FALSE)</f>
        <v>#N/A</v>
      </c>
    </row>
    <row r="177" spans="1:6" ht="30">
      <c r="A177" s="124" t="s">
        <v>362</v>
      </c>
      <c r="B177" s="133" t="s">
        <v>363</v>
      </c>
      <c r="C177" s="138" t="s">
        <v>45</v>
      </c>
      <c r="D177" s="157">
        <v>16.799999237060547</v>
      </c>
      <c r="E177" s="160">
        <f t="shared" si="2"/>
        <v>16.799999237060547</v>
      </c>
      <c r="F177" s="120" t="e">
        <f>VLOOKUP(B177,input!$I$3:$J$28,2,FALSE)</f>
        <v>#N/A</v>
      </c>
    </row>
    <row r="178" spans="1:6" ht="30">
      <c r="A178" s="124" t="s">
        <v>364</v>
      </c>
      <c r="B178" s="133" t="s">
        <v>365</v>
      </c>
      <c r="C178" s="138" t="s">
        <v>45</v>
      </c>
      <c r="D178" s="154">
        <v>5.8000001907348633</v>
      </c>
      <c r="E178" s="160">
        <f t="shared" si="2"/>
        <v>5.8000001907348633</v>
      </c>
      <c r="F178" s="120" t="e">
        <f>VLOOKUP(B178,input!$I$3:$J$28,2,FALSE)</f>
        <v>#N/A</v>
      </c>
    </row>
    <row r="179" spans="1:6" ht="30">
      <c r="A179" s="124" t="s">
        <v>366</v>
      </c>
      <c r="B179" s="133" t="s">
        <v>367</v>
      </c>
      <c r="C179" s="138" t="s">
        <v>45</v>
      </c>
      <c r="D179" s="154">
        <v>2</v>
      </c>
      <c r="E179" s="160">
        <f t="shared" si="2"/>
        <v>2</v>
      </c>
      <c r="F179" s="120" t="e">
        <f>VLOOKUP(B179,input!$I$3:$J$28,2,FALSE)</f>
        <v>#N/A</v>
      </c>
    </row>
    <row r="180" spans="1:6" ht="30">
      <c r="A180" s="124" t="s">
        <v>368</v>
      </c>
      <c r="B180" s="133" t="s">
        <v>369</v>
      </c>
      <c r="C180" s="138" t="s">
        <v>45</v>
      </c>
      <c r="D180" s="158">
        <v>0.80000001192092896</v>
      </c>
      <c r="E180" s="160">
        <f t="shared" si="2"/>
        <v>0.80000001192092896</v>
      </c>
      <c r="F180" s="120" t="e">
        <f>VLOOKUP(B180,input!$I$3:$J$28,2,FALSE)</f>
        <v>#N/A</v>
      </c>
    </row>
    <row r="181" spans="1:6" ht="30">
      <c r="A181" s="124" t="s">
        <v>370</v>
      </c>
      <c r="B181" s="133" t="s">
        <v>371</v>
      </c>
      <c r="C181" s="138" t="s">
        <v>45</v>
      </c>
      <c r="D181" s="154">
        <v>2.4000000953674316</v>
      </c>
      <c r="E181" s="160">
        <f t="shared" si="2"/>
        <v>2.4000000953674316</v>
      </c>
      <c r="F181" s="120" t="e">
        <f>VLOOKUP(B181,input!$I$3:$J$28,2,FALSE)</f>
        <v>#N/A</v>
      </c>
    </row>
    <row r="182" spans="1:6" ht="30">
      <c r="A182" s="124" t="s">
        <v>372</v>
      </c>
      <c r="B182" s="133" t="s">
        <v>373</v>
      </c>
      <c r="C182" s="138" t="s">
        <v>45</v>
      </c>
      <c r="D182" s="154">
        <v>1.2999999523162842</v>
      </c>
      <c r="E182" s="160">
        <f t="shared" si="2"/>
        <v>1.2999999523162842</v>
      </c>
      <c r="F182" s="120" t="e">
        <f>VLOOKUP(B182,input!$I$3:$J$28,2,FALSE)</f>
        <v>#N/A</v>
      </c>
    </row>
    <row r="183" spans="1:6" ht="30">
      <c r="A183" s="124" t="s">
        <v>374</v>
      </c>
      <c r="B183" s="133" t="s">
        <v>375</v>
      </c>
      <c r="C183" s="138" t="s">
        <v>45</v>
      </c>
      <c r="D183" s="158">
        <v>0.10000000149011612</v>
      </c>
      <c r="E183" s="160">
        <f t="shared" si="2"/>
        <v>0.10000000149011612</v>
      </c>
      <c r="F183" s="120" t="e">
        <f>VLOOKUP(B183,input!$I$3:$J$28,2,FALSE)</f>
        <v>#N/A</v>
      </c>
    </row>
    <row r="184" spans="1:6" ht="30">
      <c r="A184" s="124" t="s">
        <v>376</v>
      </c>
      <c r="B184" s="133" t="s">
        <v>377</v>
      </c>
      <c r="C184" s="138" t="s">
        <v>45</v>
      </c>
      <c r="D184" s="154">
        <v>5.3000001907348633</v>
      </c>
      <c r="E184" s="160">
        <f t="shared" si="2"/>
        <v>5.3000001907348633</v>
      </c>
      <c r="F184" s="120" t="e">
        <f>VLOOKUP(B184,input!$I$3:$J$28,2,FALSE)</f>
        <v>#N/A</v>
      </c>
    </row>
    <row r="185" spans="1:6" ht="30">
      <c r="A185" s="124" t="s">
        <v>378</v>
      </c>
      <c r="B185" s="133" t="s">
        <v>379</v>
      </c>
      <c r="C185" s="138" t="s">
        <v>45</v>
      </c>
      <c r="D185" s="154">
        <v>1.5</v>
      </c>
      <c r="E185" s="160">
        <f t="shared" si="2"/>
        <v>1.5</v>
      </c>
      <c r="F185" s="120" t="e">
        <f>VLOOKUP(B185,input!$I$3:$J$28,2,FALSE)</f>
        <v>#N/A</v>
      </c>
    </row>
    <row r="186" spans="1:6" ht="30">
      <c r="A186" s="124" t="s">
        <v>380</v>
      </c>
      <c r="B186" s="133" t="s">
        <v>381</v>
      </c>
      <c r="C186" s="138" t="s">
        <v>42</v>
      </c>
      <c r="D186" s="156">
        <v>1187.77783203125</v>
      </c>
      <c r="E186" s="160">
        <f t="shared" si="2"/>
        <v>1187.77783203125</v>
      </c>
      <c r="F186" s="120" t="e">
        <f>VLOOKUP(B186,input!$I$3:$J$28,2,FALSE)</f>
        <v>#N/A</v>
      </c>
    </row>
    <row r="187" spans="1:6" ht="30">
      <c r="A187" s="124" t="s">
        <v>382</v>
      </c>
      <c r="B187" s="133" t="s">
        <v>383</v>
      </c>
      <c r="C187" s="138" t="s">
        <v>42</v>
      </c>
      <c r="D187" s="156">
        <v>1232.2222900390625</v>
      </c>
      <c r="E187" s="160">
        <f t="shared" si="2"/>
        <v>1232.2222900390625</v>
      </c>
      <c r="F187" s="120" t="e">
        <f>VLOOKUP(B187,input!$I$3:$J$28,2,FALSE)</f>
        <v>#N/A</v>
      </c>
    </row>
    <row r="188" spans="1:6">
      <c r="A188" s="124" t="s">
        <v>384</v>
      </c>
      <c r="B188" s="133" t="s">
        <v>385</v>
      </c>
      <c r="C188" s="138" t="s">
        <v>20</v>
      </c>
      <c r="D188" s="156">
        <v>163.2935791015625</v>
      </c>
      <c r="E188" s="160">
        <f t="shared" si="2"/>
        <v>163.2935791015625</v>
      </c>
      <c r="F188" s="120" t="e">
        <f>VLOOKUP(B188,input!$I$3:$J$28,2,FALSE)</f>
        <v>#N/A</v>
      </c>
    </row>
    <row r="189" spans="1:6" ht="30">
      <c r="A189" s="124" t="s">
        <v>386</v>
      </c>
      <c r="B189" s="133" t="s">
        <v>387</v>
      </c>
      <c r="C189" s="138" t="s">
        <v>388</v>
      </c>
      <c r="D189" s="153">
        <v>0</v>
      </c>
      <c r="E189" s="160">
        <f t="shared" si="2"/>
        <v>0</v>
      </c>
      <c r="F189" s="120" t="e">
        <f>VLOOKUP(B189,input!$I$3:$J$28,2,FALSE)</f>
        <v>#N/A</v>
      </c>
    </row>
    <row r="190" spans="1:6" ht="30">
      <c r="A190" s="124" t="s">
        <v>389</v>
      </c>
      <c r="B190" s="133" t="s">
        <v>390</v>
      </c>
      <c r="C190" s="138" t="s">
        <v>391</v>
      </c>
      <c r="D190" s="153">
        <v>0</v>
      </c>
      <c r="E190" s="160">
        <f t="shared" si="2"/>
        <v>0</v>
      </c>
      <c r="F190" s="120" t="e">
        <f>VLOOKUP(B190,input!$I$3:$J$28,2,FALSE)</f>
        <v>#N/A</v>
      </c>
    </row>
    <row r="191" spans="1:6">
      <c r="A191" s="124" t="s">
        <v>392</v>
      </c>
      <c r="B191" s="133" t="s">
        <v>393</v>
      </c>
      <c r="C191" s="138" t="s">
        <v>20</v>
      </c>
      <c r="D191" s="156">
        <v>163.2935791015625</v>
      </c>
      <c r="E191" s="160">
        <f t="shared" si="2"/>
        <v>163.2935791015625</v>
      </c>
      <c r="F191" s="120" t="e">
        <f>VLOOKUP(B191,input!$I$3:$J$28,2,FALSE)</f>
        <v>#N/A</v>
      </c>
    </row>
    <row r="192" spans="1:6" ht="30">
      <c r="A192" s="124" t="s">
        <v>394</v>
      </c>
      <c r="B192" s="133" t="s">
        <v>395</v>
      </c>
      <c r="C192" s="138" t="s">
        <v>388</v>
      </c>
      <c r="D192" s="153">
        <v>0</v>
      </c>
      <c r="E192" s="160">
        <f t="shared" si="2"/>
        <v>0</v>
      </c>
      <c r="F192" s="120" t="e">
        <f>VLOOKUP(B192,input!$I$3:$J$28,2,FALSE)</f>
        <v>#N/A</v>
      </c>
    </row>
    <row r="193" spans="1:6" ht="30">
      <c r="A193" s="124" t="s">
        <v>396</v>
      </c>
      <c r="B193" s="133" t="s">
        <v>397</v>
      </c>
      <c r="C193" s="138" t="s">
        <v>391</v>
      </c>
      <c r="D193" s="153">
        <v>0</v>
      </c>
      <c r="E193" s="160">
        <f t="shared" si="2"/>
        <v>0</v>
      </c>
      <c r="F193" s="120" t="e">
        <f>VLOOKUP(B193,input!$I$3:$J$28,2,FALSE)</f>
        <v>#N/A</v>
      </c>
    </row>
    <row r="194" spans="1:6">
      <c r="A194" s="124" t="s">
        <v>398</v>
      </c>
      <c r="B194" s="133" t="s">
        <v>399</v>
      </c>
      <c r="C194" s="138" t="s">
        <v>20</v>
      </c>
      <c r="D194" s="156">
        <v>163.2935791015625</v>
      </c>
      <c r="E194" s="160">
        <f t="shared" si="2"/>
        <v>163.2935791015625</v>
      </c>
      <c r="F194" s="120" t="e">
        <f>VLOOKUP(B194,input!$I$3:$J$28,2,FALSE)</f>
        <v>#N/A</v>
      </c>
    </row>
    <row r="195" spans="1:6" ht="30">
      <c r="A195" s="124" t="s">
        <v>400</v>
      </c>
      <c r="B195" s="133" t="s">
        <v>401</v>
      </c>
      <c r="C195" s="138" t="s">
        <v>388</v>
      </c>
      <c r="D195" s="153">
        <v>0</v>
      </c>
      <c r="E195" s="160">
        <f t="shared" si="2"/>
        <v>0</v>
      </c>
      <c r="F195" s="120" t="e">
        <f>VLOOKUP(B195,input!$I$3:$J$28,2,FALSE)</f>
        <v>#N/A</v>
      </c>
    </row>
    <row r="196" spans="1:6" ht="30">
      <c r="A196" s="124" t="s">
        <v>402</v>
      </c>
      <c r="B196" s="133" t="s">
        <v>403</v>
      </c>
      <c r="C196" s="138" t="s">
        <v>391</v>
      </c>
      <c r="D196" s="153">
        <v>0</v>
      </c>
      <c r="E196" s="160">
        <f t="shared" si="2"/>
        <v>0</v>
      </c>
      <c r="F196" s="120" t="e">
        <f>VLOOKUP(B196,input!$I$3:$J$28,2,FALSE)</f>
        <v>#N/A</v>
      </c>
    </row>
    <row r="197" spans="1:6">
      <c r="A197" s="124" t="s">
        <v>404</v>
      </c>
      <c r="B197" s="133" t="s">
        <v>405</v>
      </c>
      <c r="C197" s="138" t="s">
        <v>20</v>
      </c>
      <c r="D197" s="156">
        <v>163.2935791015625</v>
      </c>
      <c r="E197" s="160">
        <f t="shared" si="2"/>
        <v>163.2935791015625</v>
      </c>
      <c r="F197" s="120" t="e">
        <f>VLOOKUP(B197,input!$I$3:$J$28,2,FALSE)</f>
        <v>#N/A</v>
      </c>
    </row>
    <row r="198" spans="1:6" ht="30">
      <c r="A198" s="124" t="s">
        <v>406</v>
      </c>
      <c r="B198" s="133" t="s">
        <v>407</v>
      </c>
      <c r="C198" s="138" t="s">
        <v>388</v>
      </c>
      <c r="D198" s="153">
        <v>0</v>
      </c>
      <c r="E198" s="160">
        <f t="shared" si="2"/>
        <v>0</v>
      </c>
      <c r="F198" s="120" t="e">
        <f>VLOOKUP(B198,input!$I$3:$J$28,2,FALSE)</f>
        <v>#N/A</v>
      </c>
    </row>
    <row r="199" spans="1:6" ht="30">
      <c r="A199" s="124" t="s">
        <v>408</v>
      </c>
      <c r="B199" s="133" t="s">
        <v>409</v>
      </c>
      <c r="C199" s="138" t="s">
        <v>391</v>
      </c>
      <c r="D199" s="153">
        <v>0</v>
      </c>
      <c r="E199" s="160">
        <f t="shared" si="2"/>
        <v>0</v>
      </c>
      <c r="F199" s="120" t="e">
        <f>VLOOKUP(B199,input!$I$3:$J$28,2,FALSE)</f>
        <v>#N/A</v>
      </c>
    </row>
    <row r="200" spans="1:6" ht="30">
      <c r="A200" s="124" t="s">
        <v>410</v>
      </c>
      <c r="B200" s="133" t="s">
        <v>411</v>
      </c>
      <c r="C200" s="138" t="s">
        <v>45</v>
      </c>
      <c r="D200" s="157">
        <v>75</v>
      </c>
      <c r="E200" s="160">
        <f t="shared" ref="E200:E263" si="3">_xlfn.IFNA(F200,D200)</f>
        <v>75</v>
      </c>
      <c r="F200" s="120" t="e">
        <f>VLOOKUP(B200,input!$I$3:$J$28,2,FALSE)</f>
        <v>#N/A</v>
      </c>
    </row>
    <row r="201" spans="1:6" ht="30">
      <c r="A201" s="124" t="s">
        <v>412</v>
      </c>
      <c r="B201" s="133" t="s">
        <v>413</v>
      </c>
      <c r="C201" s="138"/>
      <c r="D201" s="154">
        <v>1.0349382162094116</v>
      </c>
      <c r="E201" s="160">
        <f t="shared" si="3"/>
        <v>1.0349382162094116</v>
      </c>
      <c r="F201" s="120" t="e">
        <f>VLOOKUP(B201,input!$I$3:$J$28,2,FALSE)</f>
        <v>#N/A</v>
      </c>
    </row>
    <row r="202" spans="1:6" ht="30">
      <c r="A202" s="124" t="s">
        <v>414</v>
      </c>
      <c r="B202" s="133" t="s">
        <v>415</v>
      </c>
      <c r="C202" s="138" t="s">
        <v>45</v>
      </c>
      <c r="D202" s="157">
        <v>75</v>
      </c>
      <c r="E202" s="160">
        <f t="shared" si="3"/>
        <v>75</v>
      </c>
      <c r="F202" s="120" t="e">
        <f>VLOOKUP(B202,input!$I$3:$J$28,2,FALSE)</f>
        <v>#N/A</v>
      </c>
    </row>
    <row r="203" spans="1:6" ht="30">
      <c r="A203" s="124" t="s">
        <v>416</v>
      </c>
      <c r="B203" s="133" t="s">
        <v>417</v>
      </c>
      <c r="C203" s="138"/>
      <c r="D203" s="154">
        <v>1.0349382162094116</v>
      </c>
      <c r="E203" s="160">
        <f t="shared" si="3"/>
        <v>1.0349382162094116</v>
      </c>
      <c r="F203" s="120" t="e">
        <f>VLOOKUP(B203,input!$I$3:$J$28,2,FALSE)</f>
        <v>#N/A</v>
      </c>
    </row>
    <row r="204" spans="1:6" ht="30">
      <c r="A204" s="124" t="s">
        <v>418</v>
      </c>
      <c r="B204" s="133" t="s">
        <v>419</v>
      </c>
      <c r="C204" s="138" t="s">
        <v>45</v>
      </c>
      <c r="D204" s="157">
        <v>75</v>
      </c>
      <c r="E204" s="160">
        <f t="shared" si="3"/>
        <v>75</v>
      </c>
      <c r="F204" s="120" t="e">
        <f>VLOOKUP(B204,input!$I$3:$J$28,2,FALSE)</f>
        <v>#N/A</v>
      </c>
    </row>
    <row r="205" spans="1:6" ht="30">
      <c r="A205" s="124" t="s">
        <v>420</v>
      </c>
      <c r="B205" s="133" t="s">
        <v>421</v>
      </c>
      <c r="C205" s="138"/>
      <c r="D205" s="154">
        <v>1.0349382162094116</v>
      </c>
      <c r="E205" s="160">
        <f t="shared" si="3"/>
        <v>1.0349382162094116</v>
      </c>
      <c r="F205" s="120" t="e">
        <f>VLOOKUP(B205,input!$I$3:$J$28,2,FALSE)</f>
        <v>#N/A</v>
      </c>
    </row>
    <row r="206" spans="1:6" ht="30">
      <c r="A206" s="124" t="s">
        <v>422</v>
      </c>
      <c r="B206" s="133" t="s">
        <v>423</v>
      </c>
      <c r="C206" s="138" t="s">
        <v>45</v>
      </c>
      <c r="D206" s="157">
        <v>75</v>
      </c>
      <c r="E206" s="160">
        <f t="shared" si="3"/>
        <v>75</v>
      </c>
      <c r="F206" s="120" t="e">
        <f>VLOOKUP(B206,input!$I$3:$J$28,2,FALSE)</f>
        <v>#N/A</v>
      </c>
    </row>
    <row r="207" spans="1:6" ht="30">
      <c r="A207" s="124" t="s">
        <v>424</v>
      </c>
      <c r="B207" s="133" t="s">
        <v>425</v>
      </c>
      <c r="C207" s="138"/>
      <c r="D207" s="154">
        <v>1.0349382162094116</v>
      </c>
      <c r="E207" s="160">
        <f t="shared" si="3"/>
        <v>1.0349382162094116</v>
      </c>
      <c r="F207" s="120" t="e">
        <f>VLOOKUP(B207,input!$I$3:$J$28,2,FALSE)</f>
        <v>#N/A</v>
      </c>
    </row>
    <row r="208" spans="1:6" ht="30">
      <c r="A208" s="124" t="s">
        <v>426</v>
      </c>
      <c r="B208" s="133" t="s">
        <v>427</v>
      </c>
      <c r="C208" s="138" t="s">
        <v>45</v>
      </c>
      <c r="D208" s="157">
        <v>75</v>
      </c>
      <c r="E208" s="160">
        <f t="shared" si="3"/>
        <v>75</v>
      </c>
      <c r="F208" s="120" t="e">
        <f>VLOOKUP(B208,input!$I$3:$J$28,2,FALSE)</f>
        <v>#N/A</v>
      </c>
    </row>
    <row r="209" spans="1:6" ht="30">
      <c r="A209" s="124" t="s">
        <v>428</v>
      </c>
      <c r="B209" s="133" t="s">
        <v>429</v>
      </c>
      <c r="C209" s="138"/>
      <c r="D209" s="154">
        <v>1.0349382162094116</v>
      </c>
      <c r="E209" s="160">
        <f t="shared" si="3"/>
        <v>1.0349382162094116</v>
      </c>
      <c r="F209" s="120" t="e">
        <f>VLOOKUP(B209,input!$I$3:$J$28,2,FALSE)</f>
        <v>#N/A</v>
      </c>
    </row>
    <row r="210" spans="1:6" ht="30">
      <c r="A210" s="124" t="s">
        <v>430</v>
      </c>
      <c r="B210" s="133" t="s">
        <v>431</v>
      </c>
      <c r="C210" s="138" t="s">
        <v>45</v>
      </c>
      <c r="D210" s="157">
        <v>75</v>
      </c>
      <c r="E210" s="160">
        <f t="shared" si="3"/>
        <v>75</v>
      </c>
      <c r="F210" s="120" t="e">
        <f>VLOOKUP(B210,input!$I$3:$J$28,2,FALSE)</f>
        <v>#N/A</v>
      </c>
    </row>
    <row r="211" spans="1:6" ht="30">
      <c r="A211" s="124" t="s">
        <v>432</v>
      </c>
      <c r="B211" s="133" t="s">
        <v>433</v>
      </c>
      <c r="C211" s="138"/>
      <c r="D211" s="154">
        <v>1.0349382162094116</v>
      </c>
      <c r="E211" s="160">
        <f t="shared" si="3"/>
        <v>1.0349382162094116</v>
      </c>
      <c r="F211" s="120" t="e">
        <f>VLOOKUP(B211,input!$I$3:$J$28,2,FALSE)</f>
        <v>#N/A</v>
      </c>
    </row>
    <row r="212" spans="1:6" ht="30">
      <c r="A212" s="124" t="s">
        <v>434</v>
      </c>
      <c r="B212" s="133" t="s">
        <v>435</v>
      </c>
      <c r="C212" s="138" t="s">
        <v>45</v>
      </c>
      <c r="D212" s="157">
        <v>75</v>
      </c>
      <c r="E212" s="160">
        <f t="shared" si="3"/>
        <v>75</v>
      </c>
      <c r="F212" s="120" t="e">
        <f>VLOOKUP(B212,input!$I$3:$J$28,2,FALSE)</f>
        <v>#N/A</v>
      </c>
    </row>
    <row r="213" spans="1:6" ht="30">
      <c r="A213" s="124" t="s">
        <v>436</v>
      </c>
      <c r="B213" s="133" t="s">
        <v>437</v>
      </c>
      <c r="C213" s="138"/>
      <c r="D213" s="154">
        <v>1.0349382162094116</v>
      </c>
      <c r="E213" s="160">
        <f t="shared" si="3"/>
        <v>1.0349382162094116</v>
      </c>
      <c r="F213" s="120" t="e">
        <f>VLOOKUP(B213,input!$I$3:$J$28,2,FALSE)</f>
        <v>#N/A</v>
      </c>
    </row>
    <row r="214" spans="1:6" ht="30">
      <c r="A214" s="124" t="s">
        <v>438</v>
      </c>
      <c r="B214" s="133" t="s">
        <v>439</v>
      </c>
      <c r="C214" s="138" t="s">
        <v>42</v>
      </c>
      <c r="D214" s="157">
        <v>29.999990463256836</v>
      </c>
      <c r="E214" s="160">
        <f t="shared" si="3"/>
        <v>29.999990463256836</v>
      </c>
      <c r="F214" s="120" t="e">
        <f>VLOOKUP(B214,input!$I$3:$J$28,2,FALSE)</f>
        <v>#N/A</v>
      </c>
    </row>
    <row r="215" spans="1:6">
      <c r="A215" s="124" t="s">
        <v>440</v>
      </c>
      <c r="B215" s="133" t="s">
        <v>441</v>
      </c>
      <c r="C215" s="138"/>
      <c r="D215" s="154">
        <v>1</v>
      </c>
      <c r="E215" s="160">
        <f t="shared" si="3"/>
        <v>1</v>
      </c>
      <c r="F215" s="120" t="e">
        <f>VLOOKUP(B215,input!$I$3:$J$28,2,FALSE)</f>
        <v>#N/A</v>
      </c>
    </row>
    <row r="216" spans="1:6" ht="30">
      <c r="A216" s="124" t="s">
        <v>442</v>
      </c>
      <c r="B216" s="133" t="s">
        <v>443</v>
      </c>
      <c r="C216" s="138"/>
      <c r="D216" s="158">
        <v>0.5</v>
      </c>
      <c r="E216" s="160">
        <f t="shared" si="3"/>
        <v>0.5</v>
      </c>
      <c r="F216" s="120" t="e">
        <f>VLOOKUP(B216,input!$I$3:$J$28,2,FALSE)</f>
        <v>#N/A</v>
      </c>
    </row>
    <row r="217" spans="1:6" ht="30">
      <c r="A217" s="124" t="s">
        <v>444</v>
      </c>
      <c r="B217" s="133" t="s">
        <v>445</v>
      </c>
      <c r="C217" s="138"/>
      <c r="D217" s="158">
        <v>0.5</v>
      </c>
      <c r="E217" s="160">
        <f t="shared" si="3"/>
        <v>0.5</v>
      </c>
      <c r="F217" s="120" t="e">
        <f>VLOOKUP(B217,input!$I$3:$J$28,2,FALSE)</f>
        <v>#N/A</v>
      </c>
    </row>
    <row r="218" spans="1:6" ht="30">
      <c r="A218" s="124" t="s">
        <v>446</v>
      </c>
      <c r="B218" s="133" t="s">
        <v>447</v>
      </c>
      <c r="C218" s="138"/>
      <c r="D218" s="158">
        <v>0.5</v>
      </c>
      <c r="E218" s="160">
        <f t="shared" si="3"/>
        <v>0.5</v>
      </c>
      <c r="F218" s="120" t="e">
        <f>VLOOKUP(B218,input!$I$3:$J$28,2,FALSE)</f>
        <v>#N/A</v>
      </c>
    </row>
    <row r="219" spans="1:6" ht="30">
      <c r="A219" s="124" t="s">
        <v>448</v>
      </c>
      <c r="B219" s="133" t="s">
        <v>449</v>
      </c>
      <c r="C219" s="138"/>
      <c r="D219" s="158">
        <v>0.5</v>
      </c>
      <c r="E219" s="160">
        <f t="shared" si="3"/>
        <v>0.5</v>
      </c>
      <c r="F219" s="120" t="e">
        <f>VLOOKUP(B219,input!$I$3:$J$28,2,FALSE)</f>
        <v>#N/A</v>
      </c>
    </row>
    <row r="220" spans="1:6" ht="30">
      <c r="A220" s="124" t="s">
        <v>450</v>
      </c>
      <c r="B220" s="133" t="s">
        <v>451</v>
      </c>
      <c r="C220" s="138"/>
      <c r="D220" s="158">
        <v>0.5</v>
      </c>
      <c r="E220" s="160">
        <f t="shared" si="3"/>
        <v>0.5</v>
      </c>
      <c r="F220" s="120" t="e">
        <f>VLOOKUP(B220,input!$I$3:$J$28,2,FALSE)</f>
        <v>#N/A</v>
      </c>
    </row>
    <row r="221" spans="1:6" ht="30">
      <c r="A221" s="124" t="s">
        <v>452</v>
      </c>
      <c r="B221" s="133" t="s">
        <v>453</v>
      </c>
      <c r="C221" s="138"/>
      <c r="D221" s="158">
        <v>0.5</v>
      </c>
      <c r="E221" s="160">
        <f t="shared" si="3"/>
        <v>0.5</v>
      </c>
      <c r="F221" s="120" t="e">
        <f>VLOOKUP(B221,input!$I$3:$J$28,2,FALSE)</f>
        <v>#N/A</v>
      </c>
    </row>
    <row r="222" spans="1:6" ht="30">
      <c r="A222" s="124" t="s">
        <v>454</v>
      </c>
      <c r="B222" s="133" t="s">
        <v>455</v>
      </c>
      <c r="C222" s="138"/>
      <c r="D222" s="158">
        <v>0.5</v>
      </c>
      <c r="E222" s="160">
        <f t="shared" si="3"/>
        <v>0.5</v>
      </c>
      <c r="F222" s="120" t="e">
        <f>VLOOKUP(B222,input!$I$3:$J$28,2,FALSE)</f>
        <v>#N/A</v>
      </c>
    </row>
    <row r="223" spans="1:6" ht="30">
      <c r="A223" s="124" t="s">
        <v>456</v>
      </c>
      <c r="B223" s="133" t="s">
        <v>457</v>
      </c>
      <c r="C223" s="138"/>
      <c r="D223" s="158">
        <v>0.5</v>
      </c>
      <c r="E223" s="160">
        <f t="shared" si="3"/>
        <v>0.5</v>
      </c>
      <c r="F223" s="120" t="e">
        <f>VLOOKUP(B223,input!$I$3:$J$28,2,FALSE)</f>
        <v>#N/A</v>
      </c>
    </row>
    <row r="224" spans="1:6" ht="30">
      <c r="A224" s="124" t="s">
        <v>458</v>
      </c>
      <c r="B224" s="133" t="s">
        <v>459</v>
      </c>
      <c r="C224" s="138"/>
      <c r="D224" s="158">
        <v>0.3333333432674408</v>
      </c>
      <c r="E224" s="160">
        <f t="shared" si="3"/>
        <v>0.3333333432674408</v>
      </c>
      <c r="F224" s="120" t="e">
        <f>VLOOKUP(B224,input!$I$3:$J$28,2,FALSE)</f>
        <v>#N/A</v>
      </c>
    </row>
    <row r="225" spans="1:6" ht="30">
      <c r="A225" s="124" t="s">
        <v>460</v>
      </c>
      <c r="B225" s="133" t="s">
        <v>461</v>
      </c>
      <c r="C225" s="138"/>
      <c r="D225" s="158">
        <v>0.33333331346511841</v>
      </c>
      <c r="E225" s="160">
        <f t="shared" si="3"/>
        <v>0.33333331346511841</v>
      </c>
      <c r="F225" s="120" t="e">
        <f>VLOOKUP(B225,input!$I$3:$J$28,2,FALSE)</f>
        <v>#N/A</v>
      </c>
    </row>
    <row r="226" spans="1:6" ht="30">
      <c r="A226" s="124" t="s">
        <v>462</v>
      </c>
      <c r="B226" s="133" t="s">
        <v>463</v>
      </c>
      <c r="C226" s="138"/>
      <c r="D226" s="158">
        <v>0.3333333432674408</v>
      </c>
      <c r="E226" s="160">
        <f t="shared" si="3"/>
        <v>0.3333333432674408</v>
      </c>
      <c r="F226" s="120" t="e">
        <f>VLOOKUP(B226,input!$I$3:$J$28,2,FALSE)</f>
        <v>#N/A</v>
      </c>
    </row>
    <row r="227" spans="1:6" ht="30">
      <c r="A227" s="124" t="s">
        <v>464</v>
      </c>
      <c r="B227" s="133" t="s">
        <v>465</v>
      </c>
      <c r="C227" s="138"/>
      <c r="D227" s="158">
        <v>0.5</v>
      </c>
      <c r="E227" s="160">
        <f t="shared" si="3"/>
        <v>0.5</v>
      </c>
      <c r="F227" s="120" t="e">
        <f>VLOOKUP(B227,input!$I$3:$J$28,2,FALSE)</f>
        <v>#N/A</v>
      </c>
    </row>
    <row r="228" spans="1:6" ht="30">
      <c r="A228" s="124" t="s">
        <v>466</v>
      </c>
      <c r="B228" s="133" t="s">
        <v>467</v>
      </c>
      <c r="C228" s="138"/>
      <c r="D228" s="158">
        <v>0.5</v>
      </c>
      <c r="E228" s="160">
        <f t="shared" si="3"/>
        <v>0.5</v>
      </c>
      <c r="F228" s="120" t="e">
        <f>VLOOKUP(B228,input!$I$3:$J$28,2,FALSE)</f>
        <v>#N/A</v>
      </c>
    </row>
    <row r="229" spans="1:6" ht="30">
      <c r="A229" s="124" t="s">
        <v>468</v>
      </c>
      <c r="B229" s="133" t="s">
        <v>469</v>
      </c>
      <c r="C229" s="138"/>
      <c r="D229" s="158">
        <v>0.5</v>
      </c>
      <c r="E229" s="160">
        <f t="shared" si="3"/>
        <v>0.5</v>
      </c>
      <c r="F229" s="120" t="e">
        <f>VLOOKUP(B229,input!$I$3:$J$28,2,FALSE)</f>
        <v>#N/A</v>
      </c>
    </row>
    <row r="230" spans="1:6" ht="30">
      <c r="A230" s="124" t="s">
        <v>470</v>
      </c>
      <c r="B230" s="133" t="s">
        <v>471</v>
      </c>
      <c r="C230" s="138"/>
      <c r="D230" s="158">
        <v>0.5</v>
      </c>
      <c r="E230" s="160">
        <f t="shared" si="3"/>
        <v>0.5</v>
      </c>
      <c r="F230" s="120" t="e">
        <f>VLOOKUP(B230,input!$I$3:$J$28,2,FALSE)</f>
        <v>#N/A</v>
      </c>
    </row>
    <row r="231" spans="1:6" ht="30">
      <c r="A231" s="124" t="s">
        <v>472</v>
      </c>
      <c r="B231" s="133" t="s">
        <v>473</v>
      </c>
      <c r="C231" s="138"/>
      <c r="D231" s="158">
        <v>0.5</v>
      </c>
      <c r="E231" s="160">
        <f t="shared" si="3"/>
        <v>0.5</v>
      </c>
      <c r="F231" s="120" t="e">
        <f>VLOOKUP(B231,input!$I$3:$J$28,2,FALSE)</f>
        <v>#N/A</v>
      </c>
    </row>
    <row r="232" spans="1:6" ht="30">
      <c r="A232" s="124" t="s">
        <v>474</v>
      </c>
      <c r="B232" s="133" t="s">
        <v>475</v>
      </c>
      <c r="C232" s="138"/>
      <c r="D232" s="158">
        <v>0.5</v>
      </c>
      <c r="E232" s="160">
        <f t="shared" si="3"/>
        <v>0.5</v>
      </c>
      <c r="F232" s="120" t="e">
        <f>VLOOKUP(B232,input!$I$3:$J$28,2,FALSE)</f>
        <v>#N/A</v>
      </c>
    </row>
    <row r="233" spans="1:6" ht="45">
      <c r="A233" s="124" t="s">
        <v>476</v>
      </c>
      <c r="B233" s="133" t="s">
        <v>477</v>
      </c>
      <c r="C233" s="138" t="s">
        <v>42</v>
      </c>
      <c r="D233" s="156">
        <v>140</v>
      </c>
      <c r="E233" s="160">
        <f t="shared" si="3"/>
        <v>140</v>
      </c>
      <c r="F233" s="120" t="e">
        <f>VLOOKUP(B233,input!$I$3:$J$28,2,FALSE)</f>
        <v>#N/A</v>
      </c>
    </row>
    <row r="234" spans="1:6" ht="45">
      <c r="A234" s="124" t="s">
        <v>478</v>
      </c>
      <c r="B234" s="133" t="s">
        <v>479</v>
      </c>
      <c r="C234" s="138" t="s">
        <v>42</v>
      </c>
      <c r="D234" s="156">
        <v>143</v>
      </c>
      <c r="E234" s="160">
        <f t="shared" si="3"/>
        <v>143</v>
      </c>
      <c r="F234" s="120" t="e">
        <f>VLOOKUP(B234,input!$I$3:$J$28,2,FALSE)</f>
        <v>#N/A</v>
      </c>
    </row>
    <row r="235" spans="1:6" ht="45">
      <c r="A235" s="124" t="s">
        <v>480</v>
      </c>
      <c r="B235" s="133" t="s">
        <v>481</v>
      </c>
      <c r="C235" s="138" t="s">
        <v>45</v>
      </c>
      <c r="D235" s="158">
        <v>0.75</v>
      </c>
      <c r="E235" s="160">
        <f t="shared" si="3"/>
        <v>0.75</v>
      </c>
      <c r="F235" s="120" t="e">
        <f>VLOOKUP(B235,input!$I$3:$J$28,2,FALSE)</f>
        <v>#N/A</v>
      </c>
    </row>
    <row r="236" spans="1:6" ht="45">
      <c r="A236" s="124" t="s">
        <v>482</v>
      </c>
      <c r="B236" s="133" t="s">
        <v>483</v>
      </c>
      <c r="C236" s="138" t="s">
        <v>65</v>
      </c>
      <c r="D236" s="157">
        <v>12.453300476074219</v>
      </c>
      <c r="E236" s="160">
        <f t="shared" si="3"/>
        <v>12.453300476074219</v>
      </c>
      <c r="F236" s="120" t="e">
        <f>VLOOKUP(B236,input!$I$3:$J$28,2,FALSE)</f>
        <v>#N/A</v>
      </c>
    </row>
    <row r="237" spans="1:6" ht="45">
      <c r="A237" s="124" t="s">
        <v>484</v>
      </c>
      <c r="B237" s="133" t="s">
        <v>485</v>
      </c>
      <c r="C237" s="138" t="s">
        <v>65</v>
      </c>
      <c r="D237" s="157">
        <v>12.453300476074219</v>
      </c>
      <c r="E237" s="160">
        <f t="shared" si="3"/>
        <v>12.453300476074219</v>
      </c>
      <c r="F237" s="120" t="e">
        <f>VLOOKUP(B237,input!$I$3:$J$28,2,FALSE)</f>
        <v>#N/A</v>
      </c>
    </row>
    <row r="238" spans="1:6" ht="45">
      <c r="A238" s="124" t="s">
        <v>486</v>
      </c>
      <c r="B238" s="133" t="s">
        <v>487</v>
      </c>
      <c r="C238" s="138" t="s">
        <v>65</v>
      </c>
      <c r="D238" s="157">
        <v>12.453300476074219</v>
      </c>
      <c r="E238" s="160">
        <f t="shared" si="3"/>
        <v>12.453300476074219</v>
      </c>
      <c r="F238" s="120" t="e">
        <f>VLOOKUP(B238,input!$I$3:$J$28,2,FALSE)</f>
        <v>#N/A</v>
      </c>
    </row>
    <row r="239" spans="1:6" ht="30">
      <c r="A239" s="124" t="s">
        <v>488</v>
      </c>
      <c r="B239" s="133" t="s">
        <v>489</v>
      </c>
      <c r="C239" s="138" t="s">
        <v>45</v>
      </c>
      <c r="D239" s="153">
        <v>0</v>
      </c>
      <c r="E239" s="160">
        <f t="shared" si="3"/>
        <v>0</v>
      </c>
      <c r="F239" s="120" t="e">
        <f>VLOOKUP(B239,input!$I$3:$J$28,2,FALSE)</f>
        <v>#N/A</v>
      </c>
    </row>
    <row r="240" spans="1:6">
      <c r="A240" s="124" t="s">
        <v>490</v>
      </c>
      <c r="B240" s="133" t="s">
        <v>491</v>
      </c>
      <c r="C240" s="138" t="s">
        <v>348</v>
      </c>
      <c r="D240" s="153">
        <v>0</v>
      </c>
      <c r="E240" s="160">
        <f t="shared" si="3"/>
        <v>0</v>
      </c>
      <c r="F240" s="120" t="e">
        <f>VLOOKUP(B240,input!$I$3:$J$28,2,FALSE)</f>
        <v>#N/A</v>
      </c>
    </row>
    <row r="241" spans="1:6" ht="30">
      <c r="A241" s="124" t="s">
        <v>492</v>
      </c>
      <c r="B241" s="133" t="s">
        <v>493</v>
      </c>
      <c r="C241" s="138" t="s">
        <v>45</v>
      </c>
      <c r="D241" s="153">
        <v>0</v>
      </c>
      <c r="E241" s="160">
        <f t="shared" si="3"/>
        <v>0</v>
      </c>
      <c r="F241" s="120" t="e">
        <f>VLOOKUP(B241,input!$I$3:$J$28,2,FALSE)</f>
        <v>#N/A</v>
      </c>
    </row>
    <row r="242" spans="1:6">
      <c r="A242" s="124" t="s">
        <v>494</v>
      </c>
      <c r="B242" s="133" t="s">
        <v>495</v>
      </c>
      <c r="C242" s="138" t="s">
        <v>348</v>
      </c>
      <c r="D242" s="153">
        <v>0</v>
      </c>
      <c r="E242" s="160">
        <f t="shared" si="3"/>
        <v>0</v>
      </c>
      <c r="F242" s="120" t="e">
        <f>VLOOKUP(B242,input!$I$3:$J$28,2,FALSE)</f>
        <v>#N/A</v>
      </c>
    </row>
    <row r="243" spans="1:6" ht="30">
      <c r="A243" s="124" t="s">
        <v>496</v>
      </c>
      <c r="B243" s="133" t="s">
        <v>497</v>
      </c>
      <c r="C243" s="138" t="s">
        <v>45</v>
      </c>
      <c r="D243" s="153">
        <v>0</v>
      </c>
      <c r="E243" s="160">
        <f t="shared" si="3"/>
        <v>0</v>
      </c>
      <c r="F243" s="120" t="e">
        <f>VLOOKUP(B243,input!$I$3:$J$28,2,FALSE)</f>
        <v>#N/A</v>
      </c>
    </row>
    <row r="244" spans="1:6">
      <c r="A244" s="124" t="s">
        <v>498</v>
      </c>
      <c r="B244" s="133" t="s">
        <v>499</v>
      </c>
      <c r="C244" s="138" t="s">
        <v>348</v>
      </c>
      <c r="D244" s="153">
        <v>0</v>
      </c>
      <c r="E244" s="160">
        <f t="shared" si="3"/>
        <v>0</v>
      </c>
      <c r="F244" s="120" t="e">
        <f>VLOOKUP(B244,input!$I$3:$J$28,2,FALSE)</f>
        <v>#N/A</v>
      </c>
    </row>
    <row r="245" spans="1:6" ht="30">
      <c r="A245" s="124" t="s">
        <v>500</v>
      </c>
      <c r="B245" s="133" t="s">
        <v>501</v>
      </c>
      <c r="C245" s="138" t="s">
        <v>45</v>
      </c>
      <c r="D245" s="153">
        <v>0</v>
      </c>
      <c r="E245" s="160">
        <f t="shared" si="3"/>
        <v>0</v>
      </c>
      <c r="F245" s="120" t="e">
        <f>VLOOKUP(B245,input!$I$3:$J$28,2,FALSE)</f>
        <v>#N/A</v>
      </c>
    </row>
    <row r="246" spans="1:6">
      <c r="A246" s="124" t="s">
        <v>502</v>
      </c>
      <c r="B246" s="133" t="s">
        <v>503</v>
      </c>
      <c r="C246" s="138" t="s">
        <v>348</v>
      </c>
      <c r="D246" s="153">
        <v>0</v>
      </c>
      <c r="E246" s="160">
        <f t="shared" si="3"/>
        <v>0</v>
      </c>
      <c r="F246" s="120" t="e">
        <f>VLOOKUP(B246,input!$I$3:$J$28,2,FALSE)</f>
        <v>#N/A</v>
      </c>
    </row>
    <row r="247" spans="1:6" ht="30">
      <c r="A247" s="124" t="s">
        <v>504</v>
      </c>
      <c r="B247" s="133" t="s">
        <v>505</v>
      </c>
      <c r="C247" s="138" t="s">
        <v>45</v>
      </c>
      <c r="D247" s="154">
        <v>5</v>
      </c>
      <c r="E247" s="160">
        <f t="shared" si="3"/>
        <v>5</v>
      </c>
      <c r="F247" s="120" t="e">
        <f>VLOOKUP(B247,input!$I$3:$J$28,2,FALSE)</f>
        <v>#N/A</v>
      </c>
    </row>
    <row r="248" spans="1:6">
      <c r="A248" s="124" t="s">
        <v>506</v>
      </c>
      <c r="B248" s="133" t="s">
        <v>507</v>
      </c>
      <c r="C248" s="138" t="s">
        <v>348</v>
      </c>
      <c r="D248" s="153">
        <v>0</v>
      </c>
      <c r="E248" s="160">
        <f t="shared" si="3"/>
        <v>0</v>
      </c>
      <c r="F248" s="120" t="e">
        <f>VLOOKUP(B248,input!$I$3:$J$28,2,FALSE)</f>
        <v>#N/A</v>
      </c>
    </row>
    <row r="249" spans="1:6" ht="30">
      <c r="A249" s="124" t="s">
        <v>508</v>
      </c>
      <c r="B249" s="133" t="s">
        <v>509</v>
      </c>
      <c r="C249" s="138" t="s">
        <v>45</v>
      </c>
      <c r="D249" s="154">
        <v>2.8399999141693115</v>
      </c>
      <c r="E249" s="160">
        <f t="shared" si="3"/>
        <v>2.8399999141693115</v>
      </c>
      <c r="F249" s="120" t="e">
        <f>VLOOKUP(B249,input!$I$3:$J$28,2,FALSE)</f>
        <v>#N/A</v>
      </c>
    </row>
    <row r="250" spans="1:6">
      <c r="A250" s="124" t="s">
        <v>510</v>
      </c>
      <c r="B250" s="133" t="s">
        <v>511</v>
      </c>
      <c r="C250" s="138" t="s">
        <v>348</v>
      </c>
      <c r="D250" s="154">
        <v>5.0799999237060547</v>
      </c>
      <c r="E250" s="160">
        <f t="shared" si="3"/>
        <v>5.0799999237060547</v>
      </c>
      <c r="F250" s="120" t="e">
        <f>VLOOKUP(B250,input!$I$3:$J$28,2,FALSE)</f>
        <v>#N/A</v>
      </c>
    </row>
    <row r="251" spans="1:6" ht="30">
      <c r="A251" s="124" t="s">
        <v>512</v>
      </c>
      <c r="B251" s="133" t="s">
        <v>513</v>
      </c>
      <c r="C251" s="138" t="s">
        <v>42</v>
      </c>
      <c r="D251" s="156">
        <v>319</v>
      </c>
      <c r="E251" s="160">
        <f t="shared" si="3"/>
        <v>319</v>
      </c>
      <c r="F251" s="120" t="e">
        <f>VLOOKUP(B251,input!$I$3:$J$28,2,FALSE)</f>
        <v>#N/A</v>
      </c>
    </row>
    <row r="252" spans="1:6" ht="30">
      <c r="A252" s="124" t="s">
        <v>514</v>
      </c>
      <c r="B252" s="133" t="s">
        <v>515</v>
      </c>
      <c r="C252" s="138" t="s">
        <v>42</v>
      </c>
      <c r="D252" s="157">
        <v>15</v>
      </c>
      <c r="E252" s="160">
        <f t="shared" si="3"/>
        <v>15</v>
      </c>
      <c r="F252" s="120" t="e">
        <f>VLOOKUP(B252,input!$I$3:$J$28,2,FALSE)</f>
        <v>#N/A</v>
      </c>
    </row>
    <row r="253" spans="1:6" ht="45">
      <c r="A253" s="124" t="s">
        <v>516</v>
      </c>
      <c r="B253" s="133" t="s">
        <v>517</v>
      </c>
      <c r="C253" s="138" t="s">
        <v>45</v>
      </c>
      <c r="D253" s="156">
        <v>100</v>
      </c>
      <c r="E253" s="160">
        <f t="shared" si="3"/>
        <v>100</v>
      </c>
      <c r="F253" s="120" t="e">
        <f>VLOOKUP(B253,input!$I$3:$J$28,2,FALSE)</f>
        <v>#N/A</v>
      </c>
    </row>
    <row r="254" spans="1:6" ht="30">
      <c r="A254" s="124" t="s">
        <v>518</v>
      </c>
      <c r="B254" s="133" t="s">
        <v>519</v>
      </c>
      <c r="C254" s="138" t="s">
        <v>42</v>
      </c>
      <c r="D254" s="156">
        <v>540.00006103515625</v>
      </c>
      <c r="E254" s="160">
        <f t="shared" si="3"/>
        <v>540.00006103515625</v>
      </c>
      <c r="F254" s="120" t="e">
        <f>VLOOKUP(B254,input!$I$3:$J$28,2,FALSE)</f>
        <v>#N/A</v>
      </c>
    </row>
    <row r="255" spans="1:6" ht="30">
      <c r="A255" s="124" t="s">
        <v>520</v>
      </c>
      <c r="B255" s="133" t="s">
        <v>521</v>
      </c>
      <c r="C255" s="138" t="s">
        <v>42</v>
      </c>
      <c r="D255" s="157">
        <v>15</v>
      </c>
      <c r="E255" s="160">
        <f t="shared" si="3"/>
        <v>15</v>
      </c>
      <c r="F255" s="120" t="e">
        <f>VLOOKUP(B255,input!$I$3:$J$28,2,FALSE)</f>
        <v>#N/A</v>
      </c>
    </row>
    <row r="256" spans="1:6" ht="30">
      <c r="A256" s="124" t="s">
        <v>522</v>
      </c>
      <c r="B256" s="133" t="s">
        <v>523</v>
      </c>
      <c r="C256" s="138" t="s">
        <v>42</v>
      </c>
      <c r="D256" s="153">
        <v>0</v>
      </c>
      <c r="E256" s="160">
        <f t="shared" si="3"/>
        <v>0</v>
      </c>
      <c r="F256" s="120" t="e">
        <f>VLOOKUP(B256,input!$I$3:$J$28,2,FALSE)</f>
        <v>#N/A</v>
      </c>
    </row>
    <row r="257" spans="1:6">
      <c r="A257" s="124" t="s">
        <v>524</v>
      </c>
      <c r="B257" s="133" t="s">
        <v>525</v>
      </c>
      <c r="C257" s="138" t="s">
        <v>45</v>
      </c>
      <c r="D257" s="153">
        <v>0</v>
      </c>
      <c r="E257" s="160">
        <f t="shared" si="3"/>
        <v>0</v>
      </c>
      <c r="F257" s="120" t="e">
        <f>VLOOKUP(B257,input!$I$3:$J$28,2,FALSE)</f>
        <v>#N/A</v>
      </c>
    </row>
    <row r="258" spans="1:6" ht="45">
      <c r="A258" s="124" t="s">
        <v>526</v>
      </c>
      <c r="B258" s="133" t="s">
        <v>527</v>
      </c>
      <c r="C258" s="138"/>
      <c r="D258" s="154">
        <v>1</v>
      </c>
      <c r="E258" s="160">
        <f t="shared" si="3"/>
        <v>1</v>
      </c>
      <c r="F258" s="120" t="e">
        <f>VLOOKUP(B258,input!$I$3:$J$28,2,FALSE)</f>
        <v>#N/A</v>
      </c>
    </row>
    <row r="259" spans="1:6" ht="30">
      <c r="A259" s="124" t="s">
        <v>528</v>
      </c>
      <c r="B259" s="133" t="s">
        <v>529</v>
      </c>
      <c r="C259" s="138" t="s">
        <v>45</v>
      </c>
      <c r="D259" s="153">
        <v>0</v>
      </c>
      <c r="E259" s="160">
        <f t="shared" si="3"/>
        <v>0</v>
      </c>
      <c r="F259" s="120" t="e">
        <f>VLOOKUP(B259,input!$I$3:$J$28,2,FALSE)</f>
        <v>#N/A</v>
      </c>
    </row>
    <row r="260" spans="1:6" ht="30">
      <c r="A260" s="124" t="s">
        <v>530</v>
      </c>
      <c r="B260" s="133" t="s">
        <v>531</v>
      </c>
      <c r="C260" s="138" t="s">
        <v>50</v>
      </c>
      <c r="D260" s="154">
        <v>3.4473249912261963</v>
      </c>
      <c r="E260" s="160">
        <f t="shared" si="3"/>
        <v>3.4473249912261963</v>
      </c>
      <c r="F260" s="120" t="e">
        <f>VLOOKUP(B260,input!$I$3:$J$28,2,FALSE)</f>
        <v>#N/A</v>
      </c>
    </row>
    <row r="261" spans="1:6" ht="30">
      <c r="A261" s="124" t="s">
        <v>532</v>
      </c>
      <c r="B261" s="133" t="s">
        <v>533</v>
      </c>
      <c r="C261" s="138" t="s">
        <v>50</v>
      </c>
      <c r="D261" s="154">
        <v>3.4473249912261963</v>
      </c>
      <c r="E261" s="160">
        <f t="shared" si="3"/>
        <v>3.4473249912261963</v>
      </c>
      <c r="F261" s="120" t="e">
        <f>VLOOKUP(B261,input!$I$3:$J$28,2,FALSE)</f>
        <v>#N/A</v>
      </c>
    </row>
    <row r="262" spans="1:6" ht="30">
      <c r="A262" s="124" t="s">
        <v>534</v>
      </c>
      <c r="B262" s="133" t="s">
        <v>535</v>
      </c>
      <c r="C262" s="138" t="s">
        <v>50</v>
      </c>
      <c r="D262" s="153">
        <v>0</v>
      </c>
      <c r="E262" s="160">
        <f t="shared" si="3"/>
        <v>0</v>
      </c>
      <c r="F262" s="120" t="e">
        <f>VLOOKUP(B262,input!$I$3:$J$28,2,FALSE)</f>
        <v>#N/A</v>
      </c>
    </row>
    <row r="263" spans="1:6" ht="30">
      <c r="A263" s="124" t="s">
        <v>536</v>
      </c>
      <c r="B263" s="133" t="s">
        <v>537</v>
      </c>
      <c r="C263" s="138" t="s">
        <v>50</v>
      </c>
      <c r="D263" s="154">
        <v>1.011445164680481</v>
      </c>
      <c r="E263" s="160">
        <f t="shared" si="3"/>
        <v>1.011445164680481</v>
      </c>
      <c r="F263" s="120" t="e">
        <f>VLOOKUP(B263,input!$I$3:$J$28,2,FALSE)</f>
        <v>#N/A</v>
      </c>
    </row>
    <row r="264" spans="1:6" ht="45">
      <c r="A264" s="124" t="s">
        <v>538</v>
      </c>
      <c r="B264" s="133" t="s">
        <v>539</v>
      </c>
      <c r="C264" s="138" t="s">
        <v>50</v>
      </c>
      <c r="D264" s="158">
        <v>0.41367900371551514</v>
      </c>
      <c r="E264" s="160">
        <f t="shared" ref="E264:E327" si="4">_xlfn.IFNA(F264,D264)</f>
        <v>0.41367900371551514</v>
      </c>
      <c r="F264" s="120" t="e">
        <f>VLOOKUP(B264,input!$I$3:$J$28,2,FALSE)</f>
        <v>#N/A</v>
      </c>
    </row>
    <row r="265" spans="1:6" ht="30">
      <c r="A265" s="124" t="s">
        <v>540</v>
      </c>
      <c r="B265" s="133" t="s">
        <v>541</v>
      </c>
      <c r="C265" s="138" t="s">
        <v>42</v>
      </c>
      <c r="D265" s="154">
        <v>2</v>
      </c>
      <c r="E265" s="160">
        <f t="shared" si="4"/>
        <v>2</v>
      </c>
      <c r="F265" s="120" t="e">
        <f>VLOOKUP(B265,input!$I$3:$J$28,2,FALSE)</f>
        <v>#N/A</v>
      </c>
    </row>
    <row r="266" spans="1:6" ht="30">
      <c r="A266" s="124" t="s">
        <v>542</v>
      </c>
      <c r="B266" s="133" t="s">
        <v>543</v>
      </c>
      <c r="C266" s="138"/>
      <c r="D266" s="158">
        <v>0.5</v>
      </c>
      <c r="E266" s="160">
        <f t="shared" si="4"/>
        <v>0.5</v>
      </c>
      <c r="F266" s="120" t="e">
        <f>VLOOKUP(B266,input!$I$3:$J$28,2,FALSE)</f>
        <v>#N/A</v>
      </c>
    </row>
    <row r="267" spans="1:6" ht="30">
      <c r="A267" s="124" t="s">
        <v>544</v>
      </c>
      <c r="B267" s="133" t="s">
        <v>545</v>
      </c>
      <c r="C267" s="138"/>
      <c r="D267" s="158">
        <v>0.5</v>
      </c>
      <c r="E267" s="160">
        <f t="shared" si="4"/>
        <v>0.5</v>
      </c>
      <c r="F267" s="120" t="e">
        <f>VLOOKUP(B267,input!$I$3:$J$28,2,FALSE)</f>
        <v>#N/A</v>
      </c>
    </row>
    <row r="268" spans="1:6" ht="30">
      <c r="A268" s="124" t="s">
        <v>546</v>
      </c>
      <c r="B268" s="133" t="s">
        <v>547</v>
      </c>
      <c r="C268" s="138"/>
      <c r="D268" s="158">
        <v>0.33329999446868896</v>
      </c>
      <c r="E268" s="160">
        <f t="shared" si="4"/>
        <v>0.33329999446868896</v>
      </c>
      <c r="F268" s="120" t="e">
        <f>VLOOKUP(B268,input!$I$3:$J$28,2,FALSE)</f>
        <v>#N/A</v>
      </c>
    </row>
    <row r="269" spans="1:6" ht="30">
      <c r="A269" s="124" t="s">
        <v>548</v>
      </c>
      <c r="B269" s="133" t="s">
        <v>549</v>
      </c>
      <c r="C269" s="138"/>
      <c r="D269" s="158">
        <v>0.33335000276565552</v>
      </c>
      <c r="E269" s="160">
        <f t="shared" si="4"/>
        <v>0.33335000276565552</v>
      </c>
      <c r="F269" s="120" t="e">
        <f>VLOOKUP(B269,input!$I$3:$J$28,2,FALSE)</f>
        <v>#N/A</v>
      </c>
    </row>
    <row r="270" spans="1:6" ht="30">
      <c r="A270" s="124" t="s">
        <v>550</v>
      </c>
      <c r="B270" s="133" t="s">
        <v>551</v>
      </c>
      <c r="C270" s="138"/>
      <c r="D270" s="158">
        <v>0.33335000276565552</v>
      </c>
      <c r="E270" s="160">
        <f t="shared" si="4"/>
        <v>0.33335000276565552</v>
      </c>
      <c r="F270" s="120" t="e">
        <f>VLOOKUP(B270,input!$I$3:$J$28,2,FALSE)</f>
        <v>#N/A</v>
      </c>
    </row>
    <row r="271" spans="1:6" ht="30">
      <c r="A271" s="124" t="s">
        <v>552</v>
      </c>
      <c r="B271" s="133" t="s">
        <v>553</v>
      </c>
      <c r="C271" s="138"/>
      <c r="D271" s="158">
        <v>0.1195652186870575</v>
      </c>
      <c r="E271" s="160">
        <f t="shared" si="4"/>
        <v>0.1195652186870575</v>
      </c>
      <c r="F271" s="120" t="e">
        <f>VLOOKUP(B271,input!$I$3:$J$28,2,FALSE)</f>
        <v>#N/A</v>
      </c>
    </row>
    <row r="272" spans="1:6" ht="30">
      <c r="A272" s="124" t="s">
        <v>554</v>
      </c>
      <c r="B272" s="133" t="s">
        <v>555</v>
      </c>
      <c r="C272" s="138"/>
      <c r="D272" s="158">
        <v>0.88043475151062012</v>
      </c>
      <c r="E272" s="160">
        <f t="shared" si="4"/>
        <v>0.88043475151062012</v>
      </c>
      <c r="F272" s="120" t="e">
        <f>VLOOKUP(B272,input!$I$3:$J$28,2,FALSE)</f>
        <v>#N/A</v>
      </c>
    </row>
    <row r="273" spans="1:6" ht="30">
      <c r="A273" s="124" t="s">
        <v>556</v>
      </c>
      <c r="B273" s="133" t="s">
        <v>557</v>
      </c>
      <c r="C273" s="138"/>
      <c r="D273" s="158">
        <v>0.5</v>
      </c>
      <c r="E273" s="160">
        <f t="shared" si="4"/>
        <v>0.5</v>
      </c>
      <c r="F273" s="120" t="e">
        <f>VLOOKUP(B273,input!$I$3:$J$28,2,FALSE)</f>
        <v>#N/A</v>
      </c>
    </row>
    <row r="274" spans="1:6" ht="30">
      <c r="A274" s="124" t="s">
        <v>558</v>
      </c>
      <c r="B274" s="133" t="s">
        <v>559</v>
      </c>
      <c r="C274" s="138"/>
      <c r="D274" s="158">
        <v>0.5</v>
      </c>
      <c r="E274" s="160">
        <f t="shared" si="4"/>
        <v>0.5</v>
      </c>
      <c r="F274" s="120" t="e">
        <f>VLOOKUP(B274,input!$I$3:$J$28,2,FALSE)</f>
        <v>#N/A</v>
      </c>
    </row>
    <row r="275" spans="1:6" ht="30">
      <c r="A275" s="124" t="s">
        <v>560</v>
      </c>
      <c r="B275" s="133" t="s">
        <v>561</v>
      </c>
      <c r="C275" s="138"/>
      <c r="D275" s="158">
        <v>0.5</v>
      </c>
      <c r="E275" s="160">
        <f t="shared" si="4"/>
        <v>0.5</v>
      </c>
      <c r="F275" s="120" t="e">
        <f>VLOOKUP(B275,input!$I$3:$J$28,2,FALSE)</f>
        <v>#N/A</v>
      </c>
    </row>
    <row r="276" spans="1:6" ht="30">
      <c r="A276" s="124" t="s">
        <v>562</v>
      </c>
      <c r="B276" s="133" t="s">
        <v>563</v>
      </c>
      <c r="C276" s="138"/>
      <c r="D276" s="158">
        <v>0.5</v>
      </c>
      <c r="E276" s="160">
        <f t="shared" si="4"/>
        <v>0.5</v>
      </c>
      <c r="F276" s="120" t="e">
        <f>VLOOKUP(B276,input!$I$3:$J$28,2,FALSE)</f>
        <v>#N/A</v>
      </c>
    </row>
    <row r="277" spans="1:6" ht="30">
      <c r="A277" s="124" t="s">
        <v>564</v>
      </c>
      <c r="B277" s="133" t="s">
        <v>565</v>
      </c>
      <c r="C277" s="138"/>
      <c r="D277" s="158">
        <v>0.5</v>
      </c>
      <c r="E277" s="160">
        <f t="shared" si="4"/>
        <v>0.5</v>
      </c>
      <c r="F277" s="120" t="e">
        <f>VLOOKUP(B277,input!$I$3:$J$28,2,FALSE)</f>
        <v>#N/A</v>
      </c>
    </row>
    <row r="278" spans="1:6" ht="30">
      <c r="A278" s="124" t="s">
        <v>566</v>
      </c>
      <c r="B278" s="133" t="s">
        <v>567</v>
      </c>
      <c r="C278" s="138"/>
      <c r="D278" s="158">
        <v>0.5</v>
      </c>
      <c r="E278" s="160">
        <f t="shared" si="4"/>
        <v>0.5</v>
      </c>
      <c r="F278" s="120" t="e">
        <f>VLOOKUP(B278,input!$I$3:$J$28,2,FALSE)</f>
        <v>#N/A</v>
      </c>
    </row>
    <row r="279" spans="1:6" ht="30">
      <c r="A279" s="124" t="s">
        <v>568</v>
      </c>
      <c r="B279" s="133" t="s">
        <v>569</v>
      </c>
      <c r="C279" s="138"/>
      <c r="D279" s="158">
        <v>0.5</v>
      </c>
      <c r="E279" s="160">
        <f t="shared" si="4"/>
        <v>0.5</v>
      </c>
      <c r="F279" s="120" t="e">
        <f>VLOOKUP(B279,input!$I$3:$J$28,2,FALSE)</f>
        <v>#N/A</v>
      </c>
    </row>
    <row r="280" spans="1:6" ht="30">
      <c r="A280" s="124" t="s">
        <v>570</v>
      </c>
      <c r="B280" s="133" t="s">
        <v>571</v>
      </c>
      <c r="C280" s="138"/>
      <c r="D280" s="158">
        <v>0.5</v>
      </c>
      <c r="E280" s="160">
        <f t="shared" si="4"/>
        <v>0.5</v>
      </c>
      <c r="F280" s="120" t="e">
        <f>VLOOKUP(B280,input!$I$3:$J$28,2,FALSE)</f>
        <v>#N/A</v>
      </c>
    </row>
    <row r="281" spans="1:6" ht="30">
      <c r="A281" s="124" t="s">
        <v>572</v>
      </c>
      <c r="B281" s="133" t="s">
        <v>573</v>
      </c>
      <c r="C281" s="138"/>
      <c r="D281" s="158">
        <v>0.5</v>
      </c>
      <c r="E281" s="160">
        <f t="shared" si="4"/>
        <v>0.5</v>
      </c>
      <c r="F281" s="120" t="e">
        <f>VLOOKUP(B281,input!$I$3:$J$28,2,FALSE)</f>
        <v>#N/A</v>
      </c>
    </row>
    <row r="282" spans="1:6" ht="30">
      <c r="A282" s="124" t="s">
        <v>574</v>
      </c>
      <c r="B282" s="133" t="s">
        <v>575</v>
      </c>
      <c r="C282" s="138"/>
      <c r="D282" s="158">
        <v>0.5</v>
      </c>
      <c r="E282" s="160">
        <f t="shared" si="4"/>
        <v>0.5</v>
      </c>
      <c r="F282" s="120" t="e">
        <f>VLOOKUP(B282,input!$I$3:$J$28,2,FALSE)</f>
        <v>#N/A</v>
      </c>
    </row>
    <row r="283" spans="1:6" ht="30">
      <c r="A283" s="124" t="s">
        <v>576</v>
      </c>
      <c r="B283" s="133" t="s">
        <v>577</v>
      </c>
      <c r="C283" s="138"/>
      <c r="D283" s="158">
        <v>0.5</v>
      </c>
      <c r="E283" s="160">
        <f t="shared" si="4"/>
        <v>0.5</v>
      </c>
      <c r="F283" s="120" t="e">
        <f>VLOOKUP(B283,input!$I$3:$J$28,2,FALSE)</f>
        <v>#N/A</v>
      </c>
    </row>
    <row r="284" spans="1:6" ht="30">
      <c r="A284" s="124" t="s">
        <v>578</v>
      </c>
      <c r="B284" s="133" t="s">
        <v>579</v>
      </c>
      <c r="C284" s="138"/>
      <c r="D284" s="158">
        <v>0.5</v>
      </c>
      <c r="E284" s="160">
        <f t="shared" si="4"/>
        <v>0.5</v>
      </c>
      <c r="F284" s="120" t="e">
        <f>VLOOKUP(B284,input!$I$3:$J$28,2,FALSE)</f>
        <v>#N/A</v>
      </c>
    </row>
    <row r="285" spans="1:6" ht="30">
      <c r="A285" s="124" t="s">
        <v>580</v>
      </c>
      <c r="B285" s="133" t="s">
        <v>581</v>
      </c>
      <c r="C285" s="138" t="s">
        <v>42</v>
      </c>
      <c r="D285" s="156">
        <v>474.89999389648437</v>
      </c>
      <c r="E285" s="160">
        <f t="shared" si="4"/>
        <v>463.35</v>
      </c>
      <c r="F285" s="120">
        <f>VLOOKUP(B285,input!$I$3:$J$28,2,FALSE)</f>
        <v>463.35</v>
      </c>
    </row>
    <row r="286" spans="1:6" ht="30">
      <c r="A286" s="124" t="s">
        <v>582</v>
      </c>
      <c r="B286" s="133" t="s">
        <v>583</v>
      </c>
      <c r="C286" s="138" t="s">
        <v>45</v>
      </c>
      <c r="D286" s="154">
        <v>4.75</v>
      </c>
      <c r="E286" s="160">
        <f t="shared" si="4"/>
        <v>6.8495999999999997</v>
      </c>
      <c r="F286" s="120">
        <f>VLOOKUP(B286,input!$I$3:$J$28,2,FALSE)</f>
        <v>6.8495999999999997</v>
      </c>
    </row>
    <row r="287" spans="1:6" ht="30">
      <c r="A287" s="124" t="s">
        <v>584</v>
      </c>
      <c r="B287" s="133" t="s">
        <v>585</v>
      </c>
      <c r="C287" s="138" t="s">
        <v>42</v>
      </c>
      <c r="D287" s="154">
        <v>5</v>
      </c>
      <c r="E287" s="160">
        <f t="shared" si="4"/>
        <v>5</v>
      </c>
      <c r="F287" s="120" t="e">
        <f>VLOOKUP(B287,input!$I$3:$J$28,2,FALSE)</f>
        <v>#N/A</v>
      </c>
    </row>
    <row r="288" spans="1:6" ht="45">
      <c r="A288" s="124" t="s">
        <v>586</v>
      </c>
      <c r="B288" s="133" t="s">
        <v>587</v>
      </c>
      <c r="C288" s="138" t="s">
        <v>45</v>
      </c>
      <c r="D288" s="154">
        <v>3</v>
      </c>
      <c r="E288" s="160">
        <f t="shared" si="4"/>
        <v>3</v>
      </c>
      <c r="F288" s="120" t="e">
        <f>VLOOKUP(B288,input!$I$3:$J$28,2,FALSE)</f>
        <v>#N/A</v>
      </c>
    </row>
    <row r="289" spans="1:6" ht="30">
      <c r="A289" s="124" t="s">
        <v>588</v>
      </c>
      <c r="B289" s="133" t="s">
        <v>589</v>
      </c>
      <c r="C289" s="138" t="s">
        <v>42</v>
      </c>
      <c r="D289" s="156">
        <v>385</v>
      </c>
      <c r="E289" s="160">
        <f t="shared" si="4"/>
        <v>385</v>
      </c>
      <c r="F289" s="120" t="e">
        <f>VLOOKUP(B289,input!$I$3:$J$28,2,FALSE)</f>
        <v>#N/A</v>
      </c>
    </row>
    <row r="290" spans="1:6" ht="30">
      <c r="A290" s="124" t="s">
        <v>590</v>
      </c>
      <c r="B290" s="133" t="s">
        <v>591</v>
      </c>
      <c r="C290" s="138" t="s">
        <v>45</v>
      </c>
      <c r="D290" s="154">
        <v>4.75</v>
      </c>
      <c r="E290" s="160">
        <f t="shared" si="4"/>
        <v>6.8495999999999997</v>
      </c>
      <c r="F290" s="120">
        <f>VLOOKUP(B290,input!$I$3:$J$28,2,FALSE)</f>
        <v>6.8495999999999997</v>
      </c>
    </row>
    <row r="291" spans="1:6" ht="30">
      <c r="A291" s="124" t="s">
        <v>592</v>
      </c>
      <c r="B291" s="133" t="s">
        <v>593</v>
      </c>
      <c r="C291" s="138" t="s">
        <v>42</v>
      </c>
      <c r="D291" s="154">
        <v>5</v>
      </c>
      <c r="E291" s="160">
        <f t="shared" si="4"/>
        <v>5</v>
      </c>
      <c r="F291" s="120" t="e">
        <f>VLOOKUP(B291,input!$I$3:$J$28,2,FALSE)</f>
        <v>#N/A</v>
      </c>
    </row>
    <row r="292" spans="1:6" ht="45">
      <c r="A292" s="124" t="s">
        <v>594</v>
      </c>
      <c r="B292" s="133" t="s">
        <v>595</v>
      </c>
      <c r="C292" s="138" t="s">
        <v>45</v>
      </c>
      <c r="D292" s="154">
        <v>3</v>
      </c>
      <c r="E292" s="160">
        <f t="shared" si="4"/>
        <v>3</v>
      </c>
      <c r="F292" s="120" t="e">
        <f>VLOOKUP(B292,input!$I$3:$J$28,2,FALSE)</f>
        <v>#N/A</v>
      </c>
    </row>
    <row r="293" spans="1:6" ht="30">
      <c r="A293" s="124" t="s">
        <v>596</v>
      </c>
      <c r="B293" s="133" t="s">
        <v>597</v>
      </c>
      <c r="C293" s="138"/>
      <c r="D293" s="154">
        <v>1</v>
      </c>
      <c r="E293" s="160">
        <f t="shared" si="4"/>
        <v>1</v>
      </c>
      <c r="F293" s="120" t="e">
        <f>VLOOKUP(B293,input!$I$3:$J$28,2,FALSE)</f>
        <v>#N/A</v>
      </c>
    </row>
    <row r="294" spans="1:6" ht="30">
      <c r="A294" s="124" t="s">
        <v>598</v>
      </c>
      <c r="B294" s="133" t="s">
        <v>599</v>
      </c>
      <c r="C294" s="138" t="s">
        <v>45</v>
      </c>
      <c r="D294" s="153">
        <v>0</v>
      </c>
      <c r="E294" s="160">
        <f t="shared" si="4"/>
        <v>0</v>
      </c>
      <c r="F294" s="120" t="e">
        <f>VLOOKUP(B294,input!$I$3:$J$28,2,FALSE)</f>
        <v>#N/A</v>
      </c>
    </row>
    <row r="295" spans="1:6">
      <c r="A295" s="124" t="s">
        <v>600</v>
      </c>
      <c r="B295" s="133" t="s">
        <v>601</v>
      </c>
      <c r="C295" s="138" t="s">
        <v>50</v>
      </c>
      <c r="D295" s="154">
        <v>3.4473249912261963</v>
      </c>
      <c r="E295" s="160">
        <f t="shared" si="4"/>
        <v>3.4473249912261963</v>
      </c>
      <c r="F295" s="120" t="e">
        <f>VLOOKUP(B295,input!$I$3:$J$28,2,FALSE)</f>
        <v>#N/A</v>
      </c>
    </row>
    <row r="296" spans="1:6">
      <c r="A296" s="124" t="s">
        <v>602</v>
      </c>
      <c r="B296" s="133" t="s">
        <v>603</v>
      </c>
      <c r="C296" s="138" t="s">
        <v>50</v>
      </c>
      <c r="D296" s="154">
        <v>3.4473249912261963</v>
      </c>
      <c r="E296" s="160">
        <f t="shared" si="4"/>
        <v>3.4473249912261963</v>
      </c>
      <c r="F296" s="120" t="e">
        <f>VLOOKUP(B296,input!$I$3:$J$28,2,FALSE)</f>
        <v>#N/A</v>
      </c>
    </row>
    <row r="297" spans="1:6">
      <c r="A297" s="124" t="s">
        <v>604</v>
      </c>
      <c r="B297" s="133" t="s">
        <v>605</v>
      </c>
      <c r="C297" s="138" t="s">
        <v>50</v>
      </c>
      <c r="D297" s="154">
        <v>1</v>
      </c>
      <c r="E297" s="160">
        <f t="shared" si="4"/>
        <v>1</v>
      </c>
      <c r="F297" s="120" t="e">
        <f>VLOOKUP(B297,input!$I$3:$J$28,2,FALSE)</f>
        <v>#N/A</v>
      </c>
    </row>
    <row r="298" spans="1:6" ht="30">
      <c r="A298" s="124" t="s">
        <v>606</v>
      </c>
      <c r="B298" s="133" t="s">
        <v>607</v>
      </c>
      <c r="C298" s="138"/>
      <c r="D298" s="154">
        <v>1</v>
      </c>
      <c r="E298" s="160">
        <f t="shared" si="4"/>
        <v>1</v>
      </c>
      <c r="F298" s="120" t="e">
        <f>VLOOKUP(B298,input!$I$3:$J$28,2,FALSE)</f>
        <v>#N/A</v>
      </c>
    </row>
    <row r="299" spans="1:6" ht="30">
      <c r="A299" s="124" t="s">
        <v>608</v>
      </c>
      <c r="B299" s="133" t="s">
        <v>609</v>
      </c>
      <c r="C299" s="138" t="s">
        <v>45</v>
      </c>
      <c r="D299" s="153">
        <v>0</v>
      </c>
      <c r="E299" s="160">
        <f t="shared" si="4"/>
        <v>0</v>
      </c>
      <c r="F299" s="120" t="e">
        <f>VLOOKUP(B299,input!$I$3:$J$28,2,FALSE)</f>
        <v>#N/A</v>
      </c>
    </row>
    <row r="300" spans="1:6">
      <c r="A300" s="124" t="s">
        <v>610</v>
      </c>
      <c r="B300" s="133" t="s">
        <v>611</v>
      </c>
      <c r="C300" s="138" t="s">
        <v>50</v>
      </c>
      <c r="D300" s="154">
        <v>3.4473249912261963</v>
      </c>
      <c r="E300" s="160">
        <f t="shared" si="4"/>
        <v>3.4473249912261963</v>
      </c>
      <c r="F300" s="120" t="e">
        <f>VLOOKUP(B300,input!$I$3:$J$28,2,FALSE)</f>
        <v>#N/A</v>
      </c>
    </row>
    <row r="301" spans="1:6">
      <c r="A301" s="124" t="s">
        <v>612</v>
      </c>
      <c r="B301" s="133" t="s">
        <v>613</v>
      </c>
      <c r="C301" s="138" t="s">
        <v>50</v>
      </c>
      <c r="D301" s="157">
        <v>49</v>
      </c>
      <c r="E301" s="160">
        <f t="shared" si="4"/>
        <v>49</v>
      </c>
      <c r="F301" s="120" t="e">
        <f>VLOOKUP(B301,input!$I$3:$J$28,2,FALSE)</f>
        <v>#N/A</v>
      </c>
    </row>
    <row r="302" spans="1:6">
      <c r="A302" s="124" t="s">
        <v>614</v>
      </c>
      <c r="B302" s="133" t="s">
        <v>615</v>
      </c>
      <c r="C302" s="138" t="s">
        <v>50</v>
      </c>
      <c r="D302" s="153">
        <v>0</v>
      </c>
      <c r="E302" s="160">
        <f t="shared" si="4"/>
        <v>0</v>
      </c>
      <c r="F302" s="120" t="e">
        <f>VLOOKUP(B302,input!$I$3:$J$28,2,FALSE)</f>
        <v>#N/A</v>
      </c>
    </row>
    <row r="303" spans="1:6" ht="30">
      <c r="A303" s="124" t="s">
        <v>616</v>
      </c>
      <c r="B303" s="133" t="s">
        <v>617</v>
      </c>
      <c r="C303" s="138"/>
      <c r="D303" s="154">
        <v>1</v>
      </c>
      <c r="E303" s="160">
        <f t="shared" si="4"/>
        <v>1</v>
      </c>
      <c r="F303" s="120" t="e">
        <f>VLOOKUP(B303,input!$I$3:$J$28,2,FALSE)</f>
        <v>#N/A</v>
      </c>
    </row>
    <row r="304" spans="1:6" ht="30">
      <c r="A304" s="124" t="s">
        <v>618</v>
      </c>
      <c r="B304" s="133" t="s">
        <v>619</v>
      </c>
      <c r="C304" s="138" t="s">
        <v>45</v>
      </c>
      <c r="D304" s="153">
        <v>0</v>
      </c>
      <c r="E304" s="160">
        <f t="shared" si="4"/>
        <v>0</v>
      </c>
      <c r="F304" s="120" t="e">
        <f>VLOOKUP(B304,input!$I$3:$J$28,2,FALSE)</f>
        <v>#N/A</v>
      </c>
    </row>
    <row r="305" spans="1:6">
      <c r="A305" s="124" t="s">
        <v>620</v>
      </c>
      <c r="B305" s="133" t="s">
        <v>621</v>
      </c>
      <c r="C305" s="138" t="s">
        <v>50</v>
      </c>
      <c r="D305" s="154">
        <v>3.4473249912261963</v>
      </c>
      <c r="E305" s="160">
        <f t="shared" si="4"/>
        <v>3.4473249912261963</v>
      </c>
      <c r="F305" s="120" t="e">
        <f>VLOOKUP(B305,input!$I$3:$J$28,2,FALSE)</f>
        <v>#N/A</v>
      </c>
    </row>
    <row r="306" spans="1:6">
      <c r="A306" s="124" t="s">
        <v>622</v>
      </c>
      <c r="B306" s="133" t="s">
        <v>623</v>
      </c>
      <c r="C306" s="138" t="s">
        <v>50</v>
      </c>
      <c r="D306" s="154">
        <v>3.4473249912261963</v>
      </c>
      <c r="E306" s="160">
        <f t="shared" si="4"/>
        <v>3.4473249912261963</v>
      </c>
      <c r="F306" s="120" t="e">
        <f>VLOOKUP(B306,input!$I$3:$J$28,2,FALSE)</f>
        <v>#N/A</v>
      </c>
    </row>
    <row r="307" spans="1:6">
      <c r="A307" s="124" t="s">
        <v>624</v>
      </c>
      <c r="B307" s="133" t="s">
        <v>625</v>
      </c>
      <c r="C307" s="138" t="s">
        <v>50</v>
      </c>
      <c r="D307" s="153">
        <v>0</v>
      </c>
      <c r="E307" s="160">
        <f t="shared" si="4"/>
        <v>0</v>
      </c>
      <c r="F307" s="120" t="e">
        <f>VLOOKUP(B307,input!$I$3:$J$28,2,FALSE)</f>
        <v>#N/A</v>
      </c>
    </row>
    <row r="308" spans="1:6" ht="30">
      <c r="A308" s="124" t="s">
        <v>626</v>
      </c>
      <c r="B308" s="133" t="s">
        <v>627</v>
      </c>
      <c r="C308" s="138"/>
      <c r="D308" s="154">
        <v>5</v>
      </c>
      <c r="E308" s="160">
        <f t="shared" si="4"/>
        <v>5</v>
      </c>
      <c r="F308" s="120" t="e">
        <f>VLOOKUP(B308,input!$I$3:$J$28,2,FALSE)</f>
        <v>#N/A</v>
      </c>
    </row>
    <row r="309" spans="1:6" ht="30">
      <c r="A309" s="124" t="s">
        <v>628</v>
      </c>
      <c r="B309" s="133" t="s">
        <v>629</v>
      </c>
      <c r="C309" s="138" t="s">
        <v>45</v>
      </c>
      <c r="D309" s="153">
        <v>0</v>
      </c>
      <c r="E309" s="160">
        <f t="shared" si="4"/>
        <v>0</v>
      </c>
      <c r="F309" s="120" t="e">
        <f>VLOOKUP(B309,input!$I$3:$J$28,2,FALSE)</f>
        <v>#N/A</v>
      </c>
    </row>
    <row r="310" spans="1:6">
      <c r="A310" s="124" t="s">
        <v>630</v>
      </c>
      <c r="B310" s="133" t="s">
        <v>631</v>
      </c>
      <c r="C310" s="138" t="s">
        <v>50</v>
      </c>
      <c r="D310" s="154">
        <v>3.4473249912261963</v>
      </c>
      <c r="E310" s="160">
        <f t="shared" si="4"/>
        <v>3.4473249912261963</v>
      </c>
      <c r="F310" s="120" t="e">
        <f>VLOOKUP(B310,input!$I$3:$J$28,2,FALSE)</f>
        <v>#N/A</v>
      </c>
    </row>
    <row r="311" spans="1:6">
      <c r="A311" s="124" t="s">
        <v>632</v>
      </c>
      <c r="B311" s="133" t="s">
        <v>633</v>
      </c>
      <c r="C311" s="138" t="s">
        <v>50</v>
      </c>
      <c r="D311" s="154">
        <v>3.4473249912261963</v>
      </c>
      <c r="E311" s="160">
        <f t="shared" si="4"/>
        <v>3.4473249912261963</v>
      </c>
      <c r="F311" s="120" t="e">
        <f>VLOOKUP(B311,input!$I$3:$J$28,2,FALSE)</f>
        <v>#N/A</v>
      </c>
    </row>
    <row r="312" spans="1:6">
      <c r="A312" s="124" t="s">
        <v>634</v>
      </c>
      <c r="B312" s="133" t="s">
        <v>635</v>
      </c>
      <c r="C312" s="138" t="s">
        <v>50</v>
      </c>
      <c r="D312" s="153">
        <v>0</v>
      </c>
      <c r="E312" s="160">
        <f t="shared" si="4"/>
        <v>0</v>
      </c>
      <c r="F312" s="120" t="e">
        <f>VLOOKUP(B312,input!$I$3:$J$28,2,FALSE)</f>
        <v>#N/A</v>
      </c>
    </row>
    <row r="313" spans="1:6" ht="30">
      <c r="A313" s="124" t="s">
        <v>636</v>
      </c>
      <c r="B313" s="133" t="s">
        <v>637</v>
      </c>
      <c r="C313" s="138"/>
      <c r="D313" s="154">
        <v>5</v>
      </c>
      <c r="E313" s="160">
        <f t="shared" si="4"/>
        <v>5</v>
      </c>
      <c r="F313" s="120" t="e">
        <f>VLOOKUP(B313,input!$I$3:$J$28,2,FALSE)</f>
        <v>#N/A</v>
      </c>
    </row>
    <row r="314" spans="1:6" ht="30">
      <c r="A314" s="124" t="s">
        <v>638</v>
      </c>
      <c r="B314" s="133" t="s">
        <v>639</v>
      </c>
      <c r="C314" s="138" t="s">
        <v>45</v>
      </c>
      <c r="D314" s="153">
        <v>0</v>
      </c>
      <c r="E314" s="160">
        <f t="shared" si="4"/>
        <v>0</v>
      </c>
      <c r="F314" s="120" t="e">
        <f>VLOOKUP(B314,input!$I$3:$J$28,2,FALSE)</f>
        <v>#N/A</v>
      </c>
    </row>
    <row r="315" spans="1:6">
      <c r="A315" s="124" t="s">
        <v>640</v>
      </c>
      <c r="B315" s="133" t="s">
        <v>641</v>
      </c>
      <c r="C315" s="138" t="s">
        <v>50</v>
      </c>
      <c r="D315" s="154">
        <v>3.4473249912261963</v>
      </c>
      <c r="E315" s="160">
        <f t="shared" si="4"/>
        <v>3.4473249912261963</v>
      </c>
      <c r="F315" s="120" t="e">
        <f>VLOOKUP(B315,input!$I$3:$J$28,2,FALSE)</f>
        <v>#N/A</v>
      </c>
    </row>
    <row r="316" spans="1:6">
      <c r="A316" s="124" t="s">
        <v>642</v>
      </c>
      <c r="B316" s="133" t="s">
        <v>643</v>
      </c>
      <c r="C316" s="138" t="s">
        <v>50</v>
      </c>
      <c r="D316" s="154">
        <v>3.4473249912261963</v>
      </c>
      <c r="E316" s="160">
        <f t="shared" si="4"/>
        <v>3.4473249912261963</v>
      </c>
      <c r="F316" s="120" t="e">
        <f>VLOOKUP(B316,input!$I$3:$J$28,2,FALSE)</f>
        <v>#N/A</v>
      </c>
    </row>
    <row r="317" spans="1:6">
      <c r="A317" s="124" t="s">
        <v>644</v>
      </c>
      <c r="B317" s="133" t="s">
        <v>645</v>
      </c>
      <c r="C317" s="138" t="s">
        <v>50</v>
      </c>
      <c r="D317" s="153">
        <v>0</v>
      </c>
      <c r="E317" s="160">
        <f t="shared" si="4"/>
        <v>0</v>
      </c>
      <c r="F317" s="120" t="e">
        <f>VLOOKUP(B317,input!$I$3:$J$28,2,FALSE)</f>
        <v>#N/A</v>
      </c>
    </row>
    <row r="318" spans="1:6" ht="30">
      <c r="A318" s="124" t="s">
        <v>646</v>
      </c>
      <c r="B318" s="133" t="s">
        <v>647</v>
      </c>
      <c r="C318" s="138"/>
      <c r="D318" s="154">
        <v>5</v>
      </c>
      <c r="E318" s="160">
        <f t="shared" si="4"/>
        <v>5</v>
      </c>
      <c r="F318" s="120" t="e">
        <f>VLOOKUP(B318,input!$I$3:$J$28,2,FALSE)</f>
        <v>#N/A</v>
      </c>
    </row>
    <row r="319" spans="1:6" ht="30">
      <c r="A319" s="124" t="s">
        <v>648</v>
      </c>
      <c r="B319" s="133" t="s">
        <v>649</v>
      </c>
      <c r="C319" s="138" t="s">
        <v>45</v>
      </c>
      <c r="D319" s="153">
        <v>0</v>
      </c>
      <c r="E319" s="160">
        <f t="shared" si="4"/>
        <v>0</v>
      </c>
      <c r="F319" s="120" t="e">
        <f>VLOOKUP(B319,input!$I$3:$J$28,2,FALSE)</f>
        <v>#N/A</v>
      </c>
    </row>
    <row r="320" spans="1:6">
      <c r="A320" s="124" t="s">
        <v>650</v>
      </c>
      <c r="B320" s="133" t="s">
        <v>651</v>
      </c>
      <c r="C320" s="138" t="s">
        <v>50</v>
      </c>
      <c r="D320" s="154">
        <v>3.4473249912261963</v>
      </c>
      <c r="E320" s="160">
        <f t="shared" si="4"/>
        <v>3.4473249912261963</v>
      </c>
      <c r="F320" s="120" t="e">
        <f>VLOOKUP(B320,input!$I$3:$J$28,2,FALSE)</f>
        <v>#N/A</v>
      </c>
    </row>
    <row r="321" spans="1:6">
      <c r="A321" s="124" t="s">
        <v>652</v>
      </c>
      <c r="B321" s="133" t="s">
        <v>653</v>
      </c>
      <c r="C321" s="138" t="s">
        <v>50</v>
      </c>
      <c r="D321" s="154">
        <v>3.4473249912261963</v>
      </c>
      <c r="E321" s="160">
        <f t="shared" si="4"/>
        <v>3.4473249912261963</v>
      </c>
      <c r="F321" s="120" t="e">
        <f>VLOOKUP(B321,input!$I$3:$J$28,2,FALSE)</f>
        <v>#N/A</v>
      </c>
    </row>
    <row r="322" spans="1:6">
      <c r="A322" s="124" t="s">
        <v>654</v>
      </c>
      <c r="B322" s="133" t="s">
        <v>655</v>
      </c>
      <c r="C322" s="138" t="s">
        <v>50</v>
      </c>
      <c r="D322" s="153">
        <v>0</v>
      </c>
      <c r="E322" s="160">
        <f t="shared" si="4"/>
        <v>0</v>
      </c>
      <c r="F322" s="120" t="e">
        <f>VLOOKUP(B322,input!$I$3:$J$28,2,FALSE)</f>
        <v>#N/A</v>
      </c>
    </row>
    <row r="323" spans="1:6" ht="30">
      <c r="A323" s="124" t="s">
        <v>656</v>
      </c>
      <c r="B323" s="133" t="s">
        <v>657</v>
      </c>
      <c r="C323" s="138"/>
      <c r="D323" s="154">
        <v>1</v>
      </c>
      <c r="E323" s="160">
        <f t="shared" si="4"/>
        <v>1</v>
      </c>
      <c r="F323" s="120" t="e">
        <f>VLOOKUP(B323,input!$I$3:$J$28,2,FALSE)</f>
        <v>#N/A</v>
      </c>
    </row>
    <row r="324" spans="1:6" ht="30">
      <c r="A324" s="124" t="s">
        <v>658</v>
      </c>
      <c r="B324" s="133" t="s">
        <v>659</v>
      </c>
      <c r="C324" s="138" t="s">
        <v>45</v>
      </c>
      <c r="D324" s="153">
        <v>0</v>
      </c>
      <c r="E324" s="160">
        <f t="shared" si="4"/>
        <v>0</v>
      </c>
      <c r="F324" s="120" t="e">
        <f>VLOOKUP(B324,input!$I$3:$J$28,2,FALSE)</f>
        <v>#N/A</v>
      </c>
    </row>
    <row r="325" spans="1:6">
      <c r="A325" s="124" t="s">
        <v>660</v>
      </c>
      <c r="B325" s="133" t="s">
        <v>661</v>
      </c>
      <c r="C325" s="138" t="s">
        <v>50</v>
      </c>
      <c r="D325" s="154">
        <v>3.4473249912261963</v>
      </c>
      <c r="E325" s="160">
        <f t="shared" si="4"/>
        <v>3.4473249912261963</v>
      </c>
      <c r="F325" s="120" t="e">
        <f>VLOOKUP(B325,input!$I$3:$J$28,2,FALSE)</f>
        <v>#N/A</v>
      </c>
    </row>
    <row r="326" spans="1:6">
      <c r="A326" s="124" t="s">
        <v>662</v>
      </c>
      <c r="B326" s="133" t="s">
        <v>663</v>
      </c>
      <c r="C326" s="138" t="s">
        <v>50</v>
      </c>
      <c r="D326" s="154">
        <v>3.4473249912261963</v>
      </c>
      <c r="E326" s="160">
        <f t="shared" si="4"/>
        <v>3.4473249912261963</v>
      </c>
      <c r="F326" s="120" t="e">
        <f>VLOOKUP(B326,input!$I$3:$J$28,2,FALSE)</f>
        <v>#N/A</v>
      </c>
    </row>
    <row r="327" spans="1:6">
      <c r="A327" s="124" t="s">
        <v>664</v>
      </c>
      <c r="B327" s="133" t="s">
        <v>665</v>
      </c>
      <c r="C327" s="138" t="s">
        <v>50</v>
      </c>
      <c r="D327" s="153">
        <v>0</v>
      </c>
      <c r="E327" s="160">
        <f t="shared" si="4"/>
        <v>0</v>
      </c>
      <c r="F327" s="120" t="e">
        <f>VLOOKUP(B327,input!$I$3:$J$28,2,FALSE)</f>
        <v>#N/A</v>
      </c>
    </row>
    <row r="328" spans="1:6" ht="30">
      <c r="A328" s="124" t="s">
        <v>666</v>
      </c>
      <c r="B328" s="133" t="s">
        <v>667</v>
      </c>
      <c r="C328" s="138"/>
      <c r="D328" s="154">
        <v>5</v>
      </c>
      <c r="E328" s="160">
        <f t="shared" ref="E328:E391" si="5">_xlfn.IFNA(F328,D328)</f>
        <v>5</v>
      </c>
      <c r="F328" s="120" t="e">
        <f>VLOOKUP(B328,input!$I$3:$J$28,2,FALSE)</f>
        <v>#N/A</v>
      </c>
    </row>
    <row r="329" spans="1:6" ht="30">
      <c r="A329" s="124" t="s">
        <v>668</v>
      </c>
      <c r="B329" s="133" t="s">
        <v>669</v>
      </c>
      <c r="C329" s="138" t="s">
        <v>45</v>
      </c>
      <c r="D329" s="153">
        <v>0</v>
      </c>
      <c r="E329" s="160">
        <f t="shared" si="5"/>
        <v>0</v>
      </c>
      <c r="F329" s="120" t="e">
        <f>VLOOKUP(B329,input!$I$3:$J$28,2,FALSE)</f>
        <v>#N/A</v>
      </c>
    </row>
    <row r="330" spans="1:6">
      <c r="A330" s="124" t="s">
        <v>670</v>
      </c>
      <c r="B330" s="133" t="s">
        <v>671</v>
      </c>
      <c r="C330" s="138" t="s">
        <v>50</v>
      </c>
      <c r="D330" s="154">
        <v>3.4473249912261963</v>
      </c>
      <c r="E330" s="160">
        <f t="shared" si="5"/>
        <v>3.4473249912261963</v>
      </c>
      <c r="F330" s="120" t="e">
        <f>VLOOKUP(B330,input!$I$3:$J$28,2,FALSE)</f>
        <v>#N/A</v>
      </c>
    </row>
    <row r="331" spans="1:6">
      <c r="A331" s="124" t="s">
        <v>672</v>
      </c>
      <c r="B331" s="133" t="s">
        <v>673</v>
      </c>
      <c r="C331" s="138" t="s">
        <v>50</v>
      </c>
      <c r="D331" s="154">
        <v>3.4473249912261963</v>
      </c>
      <c r="E331" s="160">
        <f t="shared" si="5"/>
        <v>3.4473249912261963</v>
      </c>
      <c r="F331" s="120" t="e">
        <f>VLOOKUP(B331,input!$I$3:$J$28,2,FALSE)</f>
        <v>#N/A</v>
      </c>
    </row>
    <row r="332" spans="1:6">
      <c r="A332" s="124" t="s">
        <v>674</v>
      </c>
      <c r="B332" s="133" t="s">
        <v>675</v>
      </c>
      <c r="C332" s="138" t="s">
        <v>50</v>
      </c>
      <c r="D332" s="153">
        <v>0</v>
      </c>
      <c r="E332" s="160">
        <f t="shared" si="5"/>
        <v>0</v>
      </c>
      <c r="F332" s="120" t="e">
        <f>VLOOKUP(B332,input!$I$3:$J$28,2,FALSE)</f>
        <v>#N/A</v>
      </c>
    </row>
    <row r="333" spans="1:6" ht="30">
      <c r="A333" s="124" t="s">
        <v>676</v>
      </c>
      <c r="B333" s="133" t="s">
        <v>677</v>
      </c>
      <c r="C333" s="138"/>
      <c r="D333" s="154">
        <v>1</v>
      </c>
      <c r="E333" s="160">
        <f t="shared" si="5"/>
        <v>1</v>
      </c>
      <c r="F333" s="120" t="e">
        <f>VLOOKUP(B333,input!$I$3:$J$28,2,FALSE)</f>
        <v>#N/A</v>
      </c>
    </row>
    <row r="334" spans="1:6" ht="30">
      <c r="A334" s="124" t="s">
        <v>678</v>
      </c>
      <c r="B334" s="133" t="s">
        <v>679</v>
      </c>
      <c r="C334" s="138" t="s">
        <v>45</v>
      </c>
      <c r="D334" s="153">
        <v>0</v>
      </c>
      <c r="E334" s="160">
        <f t="shared" si="5"/>
        <v>0</v>
      </c>
      <c r="F334" s="120" t="e">
        <f>VLOOKUP(B334,input!$I$3:$J$28,2,FALSE)</f>
        <v>#N/A</v>
      </c>
    </row>
    <row r="335" spans="1:6">
      <c r="A335" s="124" t="s">
        <v>680</v>
      </c>
      <c r="B335" s="133" t="s">
        <v>681</v>
      </c>
      <c r="C335" s="138" t="s">
        <v>50</v>
      </c>
      <c r="D335" s="154">
        <v>3.4473249912261963</v>
      </c>
      <c r="E335" s="160">
        <f t="shared" si="5"/>
        <v>3.4473249912261963</v>
      </c>
      <c r="F335" s="120" t="e">
        <f>VLOOKUP(B335,input!$I$3:$J$28,2,FALSE)</f>
        <v>#N/A</v>
      </c>
    </row>
    <row r="336" spans="1:6">
      <c r="A336" s="124" t="s">
        <v>682</v>
      </c>
      <c r="B336" s="133" t="s">
        <v>683</v>
      </c>
      <c r="C336" s="138" t="s">
        <v>50</v>
      </c>
      <c r="D336" s="154">
        <v>3.4473249912261963</v>
      </c>
      <c r="E336" s="160">
        <f t="shared" si="5"/>
        <v>3.4473249912261963</v>
      </c>
      <c r="F336" s="120" t="e">
        <f>VLOOKUP(B336,input!$I$3:$J$28,2,FALSE)</f>
        <v>#N/A</v>
      </c>
    </row>
    <row r="337" spans="1:6">
      <c r="A337" s="124" t="s">
        <v>684</v>
      </c>
      <c r="B337" s="133" t="s">
        <v>685</v>
      </c>
      <c r="C337" s="138" t="s">
        <v>50</v>
      </c>
      <c r="D337" s="153">
        <v>0</v>
      </c>
      <c r="E337" s="160">
        <f t="shared" si="5"/>
        <v>0</v>
      </c>
      <c r="F337" s="120" t="e">
        <f>VLOOKUP(B337,input!$I$3:$J$28,2,FALSE)</f>
        <v>#N/A</v>
      </c>
    </row>
    <row r="338" spans="1:6" ht="30">
      <c r="A338" s="124" t="s">
        <v>686</v>
      </c>
      <c r="B338" s="133" t="s">
        <v>687</v>
      </c>
      <c r="C338" s="138"/>
      <c r="D338" s="154">
        <v>5</v>
      </c>
      <c r="E338" s="160">
        <f t="shared" si="5"/>
        <v>5</v>
      </c>
      <c r="F338" s="120" t="e">
        <f>VLOOKUP(B338,input!$I$3:$J$28,2,FALSE)</f>
        <v>#N/A</v>
      </c>
    </row>
    <row r="339" spans="1:6" ht="30">
      <c r="A339" s="124" t="s">
        <v>688</v>
      </c>
      <c r="B339" s="133" t="s">
        <v>689</v>
      </c>
      <c r="C339" s="138" t="s">
        <v>45</v>
      </c>
      <c r="D339" s="153">
        <v>0</v>
      </c>
      <c r="E339" s="160">
        <f t="shared" si="5"/>
        <v>0</v>
      </c>
      <c r="F339" s="120" t="e">
        <f>VLOOKUP(B339,input!$I$3:$J$28,2,FALSE)</f>
        <v>#N/A</v>
      </c>
    </row>
    <row r="340" spans="1:6">
      <c r="A340" s="124" t="s">
        <v>690</v>
      </c>
      <c r="B340" s="133" t="s">
        <v>691</v>
      </c>
      <c r="C340" s="138" t="s">
        <v>50</v>
      </c>
      <c r="D340" s="154">
        <v>3.4473249912261963</v>
      </c>
      <c r="E340" s="160">
        <f t="shared" si="5"/>
        <v>3.4473249912261963</v>
      </c>
      <c r="F340" s="120" t="e">
        <f>VLOOKUP(B340,input!$I$3:$J$28,2,FALSE)</f>
        <v>#N/A</v>
      </c>
    </row>
    <row r="341" spans="1:6">
      <c r="A341" s="124" t="s">
        <v>692</v>
      </c>
      <c r="B341" s="133" t="s">
        <v>693</v>
      </c>
      <c r="C341" s="138" t="s">
        <v>50</v>
      </c>
      <c r="D341" s="154">
        <v>3.4473249912261963</v>
      </c>
      <c r="E341" s="160">
        <f t="shared" si="5"/>
        <v>3.4473249912261963</v>
      </c>
      <c r="F341" s="120" t="e">
        <f>VLOOKUP(B341,input!$I$3:$J$28,2,FALSE)</f>
        <v>#N/A</v>
      </c>
    </row>
    <row r="342" spans="1:6">
      <c r="A342" s="124" t="s">
        <v>694</v>
      </c>
      <c r="B342" s="133" t="s">
        <v>695</v>
      </c>
      <c r="C342" s="138" t="s">
        <v>50</v>
      </c>
      <c r="D342" s="153">
        <v>0</v>
      </c>
      <c r="E342" s="160">
        <f t="shared" si="5"/>
        <v>0</v>
      </c>
      <c r="F342" s="120" t="e">
        <f>VLOOKUP(B342,input!$I$3:$J$28,2,FALSE)</f>
        <v>#N/A</v>
      </c>
    </row>
    <row r="343" spans="1:6">
      <c r="A343" s="124" t="s">
        <v>696</v>
      </c>
      <c r="B343" s="133" t="s">
        <v>697</v>
      </c>
      <c r="C343" s="138" t="s">
        <v>50</v>
      </c>
      <c r="D343" s="154">
        <v>1.0135135650634766</v>
      </c>
      <c r="E343" s="160">
        <f t="shared" si="5"/>
        <v>1.0135135650634766</v>
      </c>
      <c r="F343" s="120" t="e">
        <f>VLOOKUP(B343,input!$I$3:$J$28,2,FALSE)</f>
        <v>#N/A</v>
      </c>
    </row>
    <row r="344" spans="1:6" ht="30">
      <c r="A344" s="124" t="s">
        <v>698</v>
      </c>
      <c r="B344" s="133" t="s">
        <v>699</v>
      </c>
      <c r="C344" s="138" t="s">
        <v>388</v>
      </c>
      <c r="D344" s="154">
        <v>4.7393050193786621</v>
      </c>
      <c r="E344" s="160">
        <f t="shared" si="5"/>
        <v>4.7393050193786621</v>
      </c>
      <c r="F344" s="120" t="e">
        <f>VLOOKUP(B344,input!$I$3:$J$28,2,FALSE)</f>
        <v>#N/A</v>
      </c>
    </row>
    <row r="345" spans="1:6" ht="30">
      <c r="A345" s="124" t="s">
        <v>700</v>
      </c>
      <c r="B345" s="133" t="s">
        <v>701</v>
      </c>
      <c r="C345" s="138" t="s">
        <v>391</v>
      </c>
      <c r="D345" s="157">
        <v>12.073519706726074</v>
      </c>
      <c r="E345" s="160">
        <f t="shared" si="5"/>
        <v>12.073519706726074</v>
      </c>
      <c r="F345" s="120" t="e">
        <f>VLOOKUP(B345,input!$I$3:$J$28,2,FALSE)</f>
        <v>#N/A</v>
      </c>
    </row>
    <row r="346" spans="1:6" ht="30">
      <c r="A346" s="124" t="s">
        <v>702</v>
      </c>
      <c r="B346" s="133" t="s">
        <v>703</v>
      </c>
      <c r="C346" s="138" t="s">
        <v>50</v>
      </c>
      <c r="D346" s="154">
        <v>1.0135135650634766</v>
      </c>
      <c r="E346" s="160">
        <f t="shared" si="5"/>
        <v>1.0135135650634766</v>
      </c>
      <c r="F346" s="120" t="e">
        <f>VLOOKUP(B346,input!$I$3:$J$28,2,FALSE)</f>
        <v>#N/A</v>
      </c>
    </row>
    <row r="347" spans="1:6" ht="30">
      <c r="A347" s="124" t="s">
        <v>704</v>
      </c>
      <c r="B347" s="133" t="s">
        <v>705</v>
      </c>
      <c r="C347" s="138" t="s">
        <v>42</v>
      </c>
      <c r="D347" s="157">
        <v>29.999990463256836</v>
      </c>
      <c r="E347" s="160">
        <f t="shared" si="5"/>
        <v>0</v>
      </c>
      <c r="F347" s="120">
        <f>VLOOKUP(B347,input!$I$3:$J$28,2,FALSE)</f>
        <v>0</v>
      </c>
    </row>
    <row r="348" spans="1:6" ht="30">
      <c r="A348" s="124" t="s">
        <v>706</v>
      </c>
      <c r="B348" s="133" t="s">
        <v>707</v>
      </c>
      <c r="C348" s="138"/>
      <c r="D348" s="154">
        <v>-2</v>
      </c>
      <c r="E348" s="160">
        <f t="shared" si="5"/>
        <v>-2</v>
      </c>
      <c r="F348" s="120" t="e">
        <f>VLOOKUP(B348,input!$I$3:$J$28,2,FALSE)</f>
        <v>#N/A</v>
      </c>
    </row>
    <row r="349" spans="1:6" ht="30">
      <c r="A349" s="124" t="s">
        <v>708</v>
      </c>
      <c r="B349" s="133" t="s">
        <v>709</v>
      </c>
      <c r="C349" s="138" t="s">
        <v>20</v>
      </c>
      <c r="D349" s="156">
        <v>163.29400634765625</v>
      </c>
      <c r="E349" s="160">
        <f t="shared" si="5"/>
        <v>163.29400634765625</v>
      </c>
      <c r="F349" s="120" t="e">
        <f>VLOOKUP(B349,input!$I$3:$J$28,2,FALSE)</f>
        <v>#N/A</v>
      </c>
    </row>
    <row r="350" spans="1:6" ht="30">
      <c r="A350" s="124" t="s">
        <v>710</v>
      </c>
      <c r="B350" s="133" t="s">
        <v>711</v>
      </c>
      <c r="C350" s="138" t="s">
        <v>388</v>
      </c>
      <c r="D350" s="154">
        <v>4.7393050193786621</v>
      </c>
      <c r="E350" s="160">
        <f t="shared" si="5"/>
        <v>4.7393050193786621</v>
      </c>
      <c r="F350" s="120" t="e">
        <f>VLOOKUP(B350,input!$I$3:$J$28,2,FALSE)</f>
        <v>#N/A</v>
      </c>
    </row>
    <row r="351" spans="1:6" ht="30">
      <c r="A351" s="124" t="s">
        <v>712</v>
      </c>
      <c r="B351" s="133" t="s">
        <v>713</v>
      </c>
      <c r="C351" s="138" t="s">
        <v>391</v>
      </c>
      <c r="D351" s="157">
        <v>12.073519706726074</v>
      </c>
      <c r="E351" s="160">
        <f t="shared" si="5"/>
        <v>12.073519706726074</v>
      </c>
      <c r="F351" s="120" t="e">
        <f>VLOOKUP(B351,input!$I$3:$J$28,2,FALSE)</f>
        <v>#N/A</v>
      </c>
    </row>
    <row r="352" spans="1:6" ht="30">
      <c r="A352" s="124" t="s">
        <v>714</v>
      </c>
      <c r="B352" s="133" t="s">
        <v>715</v>
      </c>
      <c r="C352" s="138" t="s">
        <v>388</v>
      </c>
      <c r="D352" s="154">
        <v>4.7393050193786621</v>
      </c>
      <c r="E352" s="160">
        <f t="shared" si="5"/>
        <v>4.7393050193786621</v>
      </c>
      <c r="F352" s="120" t="e">
        <f>VLOOKUP(B352,input!$I$3:$J$28,2,FALSE)</f>
        <v>#N/A</v>
      </c>
    </row>
    <row r="353" spans="1:6" ht="30">
      <c r="A353" s="124" t="s">
        <v>716</v>
      </c>
      <c r="B353" s="133" t="s">
        <v>717</v>
      </c>
      <c r="C353" s="138" t="s">
        <v>391</v>
      </c>
      <c r="D353" s="157">
        <v>12.073519706726074</v>
      </c>
      <c r="E353" s="160">
        <f t="shared" si="5"/>
        <v>12.073519706726074</v>
      </c>
      <c r="F353" s="120" t="e">
        <f>VLOOKUP(B353,input!$I$3:$J$28,2,FALSE)</f>
        <v>#N/A</v>
      </c>
    </row>
    <row r="354" spans="1:6" ht="30">
      <c r="A354" s="124" t="s">
        <v>718</v>
      </c>
      <c r="B354" s="133" t="s">
        <v>719</v>
      </c>
      <c r="C354" s="138" t="s">
        <v>50</v>
      </c>
      <c r="D354" s="158">
        <v>7.9999998211860657E-2</v>
      </c>
      <c r="E354" s="160">
        <f t="shared" si="5"/>
        <v>7.9999998211860657E-2</v>
      </c>
      <c r="F354" s="120" t="e">
        <f>VLOOKUP(B354,input!$I$3:$J$28,2,FALSE)</f>
        <v>#N/A</v>
      </c>
    </row>
    <row r="355" spans="1:6" ht="45">
      <c r="A355" s="124" t="s">
        <v>720</v>
      </c>
      <c r="B355" s="133" t="s">
        <v>721</v>
      </c>
      <c r="C355" s="138" t="s">
        <v>42</v>
      </c>
      <c r="D355" s="153">
        <v>0</v>
      </c>
      <c r="E355" s="160">
        <f t="shared" si="5"/>
        <v>0</v>
      </c>
      <c r="F355" s="120" t="e">
        <f>VLOOKUP(B355,input!$I$3:$J$28,2,FALSE)</f>
        <v>#N/A</v>
      </c>
    </row>
    <row r="356" spans="1:6" ht="45">
      <c r="A356" s="124" t="s">
        <v>722</v>
      </c>
      <c r="B356" s="133" t="s">
        <v>723</v>
      </c>
      <c r="C356" s="138" t="s">
        <v>42</v>
      </c>
      <c r="D356" s="154">
        <v>7</v>
      </c>
      <c r="E356" s="160">
        <f t="shared" si="5"/>
        <v>0</v>
      </c>
      <c r="F356" s="120">
        <f>VLOOKUP(B356,input!$I$3:$J$28,2,FALSE)</f>
        <v>0</v>
      </c>
    </row>
    <row r="357" spans="1:6" ht="30">
      <c r="A357" s="124" t="s">
        <v>724</v>
      </c>
      <c r="B357" s="133" t="s">
        <v>725</v>
      </c>
      <c r="C357" s="138" t="s">
        <v>45</v>
      </c>
      <c r="D357" s="157">
        <v>93</v>
      </c>
      <c r="E357" s="160">
        <f t="shared" si="5"/>
        <v>93</v>
      </c>
      <c r="F357" s="120" t="e">
        <f>VLOOKUP(B357,input!$I$3:$J$28,2,FALSE)</f>
        <v>#N/A</v>
      </c>
    </row>
    <row r="358" spans="1:6" ht="30">
      <c r="A358" s="124" t="s">
        <v>726</v>
      </c>
      <c r="B358" s="133" t="s">
        <v>727</v>
      </c>
      <c r="C358" s="138" t="s">
        <v>15</v>
      </c>
      <c r="D358" s="156">
        <v>1035</v>
      </c>
      <c r="E358" s="160">
        <f t="shared" si="5"/>
        <v>450.25</v>
      </c>
      <c r="F358" s="120">
        <f>VLOOKUP(B358,input!$I$3:$J$28,2,FALSE)</f>
        <v>450.25</v>
      </c>
    </row>
    <row r="359" spans="1:6" ht="30">
      <c r="A359" s="124" t="s">
        <v>728</v>
      </c>
      <c r="B359" s="133" t="s">
        <v>729</v>
      </c>
      <c r="C359" s="138"/>
      <c r="D359" s="155">
        <v>4.999999888241291E-3</v>
      </c>
      <c r="E359" s="160">
        <f t="shared" si="5"/>
        <v>4.999999888241291E-3</v>
      </c>
      <c r="F359" s="120" t="e">
        <f>VLOOKUP(B359,input!$I$3:$J$28,2,FALSE)</f>
        <v>#N/A</v>
      </c>
    </row>
    <row r="360" spans="1:6" ht="45">
      <c r="A360" s="124" t="s">
        <v>730</v>
      </c>
      <c r="B360" s="133" t="s">
        <v>731</v>
      </c>
      <c r="C360" s="138" t="s">
        <v>20</v>
      </c>
      <c r="D360" s="158">
        <v>0.95000004768371582</v>
      </c>
      <c r="E360" s="160">
        <f t="shared" si="5"/>
        <v>-1.9893000000000001</v>
      </c>
      <c r="F360" s="120">
        <f>VLOOKUP(B360,input!$I$3:$J$28,2,FALSE)</f>
        <v>-1.9893000000000001</v>
      </c>
    </row>
    <row r="361" spans="1:6" ht="30">
      <c r="A361" s="124" t="s">
        <v>732</v>
      </c>
      <c r="B361" s="133" t="s">
        <v>733</v>
      </c>
      <c r="C361" s="138"/>
      <c r="D361" s="154">
        <v>1</v>
      </c>
      <c r="E361" s="160">
        <f t="shared" si="5"/>
        <v>1</v>
      </c>
      <c r="F361" s="120" t="e">
        <f>VLOOKUP(B361,input!$I$3:$J$28,2,FALSE)</f>
        <v>#N/A</v>
      </c>
    </row>
    <row r="362" spans="1:6" ht="30">
      <c r="A362" s="124" t="s">
        <v>734</v>
      </c>
      <c r="B362" s="133" t="s">
        <v>735</v>
      </c>
      <c r="C362" s="138"/>
      <c r="D362" s="154">
        <v>1</v>
      </c>
      <c r="E362" s="160">
        <f t="shared" si="5"/>
        <v>1</v>
      </c>
      <c r="F362" s="120" t="e">
        <f>VLOOKUP(B362,input!$I$3:$J$28,2,FALSE)</f>
        <v>#N/A</v>
      </c>
    </row>
    <row r="363" spans="1:6" ht="45">
      <c r="A363" s="124" t="s">
        <v>736</v>
      </c>
      <c r="B363" s="133" t="s">
        <v>737</v>
      </c>
      <c r="C363" s="138"/>
      <c r="D363" s="154">
        <v>1</v>
      </c>
      <c r="E363" s="160">
        <f t="shared" si="5"/>
        <v>1</v>
      </c>
      <c r="F363" s="120" t="e">
        <f>VLOOKUP(B363,input!$I$3:$J$28,2,FALSE)</f>
        <v>#N/A</v>
      </c>
    </row>
    <row r="364" spans="1:6" ht="45">
      <c r="A364" s="124" t="s">
        <v>738</v>
      </c>
      <c r="B364" s="133" t="s">
        <v>739</v>
      </c>
      <c r="C364" s="138"/>
      <c r="D364" s="154">
        <v>1</v>
      </c>
      <c r="E364" s="160">
        <f t="shared" si="5"/>
        <v>1</v>
      </c>
      <c r="F364" s="120" t="e">
        <f>VLOOKUP(B364,input!$I$3:$J$28,2,FALSE)</f>
        <v>#N/A</v>
      </c>
    </row>
    <row r="365" spans="1:6" ht="45">
      <c r="A365" s="124" t="s">
        <v>740</v>
      </c>
      <c r="B365" s="133" t="s">
        <v>741</v>
      </c>
      <c r="C365" s="138"/>
      <c r="D365" s="154">
        <v>1</v>
      </c>
      <c r="E365" s="160">
        <f t="shared" si="5"/>
        <v>1</v>
      </c>
      <c r="F365" s="120" t="e">
        <f>VLOOKUP(B365,input!$I$3:$J$28,2,FALSE)</f>
        <v>#N/A</v>
      </c>
    </row>
    <row r="366" spans="1:6" ht="30">
      <c r="A366" s="124" t="s">
        <v>742</v>
      </c>
      <c r="B366" s="133" t="s">
        <v>743</v>
      </c>
      <c r="C366" s="138"/>
      <c r="D366" s="154">
        <v>1</v>
      </c>
      <c r="E366" s="160">
        <f t="shared" si="5"/>
        <v>1</v>
      </c>
      <c r="F366" s="120" t="e">
        <f>VLOOKUP(B366,input!$I$3:$J$28,2,FALSE)</f>
        <v>#N/A</v>
      </c>
    </row>
    <row r="367" spans="1:6" ht="30">
      <c r="A367" s="124" t="s">
        <v>744</v>
      </c>
      <c r="B367" s="133" t="s">
        <v>745</v>
      </c>
      <c r="C367" s="138"/>
      <c r="D367" s="154">
        <v>1</v>
      </c>
      <c r="E367" s="160">
        <f t="shared" si="5"/>
        <v>1</v>
      </c>
      <c r="F367" s="120" t="e">
        <f>VLOOKUP(B367,input!$I$3:$J$28,2,FALSE)</f>
        <v>#N/A</v>
      </c>
    </row>
    <row r="368" spans="1:6" ht="30">
      <c r="A368" s="124" t="s">
        <v>746</v>
      </c>
      <c r="B368" s="133" t="s">
        <v>747</v>
      </c>
      <c r="C368" s="138"/>
      <c r="D368" s="154">
        <v>1</v>
      </c>
      <c r="E368" s="160">
        <f t="shared" si="5"/>
        <v>1</v>
      </c>
      <c r="F368" s="120" t="e">
        <f>VLOOKUP(B368,input!$I$3:$J$28,2,FALSE)</f>
        <v>#N/A</v>
      </c>
    </row>
    <row r="369" spans="1:6" ht="30">
      <c r="A369" s="124" t="s">
        <v>748</v>
      </c>
      <c r="B369" s="133" t="s">
        <v>749</v>
      </c>
      <c r="C369" s="138"/>
      <c r="D369" s="154">
        <v>1</v>
      </c>
      <c r="E369" s="160">
        <f t="shared" si="5"/>
        <v>1</v>
      </c>
      <c r="F369" s="120" t="e">
        <f>VLOOKUP(B369,input!$I$3:$J$28,2,FALSE)</f>
        <v>#N/A</v>
      </c>
    </row>
    <row r="370" spans="1:6" ht="30">
      <c r="A370" s="124" t="s">
        <v>750</v>
      </c>
      <c r="B370" s="133" t="s">
        <v>751</v>
      </c>
      <c r="C370" s="138"/>
      <c r="D370" s="154">
        <v>1</v>
      </c>
      <c r="E370" s="160">
        <f t="shared" si="5"/>
        <v>1</v>
      </c>
      <c r="F370" s="120" t="e">
        <f>VLOOKUP(B370,input!$I$3:$J$28,2,FALSE)</f>
        <v>#N/A</v>
      </c>
    </row>
    <row r="371" spans="1:6" ht="30">
      <c r="A371" s="124" t="s">
        <v>752</v>
      </c>
      <c r="B371" s="133" t="s">
        <v>753</v>
      </c>
      <c r="C371" s="138"/>
      <c r="D371" s="154">
        <v>1</v>
      </c>
      <c r="E371" s="160">
        <f t="shared" si="5"/>
        <v>1</v>
      </c>
      <c r="F371" s="120" t="e">
        <f>VLOOKUP(B371,input!$I$3:$J$28,2,FALSE)</f>
        <v>#N/A</v>
      </c>
    </row>
    <row r="372" spans="1:6" ht="30">
      <c r="A372" s="124" t="s">
        <v>754</v>
      </c>
      <c r="B372" s="133" t="s">
        <v>755</v>
      </c>
      <c r="C372" s="138"/>
      <c r="D372" s="154">
        <v>1</v>
      </c>
      <c r="E372" s="160">
        <f t="shared" si="5"/>
        <v>1</v>
      </c>
      <c r="F372" s="120" t="e">
        <f>VLOOKUP(B372,input!$I$3:$J$28,2,FALSE)</f>
        <v>#N/A</v>
      </c>
    </row>
    <row r="373" spans="1:6" ht="30">
      <c r="A373" s="124" t="s">
        <v>756</v>
      </c>
      <c r="B373" s="133" t="s">
        <v>757</v>
      </c>
      <c r="C373" s="138"/>
      <c r="D373" s="154">
        <v>1</v>
      </c>
      <c r="E373" s="160">
        <f t="shared" si="5"/>
        <v>1</v>
      </c>
      <c r="F373" s="120" t="e">
        <f>VLOOKUP(B373,input!$I$3:$J$28,2,FALSE)</f>
        <v>#N/A</v>
      </c>
    </row>
    <row r="374" spans="1:6" ht="30">
      <c r="A374" s="124" t="s">
        <v>758</v>
      </c>
      <c r="B374" s="133" t="s">
        <v>759</v>
      </c>
      <c r="C374" s="138"/>
      <c r="D374" s="154">
        <v>1</v>
      </c>
      <c r="E374" s="160">
        <f t="shared" si="5"/>
        <v>1</v>
      </c>
      <c r="F374" s="120" t="e">
        <f>VLOOKUP(B374,input!$I$3:$J$28,2,FALSE)</f>
        <v>#N/A</v>
      </c>
    </row>
    <row r="375" spans="1:6" ht="30">
      <c r="A375" s="124" t="s">
        <v>760</v>
      </c>
      <c r="B375" s="133" t="s">
        <v>761</v>
      </c>
      <c r="C375" s="138"/>
      <c r="D375" s="154">
        <v>1</v>
      </c>
      <c r="E375" s="160">
        <f t="shared" si="5"/>
        <v>1</v>
      </c>
      <c r="F375" s="120" t="e">
        <f>VLOOKUP(B375,input!$I$3:$J$28,2,FALSE)</f>
        <v>#N/A</v>
      </c>
    </row>
    <row r="376" spans="1:6" ht="30">
      <c r="A376" s="124" t="s">
        <v>762</v>
      </c>
      <c r="B376" s="133" t="s">
        <v>763</v>
      </c>
      <c r="C376" s="138"/>
      <c r="D376" s="154">
        <v>1</v>
      </c>
      <c r="E376" s="160">
        <f t="shared" si="5"/>
        <v>1</v>
      </c>
      <c r="F376" s="120" t="e">
        <f>VLOOKUP(B376,input!$I$3:$J$28,2,FALSE)</f>
        <v>#N/A</v>
      </c>
    </row>
    <row r="377" spans="1:6" ht="30">
      <c r="A377" s="124" t="s">
        <v>764</v>
      </c>
      <c r="B377" s="133" t="s">
        <v>765</v>
      </c>
      <c r="C377" s="138"/>
      <c r="D377" s="154">
        <v>1</v>
      </c>
      <c r="E377" s="160">
        <f t="shared" si="5"/>
        <v>1</v>
      </c>
      <c r="F377" s="120" t="e">
        <f>VLOOKUP(B377,input!$I$3:$J$28,2,FALSE)</f>
        <v>#N/A</v>
      </c>
    </row>
    <row r="378" spans="1:6" ht="30">
      <c r="A378" s="124" t="s">
        <v>766</v>
      </c>
      <c r="B378" s="133" t="s">
        <v>767</v>
      </c>
      <c r="C378" s="138"/>
      <c r="D378" s="154">
        <v>1</v>
      </c>
      <c r="E378" s="160">
        <f t="shared" si="5"/>
        <v>1</v>
      </c>
      <c r="F378" s="120" t="e">
        <f>VLOOKUP(B378,input!$I$3:$J$28,2,FALSE)</f>
        <v>#N/A</v>
      </c>
    </row>
    <row r="379" spans="1:6" ht="30">
      <c r="A379" s="124" t="s">
        <v>768</v>
      </c>
      <c r="B379" s="133" t="s">
        <v>769</v>
      </c>
      <c r="C379" s="138"/>
      <c r="D379" s="154">
        <v>1.2999999523162842</v>
      </c>
      <c r="E379" s="160">
        <f t="shared" si="5"/>
        <v>1.2999999523162842</v>
      </c>
      <c r="F379" s="120" t="e">
        <f>VLOOKUP(B379,input!$I$3:$J$28,2,FALSE)</f>
        <v>#N/A</v>
      </c>
    </row>
    <row r="380" spans="1:6" ht="30">
      <c r="A380" s="124" t="s">
        <v>770</v>
      </c>
      <c r="B380" s="133" t="s">
        <v>771</v>
      </c>
      <c r="C380" s="138"/>
      <c r="D380" s="154">
        <v>1.0499999523162842</v>
      </c>
      <c r="E380" s="160">
        <f t="shared" si="5"/>
        <v>1.0499999523162842</v>
      </c>
      <c r="F380" s="120" t="e">
        <f>VLOOKUP(B380,input!$I$3:$J$28,2,FALSE)</f>
        <v>#N/A</v>
      </c>
    </row>
    <row r="381" spans="1:6" ht="30">
      <c r="A381" s="124" t="s">
        <v>772</v>
      </c>
      <c r="B381" s="133" t="s">
        <v>773</v>
      </c>
      <c r="C381" s="138"/>
      <c r="D381" s="154">
        <v>1</v>
      </c>
      <c r="E381" s="160">
        <f t="shared" si="5"/>
        <v>1</v>
      </c>
      <c r="F381" s="120" t="e">
        <f>VLOOKUP(B381,input!$I$3:$J$28,2,FALSE)</f>
        <v>#N/A</v>
      </c>
    </row>
    <row r="382" spans="1:6" ht="30">
      <c r="A382" s="124" t="s">
        <v>774</v>
      </c>
      <c r="B382" s="133" t="s">
        <v>775</v>
      </c>
      <c r="C382" s="138" t="s">
        <v>50</v>
      </c>
      <c r="D382" s="158">
        <v>0.82735800743103027</v>
      </c>
      <c r="E382" s="160">
        <f t="shared" si="5"/>
        <v>0.82735800743103027</v>
      </c>
      <c r="F382" s="120" t="e">
        <f>VLOOKUP(B382,input!$I$3:$J$28,2,FALSE)</f>
        <v>#N/A</v>
      </c>
    </row>
    <row r="383" spans="1:6" ht="30">
      <c r="A383" s="124" t="s">
        <v>776</v>
      </c>
      <c r="B383" s="133" t="s">
        <v>777</v>
      </c>
      <c r="C383" s="138" t="s">
        <v>50</v>
      </c>
      <c r="D383" s="154">
        <v>1.2410370111465454</v>
      </c>
      <c r="E383" s="160">
        <f t="shared" si="5"/>
        <v>1.2410370111465454</v>
      </c>
      <c r="F383" s="120" t="e">
        <f>VLOOKUP(B383,input!$I$3:$J$28,2,FALSE)</f>
        <v>#N/A</v>
      </c>
    </row>
    <row r="384" spans="1:6" ht="30">
      <c r="A384" s="124" t="s">
        <v>778</v>
      </c>
      <c r="B384" s="133" t="s">
        <v>779</v>
      </c>
      <c r="C384" s="138" t="s">
        <v>42</v>
      </c>
      <c r="D384" s="156">
        <v>148.88888549804687</v>
      </c>
      <c r="E384" s="160">
        <f t="shared" si="5"/>
        <v>148.88888549804687</v>
      </c>
      <c r="F384" s="120" t="e">
        <f>VLOOKUP(B384,input!$I$3:$J$28,2,FALSE)</f>
        <v>#N/A</v>
      </c>
    </row>
    <row r="385" spans="1:6" ht="30">
      <c r="A385" s="124" t="s">
        <v>780</v>
      </c>
      <c r="B385" s="133" t="s">
        <v>781</v>
      </c>
      <c r="C385" s="138" t="s">
        <v>42</v>
      </c>
      <c r="D385" s="157">
        <v>15</v>
      </c>
      <c r="E385" s="160">
        <f t="shared" si="5"/>
        <v>15</v>
      </c>
      <c r="F385" s="120" t="e">
        <f>VLOOKUP(B385,input!$I$3:$J$28,2,FALSE)</f>
        <v>#N/A</v>
      </c>
    </row>
    <row r="386" spans="1:6" ht="30">
      <c r="A386" s="124" t="s">
        <v>782</v>
      </c>
      <c r="B386" s="133" t="s">
        <v>783</v>
      </c>
      <c r="C386" s="138" t="s">
        <v>45</v>
      </c>
      <c r="D386" s="158">
        <v>5.000000074505806E-2</v>
      </c>
      <c r="E386" s="160">
        <f t="shared" si="5"/>
        <v>5.000000074505806E-2</v>
      </c>
      <c r="F386" s="120" t="e">
        <f>VLOOKUP(B386,input!$I$3:$J$28,2,FALSE)</f>
        <v>#N/A</v>
      </c>
    </row>
    <row r="387" spans="1:6" ht="30">
      <c r="A387" s="124" t="s">
        <v>784</v>
      </c>
      <c r="B387" s="133" t="s">
        <v>785</v>
      </c>
      <c r="C387" s="138"/>
      <c r="D387" s="158">
        <v>0.89999997615814209</v>
      </c>
      <c r="E387" s="160">
        <f t="shared" si="5"/>
        <v>0</v>
      </c>
      <c r="F387" s="120">
        <f>VLOOKUP(B387,input!$I$3:$J$28,2,FALSE)</f>
        <v>0</v>
      </c>
    </row>
    <row r="388" spans="1:6" ht="30">
      <c r="A388" s="124" t="s">
        <v>786</v>
      </c>
      <c r="B388" s="133" t="s">
        <v>787</v>
      </c>
      <c r="C388" s="138"/>
      <c r="D388" s="154">
        <v>1.0499999523162842</v>
      </c>
      <c r="E388" s="160">
        <f t="shared" si="5"/>
        <v>1.0499999523162842</v>
      </c>
      <c r="F388" s="120" t="e">
        <f>VLOOKUP(B388,input!$I$3:$J$28,2,FALSE)</f>
        <v>#N/A</v>
      </c>
    </row>
    <row r="389" spans="1:6" ht="30">
      <c r="A389" s="124" t="s">
        <v>788</v>
      </c>
      <c r="B389" s="133" t="s">
        <v>789</v>
      </c>
      <c r="C389" s="138" t="s">
        <v>45</v>
      </c>
      <c r="D389" s="157">
        <v>12</v>
      </c>
      <c r="E389" s="160">
        <f t="shared" si="5"/>
        <v>12</v>
      </c>
      <c r="F389" s="120" t="e">
        <f>VLOOKUP(B389,input!$I$3:$J$28,2,FALSE)</f>
        <v>#N/A</v>
      </c>
    </row>
    <row r="390" spans="1:6" ht="45">
      <c r="A390" s="124" t="s">
        <v>790</v>
      </c>
      <c r="B390" s="133" t="s">
        <v>791</v>
      </c>
      <c r="C390" s="138" t="s">
        <v>50</v>
      </c>
      <c r="D390" s="157">
        <v>47.299999237060547</v>
      </c>
      <c r="E390" s="160">
        <f t="shared" si="5"/>
        <v>44.99</v>
      </c>
      <c r="F390" s="120">
        <f>VLOOKUP(B390,input!$I$3:$J$28,2,FALSE)</f>
        <v>44.99</v>
      </c>
    </row>
    <row r="391" spans="1:6" ht="45">
      <c r="A391" s="124" t="s">
        <v>792</v>
      </c>
      <c r="B391" s="133" t="s">
        <v>793</v>
      </c>
      <c r="C391" s="138" t="s">
        <v>348</v>
      </c>
      <c r="D391" s="153">
        <v>3225</v>
      </c>
      <c r="E391" s="160">
        <f t="shared" si="5"/>
        <v>3225</v>
      </c>
      <c r="F391" s="120" t="e">
        <f>VLOOKUP(B391,input!$I$3:$J$28,2,FALSE)</f>
        <v>#N/A</v>
      </c>
    </row>
    <row r="392" spans="1:6" ht="45">
      <c r="A392" s="124" t="s">
        <v>794</v>
      </c>
      <c r="B392" s="133" t="s">
        <v>795</v>
      </c>
      <c r="C392" s="138" t="s">
        <v>45</v>
      </c>
      <c r="D392" s="153">
        <v>0</v>
      </c>
      <c r="E392" s="160">
        <f t="shared" ref="E392:E438" si="6">_xlfn.IFNA(F392,D392)</f>
        <v>0</v>
      </c>
      <c r="F392" s="120" t="e">
        <f>VLOOKUP(B392,input!$I$3:$J$28,2,FALSE)</f>
        <v>#N/A</v>
      </c>
    </row>
    <row r="393" spans="1:6" ht="30">
      <c r="A393" s="124" t="s">
        <v>796</v>
      </c>
      <c r="B393" s="133" t="s">
        <v>797</v>
      </c>
      <c r="C393" s="138" t="s">
        <v>348</v>
      </c>
      <c r="D393" s="153">
        <v>0</v>
      </c>
      <c r="E393" s="160">
        <f t="shared" si="6"/>
        <v>0</v>
      </c>
      <c r="F393" s="120" t="e">
        <f>VLOOKUP(B393,input!$I$3:$J$28,2,FALSE)</f>
        <v>#N/A</v>
      </c>
    </row>
    <row r="394" spans="1:6" ht="45">
      <c r="A394" s="124" t="s">
        <v>798</v>
      </c>
      <c r="B394" s="133" t="s">
        <v>799</v>
      </c>
      <c r="C394" s="138"/>
      <c r="D394" s="154">
        <v>1.3500000238418579</v>
      </c>
      <c r="E394" s="160">
        <f t="shared" si="6"/>
        <v>1.3500000238418579</v>
      </c>
      <c r="F394" s="120" t="e">
        <f>VLOOKUP(B394,input!$I$3:$J$28,2,FALSE)</f>
        <v>#N/A</v>
      </c>
    </row>
    <row r="395" spans="1:6" ht="30">
      <c r="A395" s="124" t="s">
        <v>800</v>
      </c>
      <c r="B395" s="133" t="s">
        <v>801</v>
      </c>
      <c r="C395" s="138"/>
      <c r="D395" s="158">
        <v>0.97000002861022949</v>
      </c>
      <c r="E395" s="160">
        <f t="shared" si="6"/>
        <v>0.97000002861022949</v>
      </c>
      <c r="F395" s="120" t="e">
        <f>VLOOKUP(B395,input!$I$3:$J$28,2,FALSE)</f>
        <v>#N/A</v>
      </c>
    </row>
    <row r="396" spans="1:6" ht="30">
      <c r="A396" s="124" t="s">
        <v>802</v>
      </c>
      <c r="B396" s="133" t="s">
        <v>803</v>
      </c>
      <c r="C396" s="138"/>
      <c r="D396" s="158">
        <v>0.72000002861022949</v>
      </c>
      <c r="E396" s="160">
        <f t="shared" si="6"/>
        <v>0.72000002861022949</v>
      </c>
      <c r="F396" s="120" t="e">
        <f>VLOOKUP(B396,input!$I$3:$J$28,2,FALSE)</f>
        <v>#N/A</v>
      </c>
    </row>
    <row r="397" spans="1:6" ht="30">
      <c r="A397" s="124" t="s">
        <v>804</v>
      </c>
      <c r="B397" s="133" t="s">
        <v>805</v>
      </c>
      <c r="C397" s="138" t="s">
        <v>45</v>
      </c>
      <c r="D397" s="157">
        <v>99.75</v>
      </c>
      <c r="E397" s="160">
        <f t="shared" si="6"/>
        <v>99.75</v>
      </c>
      <c r="F397" s="120" t="e">
        <f>VLOOKUP(B397,input!$I$3:$J$28,2,FALSE)</f>
        <v>#N/A</v>
      </c>
    </row>
    <row r="398" spans="1:6" ht="30">
      <c r="A398" s="124" t="s">
        <v>806</v>
      </c>
      <c r="B398" s="133" t="s">
        <v>807</v>
      </c>
      <c r="C398" s="138"/>
      <c r="D398" s="154">
        <v>1</v>
      </c>
      <c r="E398" s="160">
        <f t="shared" si="6"/>
        <v>1</v>
      </c>
      <c r="F398" s="120" t="e">
        <f>VLOOKUP(B398,input!$I$3:$J$28,2,FALSE)</f>
        <v>#N/A</v>
      </c>
    </row>
    <row r="399" spans="1:6" ht="45">
      <c r="A399" s="124" t="s">
        <v>808</v>
      </c>
      <c r="B399" s="133" t="s">
        <v>809</v>
      </c>
      <c r="C399" s="138" t="s">
        <v>50</v>
      </c>
      <c r="D399" s="154">
        <v>9.9860000610351562</v>
      </c>
      <c r="E399" s="160">
        <f t="shared" si="6"/>
        <v>9.4978888888888893</v>
      </c>
      <c r="F399" s="120">
        <f>VLOOKUP(B399,input!$I$3:$J$28,2,FALSE)</f>
        <v>9.4978888888888893</v>
      </c>
    </row>
    <row r="400" spans="1:6" ht="45">
      <c r="A400" s="124" t="s">
        <v>810</v>
      </c>
      <c r="B400" s="133" t="s">
        <v>811</v>
      </c>
      <c r="C400" s="138" t="s">
        <v>348</v>
      </c>
      <c r="D400" s="156">
        <v>2943</v>
      </c>
      <c r="E400" s="160">
        <f t="shared" si="6"/>
        <v>2943</v>
      </c>
      <c r="F400" s="120" t="e">
        <f>VLOOKUP(B400,input!$I$3:$J$28,2,FALSE)</f>
        <v>#N/A</v>
      </c>
    </row>
    <row r="401" spans="1:6" ht="45">
      <c r="A401" s="124" t="s">
        <v>812</v>
      </c>
      <c r="B401" s="133" t="s">
        <v>813</v>
      </c>
      <c r="C401" s="138" t="s">
        <v>45</v>
      </c>
      <c r="D401" s="153">
        <v>0</v>
      </c>
      <c r="E401" s="160">
        <f t="shared" si="6"/>
        <v>0</v>
      </c>
      <c r="F401" s="120" t="e">
        <f>VLOOKUP(B401,input!$I$3:$J$28,2,FALSE)</f>
        <v>#N/A</v>
      </c>
    </row>
    <row r="402" spans="1:6" ht="30">
      <c r="A402" s="124" t="s">
        <v>814</v>
      </c>
      <c r="B402" s="133" t="s">
        <v>815</v>
      </c>
      <c r="C402" s="138" t="s">
        <v>348</v>
      </c>
      <c r="D402" s="153">
        <v>0</v>
      </c>
      <c r="E402" s="160">
        <f t="shared" si="6"/>
        <v>0</v>
      </c>
      <c r="F402" s="120" t="e">
        <f>VLOOKUP(B402,input!$I$3:$J$28,2,FALSE)</f>
        <v>#N/A</v>
      </c>
    </row>
    <row r="403" spans="1:6" ht="45">
      <c r="A403" s="124" t="s">
        <v>816</v>
      </c>
      <c r="B403" s="133" t="s">
        <v>817</v>
      </c>
      <c r="C403" s="138"/>
      <c r="D403" s="154">
        <v>1.3500000238418579</v>
      </c>
      <c r="E403" s="160">
        <f t="shared" si="6"/>
        <v>1.3500000238418579</v>
      </c>
      <c r="F403" s="120" t="e">
        <f>VLOOKUP(B403,input!$I$3:$J$28,2,FALSE)</f>
        <v>#N/A</v>
      </c>
    </row>
    <row r="404" spans="1:6" ht="30">
      <c r="A404" s="124" t="s">
        <v>818</v>
      </c>
      <c r="B404" s="133" t="s">
        <v>819</v>
      </c>
      <c r="C404" s="138"/>
      <c r="D404" s="158">
        <v>0.97000002861022949</v>
      </c>
      <c r="E404" s="160">
        <f t="shared" si="6"/>
        <v>0.97000002861022949</v>
      </c>
      <c r="F404" s="120" t="e">
        <f>VLOOKUP(B404,input!$I$3:$J$28,2,FALSE)</f>
        <v>#N/A</v>
      </c>
    </row>
    <row r="405" spans="1:6" ht="30">
      <c r="A405" s="124" t="s">
        <v>820</v>
      </c>
      <c r="B405" s="133" t="s">
        <v>821</v>
      </c>
      <c r="C405" s="138"/>
      <c r="D405" s="158">
        <v>0.72000002861022949</v>
      </c>
      <c r="E405" s="160">
        <f t="shared" si="6"/>
        <v>0.72000002861022949</v>
      </c>
      <c r="F405" s="120" t="e">
        <f>VLOOKUP(B405,input!$I$3:$J$28,2,FALSE)</f>
        <v>#N/A</v>
      </c>
    </row>
    <row r="406" spans="1:6" ht="30">
      <c r="A406" s="124" t="s">
        <v>822</v>
      </c>
      <c r="B406" s="133" t="s">
        <v>823</v>
      </c>
      <c r="C406" s="138" t="s">
        <v>45</v>
      </c>
      <c r="D406" s="157">
        <v>99.75</v>
      </c>
      <c r="E406" s="160">
        <f t="shared" si="6"/>
        <v>99.75</v>
      </c>
      <c r="F406" s="120" t="e">
        <f>VLOOKUP(B406,input!$I$3:$J$28,2,FALSE)</f>
        <v>#N/A</v>
      </c>
    </row>
    <row r="407" spans="1:6" ht="30">
      <c r="A407" s="124" t="s">
        <v>824</v>
      </c>
      <c r="B407" s="133" t="s">
        <v>825</v>
      </c>
      <c r="C407" s="138"/>
      <c r="D407" s="154">
        <v>1</v>
      </c>
      <c r="E407" s="160">
        <f t="shared" si="6"/>
        <v>1</v>
      </c>
      <c r="F407" s="120" t="e">
        <f>VLOOKUP(B407,input!$I$3:$J$28,2,FALSE)</f>
        <v>#N/A</v>
      </c>
    </row>
    <row r="408" spans="1:6" ht="45">
      <c r="A408" s="124" t="s">
        <v>826</v>
      </c>
      <c r="B408" s="133" t="s">
        <v>827</v>
      </c>
      <c r="C408" s="138" t="s">
        <v>50</v>
      </c>
      <c r="D408" s="154">
        <v>2.628000020980835</v>
      </c>
      <c r="E408" s="160">
        <f t="shared" si="6"/>
        <v>2.4994444444444444</v>
      </c>
      <c r="F408" s="120">
        <f>VLOOKUP(B408,input!$I$3:$J$28,2,FALSE)</f>
        <v>2.4994444444444444</v>
      </c>
    </row>
    <row r="409" spans="1:6" ht="30">
      <c r="A409" s="124" t="s">
        <v>828</v>
      </c>
      <c r="B409" s="133" t="s">
        <v>829</v>
      </c>
      <c r="C409" s="138" t="s">
        <v>45</v>
      </c>
      <c r="D409" s="157">
        <v>54</v>
      </c>
      <c r="E409" s="160">
        <f t="shared" si="6"/>
        <v>54</v>
      </c>
      <c r="F409" s="120" t="e">
        <f>VLOOKUP(B409,input!$I$3:$J$28,2,FALSE)</f>
        <v>#N/A</v>
      </c>
    </row>
    <row r="410" spans="1:6" ht="45">
      <c r="A410" s="124" t="s">
        <v>830</v>
      </c>
      <c r="B410" s="133" t="s">
        <v>831</v>
      </c>
      <c r="C410" s="138" t="s">
        <v>45</v>
      </c>
      <c r="D410" s="153">
        <v>0</v>
      </c>
      <c r="E410" s="160">
        <f t="shared" si="6"/>
        <v>0</v>
      </c>
      <c r="F410" s="120" t="e">
        <f>VLOOKUP(B410,input!$I$3:$J$28,2,FALSE)</f>
        <v>#N/A</v>
      </c>
    </row>
    <row r="411" spans="1:6" ht="30">
      <c r="A411" s="124" t="s">
        <v>832</v>
      </c>
      <c r="B411" s="133" t="s">
        <v>833</v>
      </c>
      <c r="C411" s="138" t="s">
        <v>348</v>
      </c>
      <c r="D411" s="153">
        <v>0</v>
      </c>
      <c r="E411" s="160">
        <f t="shared" si="6"/>
        <v>0</v>
      </c>
      <c r="F411" s="120" t="e">
        <f>VLOOKUP(B411,input!$I$3:$J$28,2,FALSE)</f>
        <v>#N/A</v>
      </c>
    </row>
    <row r="412" spans="1:6" ht="45">
      <c r="A412" s="124" t="s">
        <v>834</v>
      </c>
      <c r="B412" s="133" t="s">
        <v>835</v>
      </c>
      <c r="C412" s="138"/>
      <c r="D412" s="154">
        <v>1.3500000238418579</v>
      </c>
      <c r="E412" s="160">
        <f t="shared" si="6"/>
        <v>1.3500000238418579</v>
      </c>
      <c r="F412" s="120" t="e">
        <f>VLOOKUP(B412,input!$I$3:$J$28,2,FALSE)</f>
        <v>#N/A</v>
      </c>
    </row>
    <row r="413" spans="1:6" ht="30">
      <c r="A413" s="124" t="s">
        <v>836</v>
      </c>
      <c r="B413" s="133" t="s">
        <v>837</v>
      </c>
      <c r="C413" s="138"/>
      <c r="D413" s="158">
        <v>0.97000002861022949</v>
      </c>
      <c r="E413" s="160">
        <f t="shared" si="6"/>
        <v>0.97000002861022949</v>
      </c>
      <c r="F413" s="120" t="e">
        <f>VLOOKUP(B413,input!$I$3:$J$28,2,FALSE)</f>
        <v>#N/A</v>
      </c>
    </row>
    <row r="414" spans="1:6" ht="30">
      <c r="A414" s="124" t="s">
        <v>838</v>
      </c>
      <c r="B414" s="133" t="s">
        <v>839</v>
      </c>
      <c r="C414" s="138"/>
      <c r="D414" s="158">
        <v>0.72000002861022949</v>
      </c>
      <c r="E414" s="160">
        <f t="shared" si="6"/>
        <v>0.72000002861022949</v>
      </c>
      <c r="F414" s="120" t="e">
        <f>VLOOKUP(B414,input!$I$3:$J$28,2,FALSE)</f>
        <v>#N/A</v>
      </c>
    </row>
    <row r="415" spans="1:6" ht="30">
      <c r="A415" s="124" t="s">
        <v>840</v>
      </c>
      <c r="B415" s="133" t="s">
        <v>841</v>
      </c>
      <c r="C415" s="138" t="s">
        <v>45</v>
      </c>
      <c r="D415" s="157">
        <v>99.75</v>
      </c>
      <c r="E415" s="160">
        <f t="shared" si="6"/>
        <v>99.75</v>
      </c>
      <c r="F415" s="120" t="e">
        <f>VLOOKUP(B415,input!$I$3:$J$28,2,FALSE)</f>
        <v>#N/A</v>
      </c>
    </row>
    <row r="416" spans="1:6" ht="30">
      <c r="A416" s="124" t="s">
        <v>842</v>
      </c>
      <c r="B416" s="133" t="s">
        <v>843</v>
      </c>
      <c r="C416" s="138"/>
      <c r="D416" s="154">
        <v>1</v>
      </c>
      <c r="E416" s="160">
        <f t="shared" si="6"/>
        <v>1</v>
      </c>
      <c r="F416" s="120" t="e">
        <f>VLOOKUP(B416,input!$I$3:$J$28,2,FALSE)</f>
        <v>#N/A</v>
      </c>
    </row>
    <row r="417" spans="1:6" ht="45">
      <c r="A417" s="124" t="s">
        <v>844</v>
      </c>
      <c r="B417" s="133" t="s">
        <v>845</v>
      </c>
      <c r="C417" s="138" t="s">
        <v>50</v>
      </c>
      <c r="D417" s="158">
        <v>0.90799999237060547</v>
      </c>
      <c r="E417" s="160">
        <f t="shared" si="6"/>
        <v>0.86344444444444446</v>
      </c>
      <c r="F417" s="120">
        <f>VLOOKUP(B417,input!$I$3:$J$28,2,FALSE)</f>
        <v>0.86344444444444446</v>
      </c>
    </row>
    <row r="418" spans="1:6" ht="30">
      <c r="A418" s="124" t="s">
        <v>846</v>
      </c>
      <c r="B418" s="133" t="s">
        <v>847</v>
      </c>
      <c r="C418" s="138" t="s">
        <v>45</v>
      </c>
      <c r="D418" s="157">
        <v>56</v>
      </c>
      <c r="E418" s="160">
        <f t="shared" si="6"/>
        <v>56</v>
      </c>
      <c r="F418" s="120" t="e">
        <f>VLOOKUP(B418,input!$I$3:$J$28,2,FALSE)</f>
        <v>#N/A</v>
      </c>
    </row>
    <row r="419" spans="1:6" ht="45">
      <c r="A419" s="124" t="s">
        <v>848</v>
      </c>
      <c r="B419" s="133" t="s">
        <v>849</v>
      </c>
      <c r="C419" s="138" t="s">
        <v>45</v>
      </c>
      <c r="D419" s="153">
        <v>0</v>
      </c>
      <c r="E419" s="160">
        <f t="shared" si="6"/>
        <v>0</v>
      </c>
      <c r="F419" s="120" t="e">
        <f>VLOOKUP(B419,input!$I$3:$J$28,2,FALSE)</f>
        <v>#N/A</v>
      </c>
    </row>
    <row r="420" spans="1:6" ht="45">
      <c r="A420" s="124" t="s">
        <v>850</v>
      </c>
      <c r="B420" s="133" t="s">
        <v>851</v>
      </c>
      <c r="C420" s="138" t="s">
        <v>348</v>
      </c>
      <c r="D420" s="154">
        <v>2.3258519172668457</v>
      </c>
      <c r="E420" s="160">
        <f t="shared" si="6"/>
        <v>2.3258519172668457</v>
      </c>
      <c r="F420" s="120" t="e">
        <f>VLOOKUP(B420,input!$I$3:$J$28,2,FALSE)</f>
        <v>#N/A</v>
      </c>
    </row>
    <row r="421" spans="1:6" ht="45">
      <c r="A421" s="124" t="s">
        <v>852</v>
      </c>
      <c r="B421" s="133" t="s">
        <v>853</v>
      </c>
      <c r="C421" s="138"/>
      <c r="D421" s="154">
        <v>1.3500000238418579</v>
      </c>
      <c r="E421" s="160">
        <f t="shared" si="6"/>
        <v>1.3500000238418579</v>
      </c>
      <c r="F421" s="120" t="e">
        <f>VLOOKUP(B421,input!$I$3:$J$28,2,FALSE)</f>
        <v>#N/A</v>
      </c>
    </row>
    <row r="422" spans="1:6" ht="30">
      <c r="A422" s="124" t="s">
        <v>854</v>
      </c>
      <c r="B422" s="133" t="s">
        <v>855</v>
      </c>
      <c r="C422" s="138"/>
      <c r="D422" s="158">
        <v>0.97000002861022949</v>
      </c>
      <c r="E422" s="160">
        <f t="shared" si="6"/>
        <v>0.97000002861022949</v>
      </c>
      <c r="F422" s="120" t="e">
        <f>VLOOKUP(B422,input!$I$3:$J$28,2,FALSE)</f>
        <v>#N/A</v>
      </c>
    </row>
    <row r="423" spans="1:6" ht="30">
      <c r="A423" s="124" t="s">
        <v>856</v>
      </c>
      <c r="B423" s="133" t="s">
        <v>857</v>
      </c>
      <c r="C423" s="138"/>
      <c r="D423" s="158">
        <v>0.72000002861022949</v>
      </c>
      <c r="E423" s="160">
        <f t="shared" si="6"/>
        <v>0.72000002861022949</v>
      </c>
      <c r="F423" s="120" t="e">
        <f>VLOOKUP(B423,input!$I$3:$J$28,2,FALSE)</f>
        <v>#N/A</v>
      </c>
    </row>
    <row r="424" spans="1:6" ht="30">
      <c r="A424" s="124" t="s">
        <v>858</v>
      </c>
      <c r="B424" s="133" t="s">
        <v>859</v>
      </c>
      <c r="C424" s="138" t="s">
        <v>45</v>
      </c>
      <c r="D424" s="157">
        <v>99.75</v>
      </c>
      <c r="E424" s="160">
        <f t="shared" si="6"/>
        <v>99.75</v>
      </c>
      <c r="F424" s="120" t="e">
        <f>VLOOKUP(B424,input!$I$3:$J$28,2,FALSE)</f>
        <v>#N/A</v>
      </c>
    </row>
    <row r="425" spans="1:6" ht="30">
      <c r="A425" s="124" t="s">
        <v>860</v>
      </c>
      <c r="B425" s="133" t="s">
        <v>861</v>
      </c>
      <c r="C425" s="138"/>
      <c r="D425" s="154">
        <v>1</v>
      </c>
      <c r="E425" s="160">
        <f t="shared" si="6"/>
        <v>1</v>
      </c>
      <c r="F425" s="120" t="e">
        <f>VLOOKUP(B425,input!$I$3:$J$28,2,FALSE)</f>
        <v>#N/A</v>
      </c>
    </row>
    <row r="426" spans="1:6">
      <c r="A426" s="124" t="s">
        <v>862</v>
      </c>
      <c r="B426" s="133" t="s">
        <v>863</v>
      </c>
      <c r="C426" s="138"/>
      <c r="D426" s="130" t="s">
        <v>864</v>
      </c>
      <c r="E426" s="160" t="str">
        <f t="shared" si="6"/>
        <v>ESP</v>
      </c>
      <c r="F426" s="120" t="e">
        <f>VLOOKUP(B426,input!$I$3:$J$28,2,FALSE)</f>
        <v>#N/A</v>
      </c>
    </row>
    <row r="427" spans="1:6">
      <c r="A427" s="124" t="s">
        <v>865</v>
      </c>
      <c r="B427" s="133" t="s">
        <v>866</v>
      </c>
      <c r="C427" s="138"/>
      <c r="D427" s="130" t="s">
        <v>867</v>
      </c>
      <c r="E427" s="160" t="str">
        <f t="shared" si="6"/>
        <v>STACK</v>
      </c>
      <c r="F427" s="120" t="e">
        <f>VLOOKUP(B427,input!$I$3:$J$28,2,FALSE)</f>
        <v>#N/A</v>
      </c>
    </row>
    <row r="428" spans="1:6">
      <c r="A428" s="124" t="s">
        <v>868</v>
      </c>
      <c r="B428" s="133" t="s">
        <v>869</v>
      </c>
      <c r="C428" s="138"/>
      <c r="D428" s="130" t="s">
        <v>870</v>
      </c>
      <c r="E428" s="160" t="str">
        <f t="shared" si="6"/>
        <v>ID Fan-1</v>
      </c>
      <c r="F428" s="120" t="e">
        <f>VLOOKUP(B428,input!$I$3:$J$28,2,FALSE)</f>
        <v>#N/A</v>
      </c>
    </row>
    <row r="429" spans="1:6">
      <c r="A429" s="124" t="s">
        <v>871</v>
      </c>
      <c r="B429" s="133" t="s">
        <v>872</v>
      </c>
      <c r="C429" s="138"/>
      <c r="D429" s="130" t="s">
        <v>873</v>
      </c>
      <c r="E429" s="160" t="str">
        <f t="shared" si="6"/>
        <v>ID Fan-2</v>
      </c>
      <c r="F429" s="120" t="e">
        <f>VLOOKUP(B429,input!$I$3:$J$28,2,FALSE)</f>
        <v>#N/A</v>
      </c>
    </row>
    <row r="430" spans="1:6">
      <c r="A430" s="124" t="s">
        <v>874</v>
      </c>
      <c r="B430" s="133" t="s">
        <v>875</v>
      </c>
      <c r="C430" s="138"/>
      <c r="D430" s="130" t="s">
        <v>876</v>
      </c>
      <c r="E430" s="160" t="str">
        <f t="shared" si="6"/>
        <v>SA Fan-1</v>
      </c>
      <c r="F430" s="120" t="e">
        <f>VLOOKUP(B430,input!$I$3:$J$28,2,FALSE)</f>
        <v>#N/A</v>
      </c>
    </row>
    <row r="431" spans="1:6">
      <c r="A431" s="124" t="s">
        <v>877</v>
      </c>
      <c r="B431" s="133" t="s">
        <v>878</v>
      </c>
      <c r="C431" s="138"/>
      <c r="D431" s="130" t="s">
        <v>879</v>
      </c>
      <c r="E431" s="160" t="str">
        <f t="shared" si="6"/>
        <v>SA Fan-2</v>
      </c>
      <c r="F431" s="120" t="e">
        <f>VLOOKUP(B431,input!$I$3:$J$28,2,FALSE)</f>
        <v>#N/A</v>
      </c>
    </row>
    <row r="432" spans="1:6">
      <c r="A432" s="124" t="s">
        <v>880</v>
      </c>
      <c r="B432" s="133" t="s">
        <v>881</v>
      </c>
      <c r="C432" s="138"/>
      <c r="D432" s="130" t="s">
        <v>882</v>
      </c>
      <c r="E432" s="160" t="str">
        <f t="shared" si="6"/>
        <v>PA Fan-1</v>
      </c>
      <c r="F432" s="120" t="e">
        <f>VLOOKUP(B432,input!$I$3:$J$28,2,FALSE)</f>
        <v>#N/A</v>
      </c>
    </row>
    <row r="433" spans="1:6">
      <c r="A433" s="124" t="s">
        <v>883</v>
      </c>
      <c r="B433" s="133" t="s">
        <v>884</v>
      </c>
      <c r="C433" s="138"/>
      <c r="D433" s="130" t="s">
        <v>885</v>
      </c>
      <c r="E433" s="160" t="str">
        <f t="shared" si="6"/>
        <v>PA Fan-2</v>
      </c>
      <c r="F433" s="120" t="e">
        <f>VLOOKUP(B433,input!$I$3:$J$28,2,FALSE)</f>
        <v>#N/A</v>
      </c>
    </row>
    <row r="434" spans="1:6">
      <c r="A434" s="124" t="s">
        <v>886</v>
      </c>
      <c r="B434" s="133" t="s">
        <v>887</v>
      </c>
      <c r="C434" s="138"/>
      <c r="D434" s="130" t="s">
        <v>888</v>
      </c>
      <c r="E434" s="160" t="str">
        <f t="shared" si="6"/>
        <v>AIR PREHEATER</v>
      </c>
      <c r="F434" s="120" t="e">
        <f>VLOOKUP(B434,input!$I$3:$J$28,2,FALSE)</f>
        <v>#N/A</v>
      </c>
    </row>
    <row r="435" spans="1:6">
      <c r="A435" s="124" t="s">
        <v>889</v>
      </c>
      <c r="B435" s="133" t="s">
        <v>890</v>
      </c>
      <c r="C435" s="138"/>
      <c r="D435" s="130" t="s">
        <v>891</v>
      </c>
      <c r="E435" s="160" t="str">
        <f t="shared" si="6"/>
        <v>DESUP</v>
      </c>
      <c r="F435" s="120" t="e">
        <f>VLOOKUP(B435,input!$I$3:$J$28,2,FALSE)</f>
        <v>#N/A</v>
      </c>
    </row>
    <row r="436" spans="1:6" ht="45">
      <c r="A436" s="124" t="s">
        <v>892</v>
      </c>
      <c r="B436" s="133" t="s">
        <v>893</v>
      </c>
      <c r="C436" s="138"/>
      <c r="D436" s="159" t="s">
        <v>894</v>
      </c>
      <c r="E436" s="160" t="str">
        <f t="shared" si="6"/>
        <v>GLAND STEAM_x000D_
HEATER</v>
      </c>
      <c r="F436" s="120" t="e">
        <f>VLOOKUP(B436,input!$I$3:$J$28,2,FALSE)</f>
        <v>#N/A</v>
      </c>
    </row>
    <row r="437" spans="1:6">
      <c r="A437" s="124" t="s">
        <v>895</v>
      </c>
      <c r="B437" s="133" t="s">
        <v>896</v>
      </c>
      <c r="C437" s="138"/>
      <c r="D437" s="130" t="s">
        <v>897</v>
      </c>
      <c r="E437" s="160" t="str">
        <f t="shared" si="6"/>
        <v>CONDENSER</v>
      </c>
      <c r="F437" s="120" t="e">
        <f>VLOOKUP(B437,input!$I$3:$J$28,2,FALSE)</f>
        <v>#N/A</v>
      </c>
    </row>
    <row r="438" spans="1:6">
      <c r="A438" s="124" t="s">
        <v>898</v>
      </c>
      <c r="B438" s="133" t="s">
        <v>899</v>
      </c>
      <c r="C438" s="138"/>
      <c r="D438" s="130" t="s">
        <v>900</v>
      </c>
      <c r="E438" s="160" t="str">
        <f t="shared" si="6"/>
        <v>STEAM TURBINE GENERATOR</v>
      </c>
      <c r="F438" s="120" t="e">
        <f>VLOOKUP(B438,input!$I$3:$J$28,2,FALSE)</f>
        <v>#N/A</v>
      </c>
    </row>
    <row r="439" spans="1:6">
      <c r="A439" s="124"/>
      <c r="B439" s="133"/>
      <c r="C439" s="138"/>
      <c r="D439" s="130"/>
      <c r="E439" s="150"/>
    </row>
    <row r="440" spans="1:6">
      <c r="A440" s="127"/>
      <c r="B440" s="144" t="s">
        <v>5</v>
      </c>
      <c r="C440" s="145" t="s">
        <v>3</v>
      </c>
      <c r="D440" s="132" t="s">
        <v>6</v>
      </c>
      <c r="E440" s="151" t="s">
        <v>6</v>
      </c>
    </row>
    <row r="441" spans="1:6">
      <c r="A441" s="124" t="s">
        <v>901</v>
      </c>
      <c r="B441" s="134" t="s">
        <v>902</v>
      </c>
      <c r="C441" s="139" t="s">
        <v>50</v>
      </c>
      <c r="D441" s="161">
        <v>1.0132377147674561</v>
      </c>
      <c r="E441" s="172">
        <v>1.0124000310897827</v>
      </c>
    </row>
    <row r="442" spans="1:6">
      <c r="A442" s="124" t="s">
        <v>903</v>
      </c>
      <c r="B442" s="134" t="s">
        <v>904</v>
      </c>
      <c r="C442" s="139" t="s">
        <v>42</v>
      </c>
      <c r="D442" s="162">
        <v>29.999990463256836</v>
      </c>
      <c r="E442" s="173">
        <v>28.999998092651367</v>
      </c>
    </row>
    <row r="443" spans="1:6">
      <c r="A443" s="124" t="s">
        <v>905</v>
      </c>
      <c r="B443" s="134" t="s">
        <v>906</v>
      </c>
      <c r="C443" s="139" t="s">
        <v>45</v>
      </c>
      <c r="D443" s="162">
        <v>83</v>
      </c>
      <c r="E443" s="173">
        <v>89.5411376953125</v>
      </c>
    </row>
    <row r="444" spans="1:6" ht="30">
      <c r="A444" s="124" t="s">
        <v>907</v>
      </c>
      <c r="B444" s="134" t="s">
        <v>908</v>
      </c>
      <c r="C444" s="139" t="s">
        <v>42</v>
      </c>
      <c r="D444" s="162">
        <v>27.550378799438477</v>
      </c>
      <c r="E444" s="173">
        <v>27.548513412475586</v>
      </c>
    </row>
    <row r="445" spans="1:6">
      <c r="A445" s="124" t="s">
        <v>909</v>
      </c>
      <c r="B445" s="134" t="s">
        <v>910</v>
      </c>
      <c r="C445" s="139" t="s">
        <v>15</v>
      </c>
      <c r="D445" s="163">
        <v>8448.3798828125</v>
      </c>
      <c r="E445" s="174">
        <v>13993.1455078125</v>
      </c>
    </row>
    <row r="446" spans="1:6">
      <c r="A446" s="124" t="s">
        <v>911</v>
      </c>
      <c r="B446" s="134" t="s">
        <v>912</v>
      </c>
      <c r="C446" s="139" t="s">
        <v>15</v>
      </c>
      <c r="D446" s="163">
        <v>7371.1376953125</v>
      </c>
      <c r="E446" s="174">
        <v>12850.1201171875</v>
      </c>
    </row>
    <row r="447" spans="1:6" ht="30">
      <c r="A447" s="124" t="s">
        <v>913</v>
      </c>
      <c r="B447" s="134" t="s">
        <v>914</v>
      </c>
      <c r="C447" s="139" t="s">
        <v>15</v>
      </c>
      <c r="D447" s="164">
        <v>1077.2418212890625</v>
      </c>
      <c r="E447" s="175">
        <v>1143.024658203125</v>
      </c>
    </row>
    <row r="448" spans="1:6">
      <c r="A448" s="124" t="s">
        <v>915</v>
      </c>
      <c r="B448" s="134" t="s">
        <v>916</v>
      </c>
      <c r="C448" s="139" t="s">
        <v>15</v>
      </c>
      <c r="D448" s="164">
        <v>1035</v>
      </c>
      <c r="E448" s="175">
        <v>1073.0589599609375</v>
      </c>
    </row>
    <row r="449" spans="1:5">
      <c r="A449" s="124" t="s">
        <v>917</v>
      </c>
      <c r="B449" s="134" t="s">
        <v>918</v>
      </c>
      <c r="C449" s="139" t="s">
        <v>15</v>
      </c>
      <c r="D449" s="162">
        <v>42.241897583007813</v>
      </c>
      <c r="E449" s="173">
        <v>69.965721130371094</v>
      </c>
    </row>
    <row r="450" spans="1:5" ht="30">
      <c r="A450" s="124" t="s">
        <v>919</v>
      </c>
      <c r="B450" s="134" t="s">
        <v>920</v>
      </c>
      <c r="C450" s="139" t="s">
        <v>45</v>
      </c>
      <c r="D450" s="162">
        <v>21.839212417602539</v>
      </c>
      <c r="E450" s="173">
        <v>22.605628967285156</v>
      </c>
    </row>
    <row r="451" spans="1:5">
      <c r="A451" s="124" t="s">
        <v>921</v>
      </c>
      <c r="B451" s="134" t="s">
        <v>922</v>
      </c>
      <c r="C451" s="139" t="s">
        <v>923</v>
      </c>
      <c r="D451" s="163">
        <v>16484.111328125</v>
      </c>
      <c r="E451" s="174">
        <v>15925.2353515625</v>
      </c>
    </row>
    <row r="452" spans="1:5">
      <c r="A452" s="124" t="s">
        <v>924</v>
      </c>
      <c r="B452" s="134" t="s">
        <v>925</v>
      </c>
      <c r="C452" s="139" t="s">
        <v>45</v>
      </c>
      <c r="D452" s="162">
        <v>19.054521560668945</v>
      </c>
      <c r="E452" s="173">
        <v>20.759098052978516</v>
      </c>
    </row>
    <row r="453" spans="1:5">
      <c r="A453" s="124" t="s">
        <v>926</v>
      </c>
      <c r="B453" s="134" t="s">
        <v>927</v>
      </c>
      <c r="C453" s="139" t="s">
        <v>923</v>
      </c>
      <c r="D453" s="163">
        <v>18893.15234375</v>
      </c>
      <c r="E453" s="174">
        <v>17341.794921875</v>
      </c>
    </row>
    <row r="454" spans="1:5">
      <c r="A454" s="124" t="s">
        <v>928</v>
      </c>
      <c r="B454" s="134" t="s">
        <v>929</v>
      </c>
      <c r="C454" s="139" t="s">
        <v>15</v>
      </c>
      <c r="D454" s="163">
        <v>38684.453125</v>
      </c>
      <c r="E454" s="174">
        <v>61901.1484375</v>
      </c>
    </row>
    <row r="455" spans="1:5">
      <c r="A455" s="124" t="s">
        <v>930</v>
      </c>
      <c r="B455" s="134" t="s">
        <v>931</v>
      </c>
      <c r="C455" s="139" t="s">
        <v>15</v>
      </c>
      <c r="D455" s="165">
        <v>0</v>
      </c>
      <c r="E455" s="176">
        <v>0</v>
      </c>
    </row>
    <row r="456" spans="1:5">
      <c r="A456" s="124" t="s">
        <v>932</v>
      </c>
      <c r="B456" s="134" t="s">
        <v>933</v>
      </c>
      <c r="C456" s="139" t="s">
        <v>45</v>
      </c>
      <c r="D456" s="162">
        <v>19.054521560668945</v>
      </c>
      <c r="E456" s="173">
        <v>20.759098052978516</v>
      </c>
    </row>
    <row r="457" spans="1:5">
      <c r="A457" s="124" t="s">
        <v>934</v>
      </c>
      <c r="B457" s="134" t="s">
        <v>935</v>
      </c>
      <c r="C457" s="139" t="s">
        <v>45</v>
      </c>
      <c r="D457" s="162">
        <v>19.054521560668945</v>
      </c>
      <c r="E457" s="173">
        <v>20.759098052978516</v>
      </c>
    </row>
    <row r="458" spans="1:5" ht="30">
      <c r="A458" s="124" t="s">
        <v>936</v>
      </c>
      <c r="B458" s="134" t="s">
        <v>937</v>
      </c>
      <c r="C458" s="139" t="s">
        <v>45</v>
      </c>
      <c r="D458" s="162">
        <v>17.349424362182617</v>
      </c>
      <c r="E458" s="173">
        <v>19.047504425048828</v>
      </c>
    </row>
    <row r="459" spans="1:5">
      <c r="A459" s="124" t="s">
        <v>938</v>
      </c>
      <c r="B459" s="134" t="s">
        <v>939</v>
      </c>
      <c r="C459" s="139" t="s">
        <v>923</v>
      </c>
      <c r="D459" s="163">
        <v>20749.966796875</v>
      </c>
      <c r="E459" s="174">
        <v>18900.11328125</v>
      </c>
    </row>
    <row r="460" spans="1:5" ht="30">
      <c r="A460" s="124" t="s">
        <v>940</v>
      </c>
      <c r="B460" s="134" t="s">
        <v>941</v>
      </c>
      <c r="C460" s="139" t="s">
        <v>15</v>
      </c>
      <c r="D460" s="163">
        <v>42486.3515625</v>
      </c>
      <c r="E460" s="174">
        <v>67463.53125</v>
      </c>
    </row>
    <row r="461" spans="1:5" ht="30">
      <c r="A461" s="124" t="s">
        <v>942</v>
      </c>
      <c r="B461" s="134" t="s">
        <v>943</v>
      </c>
      <c r="C461" s="139" t="s">
        <v>15</v>
      </c>
      <c r="D461" s="163">
        <v>38684.453125</v>
      </c>
      <c r="E461" s="174">
        <v>61901.1484375</v>
      </c>
    </row>
    <row r="462" spans="1:5" ht="30">
      <c r="A462" s="124" t="s">
        <v>944</v>
      </c>
      <c r="B462" s="134" t="s">
        <v>945</v>
      </c>
      <c r="C462" s="139" t="s">
        <v>45</v>
      </c>
      <c r="D462" s="162">
        <v>19.054521560668945</v>
      </c>
      <c r="E462" s="173">
        <v>20.759098052978516</v>
      </c>
    </row>
    <row r="463" spans="1:5">
      <c r="A463" s="124" t="s">
        <v>946</v>
      </c>
      <c r="B463" s="134" t="s">
        <v>947</v>
      </c>
      <c r="C463" s="139" t="s">
        <v>20</v>
      </c>
      <c r="D463" s="161">
        <v>1.2178809642791748</v>
      </c>
      <c r="E463" s="172">
        <v>1.6542096138000488</v>
      </c>
    </row>
    <row r="464" spans="1:5">
      <c r="A464" s="124" t="s">
        <v>948</v>
      </c>
      <c r="B464" s="134" t="s">
        <v>949</v>
      </c>
      <c r="C464" s="139" t="s">
        <v>20</v>
      </c>
      <c r="D464" s="166">
        <v>0.11400617659091949</v>
      </c>
      <c r="E464" s="177">
        <v>0.1875</v>
      </c>
    </row>
    <row r="465" spans="1:5" ht="30">
      <c r="A465" s="124" t="s">
        <v>950</v>
      </c>
      <c r="B465" s="134" t="s">
        <v>951</v>
      </c>
      <c r="C465" s="139" t="s">
        <v>15</v>
      </c>
      <c r="D465" s="165">
        <v>0</v>
      </c>
      <c r="E465" s="176">
        <v>0</v>
      </c>
    </row>
    <row r="466" spans="1:5">
      <c r="A466" s="124" t="s">
        <v>952</v>
      </c>
      <c r="B466" s="134" t="s">
        <v>953</v>
      </c>
      <c r="C466" s="139" t="s">
        <v>15</v>
      </c>
      <c r="D466" s="165">
        <v>0</v>
      </c>
      <c r="E466" s="176">
        <v>0</v>
      </c>
    </row>
    <row r="467" spans="1:5">
      <c r="A467" s="124" t="s">
        <v>954</v>
      </c>
      <c r="B467" s="134" t="s">
        <v>955</v>
      </c>
      <c r="C467" s="139" t="s">
        <v>15</v>
      </c>
      <c r="D467" s="163">
        <v>38684.453125</v>
      </c>
      <c r="E467" s="174">
        <v>61901.1484375</v>
      </c>
    </row>
    <row r="468" spans="1:5" ht="30">
      <c r="A468" s="124" t="s">
        <v>956</v>
      </c>
      <c r="B468" s="134" t="s">
        <v>957</v>
      </c>
      <c r="C468" s="139" t="s">
        <v>15</v>
      </c>
      <c r="D468" s="165">
        <v>0</v>
      </c>
      <c r="E468" s="176">
        <v>0</v>
      </c>
    </row>
    <row r="469" spans="1:5">
      <c r="A469" s="124" t="s">
        <v>958</v>
      </c>
      <c r="B469" s="134" t="s">
        <v>959</v>
      </c>
      <c r="C469" s="139" t="s">
        <v>15</v>
      </c>
      <c r="D469" s="165">
        <v>0</v>
      </c>
      <c r="E469" s="176">
        <v>0</v>
      </c>
    </row>
    <row r="470" spans="1:5">
      <c r="A470" s="124" t="s">
        <v>960</v>
      </c>
      <c r="B470" s="134" t="s">
        <v>961</v>
      </c>
      <c r="C470" s="139" t="s">
        <v>15</v>
      </c>
      <c r="D470" s="163">
        <v>42486.3515625</v>
      </c>
      <c r="E470" s="174">
        <v>67463.53125</v>
      </c>
    </row>
    <row r="471" spans="1:5">
      <c r="A471" s="124" t="s">
        <v>962</v>
      </c>
      <c r="B471" s="134" t="s">
        <v>963</v>
      </c>
      <c r="C471" s="139" t="s">
        <v>388</v>
      </c>
      <c r="D471" s="161">
        <v>2.891390323638916</v>
      </c>
      <c r="E471" s="172">
        <v>2.891390323638916</v>
      </c>
    </row>
    <row r="472" spans="1:5">
      <c r="A472" s="124" t="s">
        <v>964</v>
      </c>
      <c r="B472" s="134" t="s">
        <v>965</v>
      </c>
      <c r="C472" s="139" t="s">
        <v>966</v>
      </c>
      <c r="D472" s="167">
        <v>402.66665649414062</v>
      </c>
      <c r="E472" s="178">
        <v>644.329345703125</v>
      </c>
    </row>
    <row r="473" spans="1:5">
      <c r="A473" s="124" t="s">
        <v>967</v>
      </c>
      <c r="B473" s="134" t="s">
        <v>968</v>
      </c>
      <c r="C473" s="139" t="s">
        <v>388</v>
      </c>
      <c r="D473" s="161">
        <v>4.7393050193786621</v>
      </c>
      <c r="E473" s="172">
        <v>4.7393050193786621</v>
      </c>
    </row>
    <row r="474" spans="1:5">
      <c r="A474" s="124" t="s">
        <v>969</v>
      </c>
      <c r="B474" s="134" t="s">
        <v>970</v>
      </c>
      <c r="C474" s="139" t="s">
        <v>966</v>
      </c>
      <c r="D474" s="165">
        <v>0</v>
      </c>
      <c r="E474" s="176">
        <v>0</v>
      </c>
    </row>
    <row r="475" spans="1:5">
      <c r="A475" s="124" t="s">
        <v>971</v>
      </c>
      <c r="B475" s="134" t="s">
        <v>972</v>
      </c>
      <c r="C475" s="139"/>
      <c r="D475" s="168">
        <v>44512</v>
      </c>
      <c r="E475" s="179">
        <v>44434</v>
      </c>
    </row>
    <row r="476" spans="1:5" ht="30">
      <c r="A476" s="124" t="s">
        <v>973</v>
      </c>
      <c r="B476" s="134" t="s">
        <v>974</v>
      </c>
      <c r="C476" s="139" t="s">
        <v>975</v>
      </c>
      <c r="D476" s="163">
        <v>6281470.5</v>
      </c>
      <c r="E476" s="174">
        <v>8395169</v>
      </c>
    </row>
    <row r="477" spans="1:5" ht="30">
      <c r="A477" s="124" t="s">
        <v>976</v>
      </c>
      <c r="B477" s="134" t="s">
        <v>977</v>
      </c>
      <c r="C477" s="139" t="s">
        <v>975</v>
      </c>
      <c r="D477" s="163">
        <v>7986105.5</v>
      </c>
      <c r="E477" s="174">
        <v>10771685</v>
      </c>
    </row>
    <row r="478" spans="1:5">
      <c r="A478" s="124" t="s">
        <v>978</v>
      </c>
      <c r="B478" s="134" t="s">
        <v>979</v>
      </c>
      <c r="C478" s="139" t="s">
        <v>923</v>
      </c>
      <c r="D478" s="163">
        <v>14978.025390625</v>
      </c>
      <c r="E478" s="174">
        <v>14776.4765625</v>
      </c>
    </row>
    <row r="479" spans="1:5">
      <c r="A479" s="124" t="s">
        <v>980</v>
      </c>
      <c r="B479" s="134" t="s">
        <v>981</v>
      </c>
      <c r="C479" s="139"/>
      <c r="D479" s="163">
        <v>8100</v>
      </c>
      <c r="E479" s="174">
        <v>8100</v>
      </c>
    </row>
    <row r="480" spans="1:5" ht="30">
      <c r="A480" s="124" t="s">
        <v>982</v>
      </c>
      <c r="B480" s="134" t="s">
        <v>983</v>
      </c>
      <c r="C480" s="139"/>
      <c r="D480" s="162">
        <v>59.706214904785156</v>
      </c>
      <c r="E480" s="178">
        <v>104.08597564697266</v>
      </c>
    </row>
    <row r="481" spans="1:5">
      <c r="A481" s="124" t="s">
        <v>984</v>
      </c>
      <c r="B481" s="134" t="s">
        <v>985</v>
      </c>
      <c r="C481" s="139" t="s">
        <v>986</v>
      </c>
      <c r="D481" s="165">
        <v>0</v>
      </c>
      <c r="E481" s="176">
        <v>0</v>
      </c>
    </row>
    <row r="482" spans="1:5">
      <c r="A482" s="124" t="s">
        <v>987</v>
      </c>
      <c r="B482" s="134" t="s">
        <v>988</v>
      </c>
      <c r="C482" s="139" t="s">
        <v>986</v>
      </c>
      <c r="D482" s="164">
        <v>1128.0386962890625</v>
      </c>
      <c r="E482" s="175">
        <v>1805.03759765625</v>
      </c>
    </row>
    <row r="483" spans="1:5">
      <c r="A483" s="124" t="s">
        <v>989</v>
      </c>
      <c r="B483" s="134" t="s">
        <v>990</v>
      </c>
      <c r="C483" s="139" t="s">
        <v>991</v>
      </c>
      <c r="D483" s="161">
        <v>9.9788961410522461</v>
      </c>
      <c r="E483" s="173">
        <v>13.554021835327148</v>
      </c>
    </row>
    <row r="484" spans="1:5">
      <c r="A484" s="124" t="s">
        <v>992</v>
      </c>
      <c r="B484" s="134" t="s">
        <v>993</v>
      </c>
      <c r="C484" s="139" t="s">
        <v>994</v>
      </c>
      <c r="D484" s="167">
        <v>114.59176635742187</v>
      </c>
      <c r="E484" s="178">
        <v>173.30235290527344</v>
      </c>
    </row>
    <row r="485" spans="1:5">
      <c r="A485" s="124" t="s">
        <v>995</v>
      </c>
      <c r="B485" s="134" t="s">
        <v>996</v>
      </c>
      <c r="C485" s="139" t="s">
        <v>997</v>
      </c>
      <c r="D485" s="163">
        <v>7986.10546875</v>
      </c>
      <c r="E485" s="174">
        <v>10771.6845703125</v>
      </c>
    </row>
    <row r="486" spans="1:5" ht="30">
      <c r="A486" s="124" t="s">
        <v>998</v>
      </c>
      <c r="B486" s="134" t="s">
        <v>999</v>
      </c>
      <c r="C486" s="139" t="s">
        <v>1000</v>
      </c>
      <c r="D486" s="164">
        <v>1083.42919921875</v>
      </c>
      <c r="E486" s="178">
        <v>838.25555419921875</v>
      </c>
    </row>
    <row r="487" spans="1:5">
      <c r="A487" s="124" t="s">
        <v>1001</v>
      </c>
      <c r="B487" s="134" t="s">
        <v>1002</v>
      </c>
      <c r="C487" s="139" t="s">
        <v>997</v>
      </c>
      <c r="D487" s="164">
        <v>1639.9625244140625</v>
      </c>
      <c r="E487" s="174">
        <v>16259.25</v>
      </c>
    </row>
    <row r="488" spans="1:5">
      <c r="A488" s="124" t="s">
        <v>1003</v>
      </c>
      <c r="B488" s="134" t="s">
        <v>1004</v>
      </c>
      <c r="C488" s="139" t="s">
        <v>997</v>
      </c>
      <c r="D488" s="164">
        <v>2395.83154296875</v>
      </c>
      <c r="E488" s="174">
        <v>3231.50537109375</v>
      </c>
    </row>
    <row r="489" spans="1:5" ht="30">
      <c r="A489" s="124" t="s">
        <v>1005</v>
      </c>
      <c r="B489" s="134" t="s">
        <v>1006</v>
      </c>
      <c r="C489" s="139" t="s">
        <v>45</v>
      </c>
      <c r="D489" s="165">
        <v>0</v>
      </c>
      <c r="E489" s="172">
        <v>9.5401763916015625</v>
      </c>
    </row>
    <row r="490" spans="1:5" ht="30">
      <c r="A490" s="124" t="s">
        <v>1007</v>
      </c>
      <c r="B490" s="134" t="s">
        <v>1008</v>
      </c>
      <c r="C490" s="139" t="s">
        <v>45</v>
      </c>
      <c r="D490" s="165">
        <v>0</v>
      </c>
      <c r="E490" s="173">
        <v>17.936016082763672</v>
      </c>
    </row>
    <row r="491" spans="1:5">
      <c r="A491" s="124" t="s">
        <v>1009</v>
      </c>
      <c r="B491" s="134" t="s">
        <v>1010</v>
      </c>
      <c r="C491" s="139"/>
      <c r="D491" s="165">
        <v>0</v>
      </c>
      <c r="E491" s="172">
        <v>6.1420960426330566</v>
      </c>
    </row>
    <row r="492" spans="1:5">
      <c r="A492" s="124" t="s">
        <v>1011</v>
      </c>
      <c r="B492" s="134" t="s">
        <v>1012</v>
      </c>
      <c r="C492" s="139" t="s">
        <v>997</v>
      </c>
      <c r="D492" s="164">
        <v>-1924.952880859375</v>
      </c>
      <c r="E492" s="174">
        <v>5016.07666015625</v>
      </c>
    </row>
    <row r="493" spans="1:5">
      <c r="A493" s="124" t="s">
        <v>1013</v>
      </c>
      <c r="B493" s="134" t="s">
        <v>1014</v>
      </c>
      <c r="C493" s="139" t="s">
        <v>1015</v>
      </c>
      <c r="D493" s="166">
        <v>6.8406276404857635E-2</v>
      </c>
      <c r="E493" s="177">
        <v>5.9908434748649597E-2</v>
      </c>
    </row>
    <row r="494" spans="1:5">
      <c r="A494" s="124" t="s">
        <v>1016</v>
      </c>
      <c r="B494" s="134" t="s">
        <v>1017</v>
      </c>
      <c r="C494" s="139" t="s">
        <v>388</v>
      </c>
      <c r="D494" s="161">
        <v>2.7110984325408936</v>
      </c>
      <c r="E494" s="172">
        <v>3.1849913597106934</v>
      </c>
    </row>
    <row r="495" spans="1:5" ht="30">
      <c r="A495" s="124" t="s">
        <v>1018</v>
      </c>
      <c r="B495" s="134" t="s">
        <v>1019</v>
      </c>
      <c r="C495" s="139" t="s">
        <v>975</v>
      </c>
      <c r="D495" s="163">
        <v>6281470.5</v>
      </c>
      <c r="E495" s="174">
        <v>8395169</v>
      </c>
    </row>
    <row r="496" spans="1:5" ht="30">
      <c r="A496" s="124" t="s">
        <v>1020</v>
      </c>
      <c r="B496" s="134" t="s">
        <v>1021</v>
      </c>
      <c r="C496" s="139" t="s">
        <v>975</v>
      </c>
      <c r="D496" s="165">
        <v>0</v>
      </c>
      <c r="E496" s="176">
        <v>0</v>
      </c>
    </row>
    <row r="497" spans="1:5" ht="45">
      <c r="A497" s="124" t="s">
        <v>1022</v>
      </c>
      <c r="B497" s="134" t="s">
        <v>1023</v>
      </c>
      <c r="C497" s="139" t="s">
        <v>975</v>
      </c>
      <c r="D497" s="163">
        <v>6281470.5</v>
      </c>
      <c r="E497" s="174">
        <v>8395169</v>
      </c>
    </row>
    <row r="498" spans="1:5" ht="30">
      <c r="A498" s="124" t="s">
        <v>1024</v>
      </c>
      <c r="B498" s="134" t="s">
        <v>1025</v>
      </c>
      <c r="C498" s="139" t="s">
        <v>975</v>
      </c>
      <c r="D498" s="163">
        <v>1139302.75</v>
      </c>
      <c r="E498" s="174">
        <v>1620950.625</v>
      </c>
    </row>
    <row r="499" spans="1:5">
      <c r="A499" s="124" t="s">
        <v>1026</v>
      </c>
      <c r="B499" s="134" t="s">
        <v>1027</v>
      </c>
      <c r="C499" s="139" t="s">
        <v>975</v>
      </c>
      <c r="D499" s="163">
        <v>7420773</v>
      </c>
      <c r="E499" s="174">
        <v>10016120</v>
      </c>
    </row>
    <row r="500" spans="1:5" ht="30">
      <c r="A500" s="124" t="s">
        <v>1028</v>
      </c>
      <c r="B500" s="134" t="s">
        <v>1029</v>
      </c>
      <c r="C500" s="139" t="s">
        <v>975</v>
      </c>
      <c r="D500" s="163">
        <v>565332.3125</v>
      </c>
      <c r="E500" s="174">
        <v>755565.1875</v>
      </c>
    </row>
    <row r="501" spans="1:5">
      <c r="A501" s="124" t="s">
        <v>1030</v>
      </c>
      <c r="B501" s="134" t="s">
        <v>1031</v>
      </c>
      <c r="C501" s="139" t="s">
        <v>975</v>
      </c>
      <c r="D501" s="163">
        <v>7986105.5</v>
      </c>
      <c r="E501" s="174">
        <v>10771685</v>
      </c>
    </row>
    <row r="502" spans="1:5" ht="30">
      <c r="A502" s="124" t="s">
        <v>1032</v>
      </c>
      <c r="B502" s="134" t="s">
        <v>1033</v>
      </c>
      <c r="C502" s="139" t="s">
        <v>15</v>
      </c>
      <c r="D502" s="163">
        <v>8448.3798828125</v>
      </c>
      <c r="E502" s="174">
        <v>13993.14453125</v>
      </c>
    </row>
    <row r="503" spans="1:5" ht="30">
      <c r="A503" s="124" t="s">
        <v>1034</v>
      </c>
      <c r="B503" s="134" t="s">
        <v>1035</v>
      </c>
      <c r="C503" s="139" t="s">
        <v>15</v>
      </c>
      <c r="D503" s="162">
        <v>80.024826049804687</v>
      </c>
      <c r="E503" s="178">
        <v>116.2457275390625</v>
      </c>
    </row>
    <row r="504" spans="1:5" ht="30">
      <c r="A504" s="124" t="s">
        <v>1036</v>
      </c>
      <c r="B504" s="134" t="s">
        <v>1037</v>
      </c>
      <c r="C504" s="139" t="s">
        <v>15</v>
      </c>
      <c r="D504" s="165">
        <v>0</v>
      </c>
      <c r="E504" s="176">
        <v>0</v>
      </c>
    </row>
    <row r="505" spans="1:5" ht="30">
      <c r="A505" s="124" t="s">
        <v>1038</v>
      </c>
      <c r="B505" s="134" t="s">
        <v>1039</v>
      </c>
      <c r="C505" s="139" t="s">
        <v>15</v>
      </c>
      <c r="D505" s="162">
        <v>44.330448150634766</v>
      </c>
      <c r="E505" s="173">
        <v>62.125667572021484</v>
      </c>
    </row>
    <row r="506" spans="1:5" ht="30">
      <c r="A506" s="124" t="s">
        <v>1040</v>
      </c>
      <c r="B506" s="134" t="s">
        <v>1041</v>
      </c>
      <c r="C506" s="139" t="s">
        <v>15</v>
      </c>
      <c r="D506" s="162">
        <v>41.650230407714844</v>
      </c>
      <c r="E506" s="173">
        <v>63.998279571533203</v>
      </c>
    </row>
    <row r="507" spans="1:5" ht="30">
      <c r="A507" s="124" t="s">
        <v>1042</v>
      </c>
      <c r="B507" s="134" t="s">
        <v>1043</v>
      </c>
      <c r="C507" s="139" t="s">
        <v>15</v>
      </c>
      <c r="D507" s="162">
        <v>41.650230407714844</v>
      </c>
      <c r="E507" s="173">
        <v>63.998279571533203</v>
      </c>
    </row>
    <row r="508" spans="1:5" ht="30">
      <c r="A508" s="124" t="s">
        <v>1044</v>
      </c>
      <c r="B508" s="134" t="s">
        <v>1045</v>
      </c>
      <c r="C508" s="139" t="s">
        <v>15</v>
      </c>
      <c r="D508" s="162">
        <v>25.521402359008789</v>
      </c>
      <c r="E508" s="173">
        <v>39.16546630859375</v>
      </c>
    </row>
    <row r="509" spans="1:5" ht="30">
      <c r="A509" s="124" t="s">
        <v>1046</v>
      </c>
      <c r="B509" s="134" t="s">
        <v>1047</v>
      </c>
      <c r="C509" s="139" t="s">
        <v>15</v>
      </c>
      <c r="D509" s="162">
        <v>25.521402359008789</v>
      </c>
      <c r="E509" s="173">
        <v>39.16546630859375</v>
      </c>
    </row>
    <row r="510" spans="1:5" ht="30">
      <c r="A510" s="124" t="s">
        <v>1048</v>
      </c>
      <c r="B510" s="134" t="s">
        <v>1049</v>
      </c>
      <c r="C510" s="139" t="s">
        <v>15</v>
      </c>
      <c r="D510" s="162">
        <v>79.8155517578125</v>
      </c>
      <c r="E510" s="178">
        <v>112.08920288085937</v>
      </c>
    </row>
    <row r="511" spans="1:5" ht="30">
      <c r="A511" s="124" t="s">
        <v>1050</v>
      </c>
      <c r="B511" s="134" t="s">
        <v>1051</v>
      </c>
      <c r="C511" s="139" t="s">
        <v>15</v>
      </c>
      <c r="D511" s="162">
        <v>79.8155517578125</v>
      </c>
      <c r="E511" s="178">
        <v>112.08920288085937</v>
      </c>
    </row>
    <row r="512" spans="1:5" ht="30">
      <c r="A512" s="124" t="s">
        <v>1052</v>
      </c>
      <c r="B512" s="134" t="s">
        <v>1053</v>
      </c>
      <c r="C512" s="139" t="s">
        <v>15</v>
      </c>
      <c r="D512" s="167">
        <v>110.45947265625</v>
      </c>
      <c r="E512" s="178">
        <v>180.28067016601562</v>
      </c>
    </row>
    <row r="513" spans="1:5" ht="30">
      <c r="A513" s="124" t="s">
        <v>1054</v>
      </c>
      <c r="B513" s="134" t="s">
        <v>1055</v>
      </c>
      <c r="C513" s="139" t="s">
        <v>15</v>
      </c>
      <c r="D513" s="161">
        <v>4.8609499931335449</v>
      </c>
      <c r="E513" s="172">
        <v>7.8305416107177734</v>
      </c>
    </row>
    <row r="514" spans="1:5" ht="30">
      <c r="A514" s="124" t="s">
        <v>1056</v>
      </c>
      <c r="B514" s="134" t="s">
        <v>1057</v>
      </c>
      <c r="C514" s="139" t="s">
        <v>15</v>
      </c>
      <c r="D514" s="165">
        <v>0</v>
      </c>
      <c r="E514" s="176">
        <v>0</v>
      </c>
    </row>
    <row r="515" spans="1:5" ht="30">
      <c r="A515" s="124" t="s">
        <v>1058</v>
      </c>
      <c r="B515" s="134" t="s">
        <v>1059</v>
      </c>
      <c r="C515" s="139" t="s">
        <v>15</v>
      </c>
      <c r="D515" s="162">
        <v>44.088714599609375</v>
      </c>
      <c r="E515" s="173">
        <v>50.59075927734375</v>
      </c>
    </row>
    <row r="516" spans="1:5" ht="30">
      <c r="A516" s="124" t="s">
        <v>1060</v>
      </c>
      <c r="B516" s="134" t="s">
        <v>1061</v>
      </c>
      <c r="C516" s="139" t="s">
        <v>15</v>
      </c>
      <c r="D516" s="165">
        <v>0</v>
      </c>
      <c r="E516" s="176">
        <v>0</v>
      </c>
    </row>
    <row r="517" spans="1:5" ht="30">
      <c r="A517" s="124" t="s">
        <v>1062</v>
      </c>
      <c r="B517" s="134" t="s">
        <v>1063</v>
      </c>
      <c r="C517" s="139" t="s">
        <v>15</v>
      </c>
      <c r="D517" s="165">
        <v>0</v>
      </c>
      <c r="E517" s="176">
        <v>0</v>
      </c>
    </row>
    <row r="518" spans="1:5" ht="30">
      <c r="A518" s="124" t="s">
        <v>1064</v>
      </c>
      <c r="B518" s="134" t="s">
        <v>1065</v>
      </c>
      <c r="C518" s="139" t="s">
        <v>15</v>
      </c>
      <c r="D518" s="165">
        <v>0</v>
      </c>
      <c r="E518" s="176">
        <v>0</v>
      </c>
    </row>
    <row r="519" spans="1:5" ht="30">
      <c r="A519" s="124" t="s">
        <v>1066</v>
      </c>
      <c r="B519" s="134" t="s">
        <v>1067</v>
      </c>
      <c r="C519" s="139" t="s">
        <v>15</v>
      </c>
      <c r="D519" s="162">
        <v>17.741598129272461</v>
      </c>
      <c r="E519" s="173">
        <v>29.385604858398438</v>
      </c>
    </row>
    <row r="520" spans="1:5" ht="30">
      <c r="A520" s="124" t="s">
        <v>1068</v>
      </c>
      <c r="B520" s="134" t="s">
        <v>1069</v>
      </c>
      <c r="C520" s="139" t="s">
        <v>15</v>
      </c>
      <c r="D520" s="162">
        <v>42.241897583007813</v>
      </c>
      <c r="E520" s="173">
        <v>69.965721130371094</v>
      </c>
    </row>
    <row r="521" spans="1:5">
      <c r="A521" s="124" t="s">
        <v>915</v>
      </c>
      <c r="B521" s="134" t="s">
        <v>1070</v>
      </c>
      <c r="C521" s="139" t="s">
        <v>15</v>
      </c>
      <c r="D521" s="164">
        <v>1035</v>
      </c>
      <c r="E521" s="175">
        <v>1073.0589599609375</v>
      </c>
    </row>
    <row r="522" spans="1:5" ht="30">
      <c r="A522" s="124" t="s">
        <v>1071</v>
      </c>
      <c r="B522" s="134" t="s">
        <v>1072</v>
      </c>
      <c r="C522" s="139" t="s">
        <v>15</v>
      </c>
      <c r="D522" s="163">
        <v>38684.453125</v>
      </c>
      <c r="E522" s="174">
        <v>61901.15234375</v>
      </c>
    </row>
    <row r="523" spans="1:5" ht="30">
      <c r="A523" s="124" t="s">
        <v>732</v>
      </c>
      <c r="B523" s="134" t="s">
        <v>1073</v>
      </c>
      <c r="C523" s="139"/>
      <c r="D523" s="161">
        <v>1</v>
      </c>
      <c r="E523" s="172">
        <v>1</v>
      </c>
    </row>
    <row r="524" spans="1:5" ht="30">
      <c r="A524" s="124" t="s">
        <v>1074</v>
      </c>
      <c r="B524" s="134" t="s">
        <v>1075</v>
      </c>
      <c r="C524" s="139"/>
      <c r="D524" s="131" t="s">
        <v>1076</v>
      </c>
      <c r="E524" s="152" t="s">
        <v>1076</v>
      </c>
    </row>
    <row r="525" spans="1:5" ht="30">
      <c r="A525" s="124" t="s">
        <v>1077</v>
      </c>
      <c r="B525" s="134" t="s">
        <v>1078</v>
      </c>
      <c r="C525" s="139" t="s">
        <v>15</v>
      </c>
      <c r="D525" s="165">
        <v>0</v>
      </c>
      <c r="E525" s="176">
        <v>0</v>
      </c>
    </row>
    <row r="526" spans="1:5" ht="30">
      <c r="A526" s="124" t="s">
        <v>1079</v>
      </c>
      <c r="B526" s="134" t="s">
        <v>1080</v>
      </c>
      <c r="C526" s="139"/>
      <c r="D526" s="161">
        <v>1</v>
      </c>
      <c r="E526" s="172">
        <v>1</v>
      </c>
    </row>
    <row r="527" spans="1:5" ht="30">
      <c r="A527" s="124" t="s">
        <v>1081</v>
      </c>
      <c r="B527" s="134" t="s">
        <v>1082</v>
      </c>
      <c r="C527" s="139"/>
      <c r="D527" s="131" t="s">
        <v>1083</v>
      </c>
      <c r="E527" s="152" t="s">
        <v>1083</v>
      </c>
    </row>
    <row r="528" spans="1:5" ht="30">
      <c r="A528" s="124" t="s">
        <v>1084</v>
      </c>
      <c r="B528" s="134" t="s">
        <v>1085</v>
      </c>
      <c r="C528" s="139" t="s">
        <v>15</v>
      </c>
      <c r="D528" s="165">
        <v>0</v>
      </c>
      <c r="E528" s="176">
        <v>0</v>
      </c>
    </row>
    <row r="529" spans="1:5" ht="30">
      <c r="A529" s="124" t="s">
        <v>1086</v>
      </c>
      <c r="B529" s="134" t="s">
        <v>1087</v>
      </c>
      <c r="C529" s="139"/>
      <c r="D529" s="161">
        <v>1</v>
      </c>
      <c r="E529" s="172">
        <v>1</v>
      </c>
    </row>
    <row r="530" spans="1:5" ht="30">
      <c r="A530" s="124" t="s">
        <v>1088</v>
      </c>
      <c r="B530" s="134" t="s">
        <v>1089</v>
      </c>
      <c r="C530" s="139"/>
      <c r="D530" s="131" t="s">
        <v>1083</v>
      </c>
      <c r="E530" s="152" t="s">
        <v>1083</v>
      </c>
    </row>
    <row r="531" spans="1:5" ht="30">
      <c r="A531" s="124" t="s">
        <v>1090</v>
      </c>
      <c r="B531" s="134" t="s">
        <v>1091</v>
      </c>
      <c r="C531" s="139" t="s">
        <v>15</v>
      </c>
      <c r="D531" s="165">
        <v>0</v>
      </c>
      <c r="E531" s="176">
        <v>0</v>
      </c>
    </row>
    <row r="532" spans="1:5" ht="30">
      <c r="A532" s="124" t="s">
        <v>1092</v>
      </c>
      <c r="B532" s="134" t="s">
        <v>1093</v>
      </c>
      <c r="C532" s="139"/>
      <c r="D532" s="161">
        <v>1</v>
      </c>
      <c r="E532" s="172">
        <v>1</v>
      </c>
    </row>
    <row r="533" spans="1:5" ht="30">
      <c r="A533" s="124" t="s">
        <v>1094</v>
      </c>
      <c r="B533" s="134" t="s">
        <v>1095</v>
      </c>
      <c r="C533" s="139"/>
      <c r="D533" s="131" t="s">
        <v>1083</v>
      </c>
      <c r="E533" s="152" t="s">
        <v>1083</v>
      </c>
    </row>
    <row r="534" spans="1:5" ht="30">
      <c r="A534" s="124" t="s">
        <v>1096</v>
      </c>
      <c r="B534" s="134" t="s">
        <v>1097</v>
      </c>
      <c r="C534" s="139" t="s">
        <v>15</v>
      </c>
      <c r="D534" s="165">
        <v>0</v>
      </c>
      <c r="E534" s="176">
        <v>0</v>
      </c>
    </row>
    <row r="535" spans="1:5" ht="30">
      <c r="A535" s="124" t="s">
        <v>1098</v>
      </c>
      <c r="B535" s="134" t="s">
        <v>1099</v>
      </c>
      <c r="C535" s="139"/>
      <c r="D535" s="161">
        <v>1</v>
      </c>
      <c r="E535" s="172">
        <v>1</v>
      </c>
    </row>
    <row r="536" spans="1:5" ht="30">
      <c r="A536" s="124" t="s">
        <v>1100</v>
      </c>
      <c r="B536" s="134" t="s">
        <v>1101</v>
      </c>
      <c r="C536" s="139"/>
      <c r="D536" s="131" t="s">
        <v>1083</v>
      </c>
      <c r="E536" s="152" t="s">
        <v>1083</v>
      </c>
    </row>
    <row r="537" spans="1:5" ht="30">
      <c r="A537" s="124" t="s">
        <v>1102</v>
      </c>
      <c r="B537" s="134" t="s">
        <v>1103</v>
      </c>
      <c r="C537" s="139" t="s">
        <v>15</v>
      </c>
      <c r="D537" s="162">
        <v>42.570217132568359</v>
      </c>
      <c r="E537" s="173">
        <v>57.821800231933594</v>
      </c>
    </row>
    <row r="538" spans="1:5" ht="30">
      <c r="A538" s="124" t="s">
        <v>1104</v>
      </c>
      <c r="B538" s="134" t="s">
        <v>1105</v>
      </c>
      <c r="C538" s="139"/>
      <c r="D538" s="161">
        <v>1</v>
      </c>
      <c r="E538" s="172">
        <v>1</v>
      </c>
    </row>
    <row r="539" spans="1:5" ht="30">
      <c r="A539" s="124" t="s">
        <v>1106</v>
      </c>
      <c r="B539" s="134" t="s">
        <v>1107</v>
      </c>
      <c r="C539" s="139"/>
      <c r="D539" s="131" t="s">
        <v>1083</v>
      </c>
      <c r="E539" s="152" t="s">
        <v>1083</v>
      </c>
    </row>
    <row r="540" spans="1:5" ht="45">
      <c r="A540" s="124" t="s">
        <v>1108</v>
      </c>
      <c r="B540" s="134" t="s">
        <v>1109</v>
      </c>
      <c r="C540" s="139" t="s">
        <v>15</v>
      </c>
      <c r="D540" s="167">
        <v>106.79160308837891</v>
      </c>
      <c r="E540" s="178">
        <v>137.00099182128906</v>
      </c>
    </row>
    <row r="541" spans="1:5" ht="45">
      <c r="A541" s="124" t="s">
        <v>1110</v>
      </c>
      <c r="B541" s="134" t="s">
        <v>1111</v>
      </c>
      <c r="C541" s="139"/>
      <c r="D541" s="161">
        <v>1</v>
      </c>
      <c r="E541" s="172">
        <v>1</v>
      </c>
    </row>
    <row r="542" spans="1:5" ht="30">
      <c r="A542" s="124" t="s">
        <v>1112</v>
      </c>
      <c r="B542" s="134" t="s">
        <v>1113</v>
      </c>
      <c r="C542" s="139"/>
      <c r="D542" s="131" t="s">
        <v>1083</v>
      </c>
      <c r="E542" s="152" t="s">
        <v>1083</v>
      </c>
    </row>
    <row r="543" spans="1:5" ht="30">
      <c r="A543" s="124" t="s">
        <v>1114</v>
      </c>
      <c r="B543" s="134" t="s">
        <v>1115</v>
      </c>
      <c r="C543" s="139" t="s">
        <v>15</v>
      </c>
      <c r="D543" s="163">
        <v>108957.1484375</v>
      </c>
      <c r="E543" s="174">
        <v>117046.53125</v>
      </c>
    </row>
    <row r="544" spans="1:5" ht="30">
      <c r="A544" s="124" t="s">
        <v>1116</v>
      </c>
      <c r="B544" s="134" t="s">
        <v>1117</v>
      </c>
      <c r="C544" s="139"/>
      <c r="D544" s="161">
        <v>1</v>
      </c>
      <c r="E544" s="172">
        <v>1</v>
      </c>
    </row>
    <row r="545" spans="1:5" ht="30">
      <c r="A545" s="124" t="s">
        <v>1118</v>
      </c>
      <c r="B545" s="134" t="s">
        <v>1119</v>
      </c>
      <c r="C545" s="139"/>
      <c r="D545" s="131" t="s">
        <v>1083</v>
      </c>
      <c r="E545" s="152" t="s">
        <v>1083</v>
      </c>
    </row>
    <row r="546" spans="1:5" ht="30">
      <c r="A546" s="124" t="s">
        <v>1120</v>
      </c>
      <c r="B546" s="134" t="s">
        <v>1121</v>
      </c>
      <c r="C546" s="139" t="s">
        <v>15</v>
      </c>
      <c r="D546" s="165">
        <v>0</v>
      </c>
      <c r="E546" s="176">
        <v>0</v>
      </c>
    </row>
    <row r="547" spans="1:5" ht="30">
      <c r="A547" s="124" t="s">
        <v>1122</v>
      </c>
      <c r="B547" s="134" t="s">
        <v>1123</v>
      </c>
      <c r="C547" s="139"/>
      <c r="D547" s="161">
        <v>1</v>
      </c>
      <c r="E547" s="172">
        <v>1</v>
      </c>
    </row>
    <row r="548" spans="1:5" ht="30">
      <c r="A548" s="124" t="s">
        <v>1124</v>
      </c>
      <c r="B548" s="134" t="s">
        <v>1125</v>
      </c>
      <c r="C548" s="139"/>
      <c r="D548" s="131" t="s">
        <v>1083</v>
      </c>
      <c r="E548" s="152" t="s">
        <v>1083</v>
      </c>
    </row>
    <row r="549" spans="1:5" ht="30">
      <c r="A549" s="124" t="s">
        <v>1126</v>
      </c>
      <c r="B549" s="134" t="s">
        <v>1127</v>
      </c>
      <c r="C549" s="139" t="s">
        <v>15</v>
      </c>
      <c r="D549" s="163">
        <v>134377.6875</v>
      </c>
      <c r="E549" s="174">
        <v>158795.4375</v>
      </c>
    </row>
    <row r="550" spans="1:5" ht="30">
      <c r="A550" s="124" t="s">
        <v>1128</v>
      </c>
      <c r="B550" s="134" t="s">
        <v>1129</v>
      </c>
      <c r="C550" s="139"/>
      <c r="D550" s="161">
        <v>1</v>
      </c>
      <c r="E550" s="172">
        <v>1</v>
      </c>
    </row>
    <row r="551" spans="1:5" ht="30">
      <c r="A551" s="124" t="s">
        <v>1130</v>
      </c>
      <c r="B551" s="134" t="s">
        <v>1131</v>
      </c>
      <c r="C551" s="139"/>
      <c r="D551" s="131" t="s">
        <v>1083</v>
      </c>
      <c r="E551" s="152" t="s">
        <v>1083</v>
      </c>
    </row>
    <row r="552" spans="1:5" ht="30">
      <c r="A552" s="124" t="s">
        <v>1132</v>
      </c>
      <c r="B552" s="134" t="s">
        <v>1133</v>
      </c>
      <c r="C552" s="139" t="s">
        <v>15</v>
      </c>
      <c r="D552" s="164">
        <v>1844.017822265625</v>
      </c>
      <c r="E552" s="174">
        <v>3068.41796875</v>
      </c>
    </row>
    <row r="553" spans="1:5" ht="30">
      <c r="A553" s="124" t="s">
        <v>1134</v>
      </c>
      <c r="B553" s="134" t="s">
        <v>1135</v>
      </c>
      <c r="C553" s="139" t="s">
        <v>15</v>
      </c>
      <c r="D553" s="163">
        <v>3243.578125</v>
      </c>
      <c r="E553" s="174">
        <v>5340.076171875</v>
      </c>
    </row>
    <row r="554" spans="1:5" ht="30">
      <c r="A554" s="124" t="s">
        <v>1136</v>
      </c>
      <c r="B554" s="134" t="s">
        <v>1137</v>
      </c>
      <c r="C554" s="139" t="s">
        <v>15</v>
      </c>
      <c r="D554" s="164">
        <v>1311.5506591796875</v>
      </c>
      <c r="E554" s="175">
        <v>2160.9140625</v>
      </c>
    </row>
    <row r="555" spans="1:5" ht="30">
      <c r="A555" s="124" t="s">
        <v>1138</v>
      </c>
      <c r="B555" s="134" t="s">
        <v>1139</v>
      </c>
      <c r="C555" s="139" t="s">
        <v>15</v>
      </c>
      <c r="D555" s="164">
        <v>2314.61865234375</v>
      </c>
      <c r="E555" s="174">
        <v>3812.864990234375</v>
      </c>
    </row>
    <row r="556" spans="1:5" ht="30">
      <c r="A556" s="124" t="s">
        <v>1140</v>
      </c>
      <c r="B556" s="134" t="s">
        <v>1141</v>
      </c>
      <c r="C556" s="139" t="s">
        <v>15</v>
      </c>
      <c r="D556" s="162">
        <v>80.024826049804687</v>
      </c>
      <c r="E556" s="178">
        <v>116.2457275390625</v>
      </c>
    </row>
    <row r="557" spans="1:5" ht="45">
      <c r="A557" s="124" t="s">
        <v>736</v>
      </c>
      <c r="B557" s="134" t="s">
        <v>1142</v>
      </c>
      <c r="C557" s="139"/>
      <c r="D557" s="161">
        <v>1</v>
      </c>
      <c r="E557" s="172">
        <v>1</v>
      </c>
    </row>
    <row r="558" spans="1:5" ht="30">
      <c r="A558" s="124" t="s">
        <v>1143</v>
      </c>
      <c r="B558" s="134" t="s">
        <v>1144</v>
      </c>
      <c r="C558" s="139"/>
      <c r="D558" s="131" t="s">
        <v>1145</v>
      </c>
      <c r="E558" s="152" t="s">
        <v>1145</v>
      </c>
    </row>
    <row r="559" spans="1:5" ht="30">
      <c r="A559" s="124" t="s">
        <v>1146</v>
      </c>
      <c r="B559" s="134" t="s">
        <v>1147</v>
      </c>
      <c r="C559" s="139" t="s">
        <v>15</v>
      </c>
      <c r="D559" s="165">
        <v>0</v>
      </c>
      <c r="E559" s="176">
        <v>0</v>
      </c>
    </row>
    <row r="560" spans="1:5" ht="45">
      <c r="A560" s="124" t="s">
        <v>738</v>
      </c>
      <c r="B560" s="134" t="s">
        <v>1148</v>
      </c>
      <c r="C560" s="139"/>
      <c r="D560" s="161">
        <v>1</v>
      </c>
      <c r="E560" s="172">
        <v>1</v>
      </c>
    </row>
    <row r="561" spans="1:5" ht="30">
      <c r="A561" s="124" t="s">
        <v>1149</v>
      </c>
      <c r="B561" s="134" t="s">
        <v>1150</v>
      </c>
      <c r="C561" s="139"/>
      <c r="D561" s="131" t="s">
        <v>1145</v>
      </c>
      <c r="E561" s="152" t="s">
        <v>1145</v>
      </c>
    </row>
    <row r="562" spans="1:5" ht="45">
      <c r="A562" s="124" t="s">
        <v>1151</v>
      </c>
      <c r="B562" s="134" t="s">
        <v>1152</v>
      </c>
      <c r="C562" s="139" t="s">
        <v>15</v>
      </c>
      <c r="D562" s="162">
        <v>44.330448150634766</v>
      </c>
      <c r="E562" s="173">
        <v>62.125667572021484</v>
      </c>
    </row>
    <row r="563" spans="1:5" ht="45">
      <c r="A563" s="124" t="s">
        <v>740</v>
      </c>
      <c r="B563" s="134" t="s">
        <v>1153</v>
      </c>
      <c r="C563" s="139"/>
      <c r="D563" s="161">
        <v>1</v>
      </c>
      <c r="E563" s="172">
        <v>1</v>
      </c>
    </row>
    <row r="564" spans="1:5" ht="45">
      <c r="A564" s="124" t="s">
        <v>1154</v>
      </c>
      <c r="B564" s="134" t="s">
        <v>1155</v>
      </c>
      <c r="C564" s="139"/>
      <c r="D564" s="131" t="s">
        <v>1145</v>
      </c>
      <c r="E564" s="152" t="s">
        <v>1145</v>
      </c>
    </row>
    <row r="565" spans="1:5" ht="30">
      <c r="A565" s="124" t="s">
        <v>1156</v>
      </c>
      <c r="B565" s="134" t="s">
        <v>1157</v>
      </c>
      <c r="C565" s="139" t="s">
        <v>15</v>
      </c>
      <c r="D565" s="162">
        <v>41.650230407714844</v>
      </c>
      <c r="E565" s="173">
        <v>63.998279571533203</v>
      </c>
    </row>
    <row r="566" spans="1:5" ht="30">
      <c r="A566" s="124" t="s">
        <v>742</v>
      </c>
      <c r="B566" s="134" t="s">
        <v>1158</v>
      </c>
      <c r="C566" s="139"/>
      <c r="D566" s="161">
        <v>1</v>
      </c>
      <c r="E566" s="172">
        <v>1</v>
      </c>
    </row>
    <row r="567" spans="1:5" ht="30">
      <c r="A567" s="124" t="s">
        <v>1159</v>
      </c>
      <c r="B567" s="134" t="s">
        <v>1160</v>
      </c>
      <c r="C567" s="139"/>
      <c r="D567" s="131" t="s">
        <v>1145</v>
      </c>
      <c r="E567" s="152" t="s">
        <v>1145</v>
      </c>
    </row>
    <row r="568" spans="1:5" ht="30">
      <c r="A568" s="124" t="s">
        <v>1161</v>
      </c>
      <c r="B568" s="134" t="s">
        <v>1162</v>
      </c>
      <c r="C568" s="139" t="s">
        <v>15</v>
      </c>
      <c r="D568" s="162">
        <v>41.650230407714844</v>
      </c>
      <c r="E568" s="173">
        <v>63.998279571533203</v>
      </c>
    </row>
    <row r="569" spans="1:5" ht="30">
      <c r="A569" s="124" t="s">
        <v>744</v>
      </c>
      <c r="B569" s="134" t="s">
        <v>1163</v>
      </c>
      <c r="C569" s="139"/>
      <c r="D569" s="161">
        <v>1</v>
      </c>
      <c r="E569" s="172">
        <v>1</v>
      </c>
    </row>
    <row r="570" spans="1:5" ht="30">
      <c r="A570" s="124" t="s">
        <v>1164</v>
      </c>
      <c r="B570" s="134" t="s">
        <v>1165</v>
      </c>
      <c r="C570" s="139"/>
      <c r="D570" s="131" t="s">
        <v>1145</v>
      </c>
      <c r="E570" s="152" t="s">
        <v>1145</v>
      </c>
    </row>
    <row r="571" spans="1:5" ht="30">
      <c r="A571" s="124" t="s">
        <v>1166</v>
      </c>
      <c r="B571" s="134" t="s">
        <v>1167</v>
      </c>
      <c r="C571" s="139" t="s">
        <v>15</v>
      </c>
      <c r="D571" s="162">
        <v>25.521402359008789</v>
      </c>
      <c r="E571" s="173">
        <v>39.16546630859375</v>
      </c>
    </row>
    <row r="572" spans="1:5" ht="30">
      <c r="A572" s="124" t="s">
        <v>746</v>
      </c>
      <c r="B572" s="134" t="s">
        <v>1168</v>
      </c>
      <c r="C572" s="139"/>
      <c r="D572" s="161">
        <v>1</v>
      </c>
      <c r="E572" s="172">
        <v>1</v>
      </c>
    </row>
    <row r="573" spans="1:5" ht="30">
      <c r="A573" s="124" t="s">
        <v>1169</v>
      </c>
      <c r="B573" s="134" t="s">
        <v>1170</v>
      </c>
      <c r="C573" s="139"/>
      <c r="D573" s="131" t="s">
        <v>1145</v>
      </c>
      <c r="E573" s="152" t="s">
        <v>1145</v>
      </c>
    </row>
    <row r="574" spans="1:5" ht="30">
      <c r="A574" s="124" t="s">
        <v>1171</v>
      </c>
      <c r="B574" s="134" t="s">
        <v>1172</v>
      </c>
      <c r="C574" s="139" t="s">
        <v>15</v>
      </c>
      <c r="D574" s="162">
        <v>25.521402359008789</v>
      </c>
      <c r="E574" s="173">
        <v>39.16546630859375</v>
      </c>
    </row>
    <row r="575" spans="1:5" ht="30">
      <c r="A575" s="124" t="s">
        <v>748</v>
      </c>
      <c r="B575" s="134" t="s">
        <v>1173</v>
      </c>
      <c r="C575" s="139"/>
      <c r="D575" s="161">
        <v>1</v>
      </c>
      <c r="E575" s="172">
        <v>1</v>
      </c>
    </row>
    <row r="576" spans="1:5" ht="30">
      <c r="A576" s="124" t="s">
        <v>1174</v>
      </c>
      <c r="B576" s="134" t="s">
        <v>1175</v>
      </c>
      <c r="C576" s="139"/>
      <c r="D576" s="131" t="s">
        <v>1145</v>
      </c>
      <c r="E576" s="152" t="s">
        <v>1145</v>
      </c>
    </row>
    <row r="577" spans="1:5" ht="30">
      <c r="A577" s="124" t="s">
        <v>1176</v>
      </c>
      <c r="B577" s="134" t="s">
        <v>1177</v>
      </c>
      <c r="C577" s="139" t="s">
        <v>15</v>
      </c>
      <c r="D577" s="162">
        <v>79.8155517578125</v>
      </c>
      <c r="E577" s="178">
        <v>112.08920288085937</v>
      </c>
    </row>
    <row r="578" spans="1:5" ht="30">
      <c r="A578" s="124" t="s">
        <v>750</v>
      </c>
      <c r="B578" s="134" t="s">
        <v>1178</v>
      </c>
      <c r="C578" s="139"/>
      <c r="D578" s="161">
        <v>1</v>
      </c>
      <c r="E578" s="172">
        <v>1</v>
      </c>
    </row>
    <row r="579" spans="1:5" ht="30">
      <c r="A579" s="124" t="s">
        <v>1179</v>
      </c>
      <c r="B579" s="134" t="s">
        <v>1180</v>
      </c>
      <c r="C579" s="139"/>
      <c r="D579" s="131" t="s">
        <v>1145</v>
      </c>
      <c r="E579" s="152" t="s">
        <v>1145</v>
      </c>
    </row>
    <row r="580" spans="1:5" ht="30">
      <c r="A580" s="124" t="s">
        <v>1181</v>
      </c>
      <c r="B580" s="134" t="s">
        <v>1182</v>
      </c>
      <c r="C580" s="139" t="s">
        <v>15</v>
      </c>
      <c r="D580" s="162">
        <v>79.8155517578125</v>
      </c>
      <c r="E580" s="178">
        <v>112.08920288085937</v>
      </c>
    </row>
    <row r="581" spans="1:5" ht="30">
      <c r="A581" s="124" t="s">
        <v>752</v>
      </c>
      <c r="B581" s="134" t="s">
        <v>1183</v>
      </c>
      <c r="C581" s="139"/>
      <c r="D581" s="161">
        <v>1</v>
      </c>
      <c r="E581" s="172">
        <v>1</v>
      </c>
    </row>
    <row r="582" spans="1:5" ht="30">
      <c r="A582" s="124" t="s">
        <v>1184</v>
      </c>
      <c r="B582" s="134" t="s">
        <v>1185</v>
      </c>
      <c r="C582" s="139"/>
      <c r="D582" s="131" t="s">
        <v>1145</v>
      </c>
      <c r="E582" s="152" t="s">
        <v>1145</v>
      </c>
    </row>
    <row r="583" spans="1:5" ht="30">
      <c r="A583" s="124" t="s">
        <v>1186</v>
      </c>
      <c r="B583" s="134" t="s">
        <v>1187</v>
      </c>
      <c r="C583" s="139" t="s">
        <v>15</v>
      </c>
      <c r="D583" s="167">
        <v>110.45947265625</v>
      </c>
      <c r="E583" s="178">
        <v>180.28067016601562</v>
      </c>
    </row>
    <row r="584" spans="1:5" ht="30">
      <c r="A584" s="124" t="s">
        <v>754</v>
      </c>
      <c r="B584" s="134" t="s">
        <v>1188</v>
      </c>
      <c r="C584" s="139"/>
      <c r="D584" s="161">
        <v>1</v>
      </c>
      <c r="E584" s="172">
        <v>1</v>
      </c>
    </row>
    <row r="585" spans="1:5" ht="30">
      <c r="A585" s="124" t="s">
        <v>1189</v>
      </c>
      <c r="B585" s="134" t="s">
        <v>1190</v>
      </c>
      <c r="C585" s="139"/>
      <c r="D585" s="131" t="s">
        <v>1145</v>
      </c>
      <c r="E585" s="152" t="s">
        <v>1145</v>
      </c>
    </row>
    <row r="586" spans="1:5" ht="30">
      <c r="A586" s="124" t="s">
        <v>1191</v>
      </c>
      <c r="B586" s="134" t="s">
        <v>1192</v>
      </c>
      <c r="C586" s="139" t="s">
        <v>15</v>
      </c>
      <c r="D586" s="161">
        <v>4.8609499931335449</v>
      </c>
      <c r="E586" s="172">
        <v>7.8305416107177734</v>
      </c>
    </row>
    <row r="587" spans="1:5" ht="30">
      <c r="A587" s="124" t="s">
        <v>756</v>
      </c>
      <c r="B587" s="134" t="s">
        <v>1193</v>
      </c>
      <c r="C587" s="139"/>
      <c r="D587" s="161">
        <v>1</v>
      </c>
      <c r="E587" s="172">
        <v>1</v>
      </c>
    </row>
    <row r="588" spans="1:5" ht="30">
      <c r="A588" s="124" t="s">
        <v>1194</v>
      </c>
      <c r="B588" s="134" t="s">
        <v>1195</v>
      </c>
      <c r="C588" s="139"/>
      <c r="D588" s="131" t="s">
        <v>1145</v>
      </c>
      <c r="E588" s="152" t="s">
        <v>1145</v>
      </c>
    </row>
    <row r="589" spans="1:5" ht="30">
      <c r="A589" s="124" t="s">
        <v>1196</v>
      </c>
      <c r="B589" s="134" t="s">
        <v>1197</v>
      </c>
      <c r="C589" s="139" t="s">
        <v>15</v>
      </c>
      <c r="D589" s="165">
        <v>0</v>
      </c>
      <c r="E589" s="176">
        <v>0</v>
      </c>
    </row>
    <row r="590" spans="1:5" ht="30">
      <c r="A590" s="124" t="s">
        <v>758</v>
      </c>
      <c r="B590" s="134" t="s">
        <v>1198</v>
      </c>
      <c r="C590" s="139"/>
      <c r="D590" s="161">
        <v>1</v>
      </c>
      <c r="E590" s="172">
        <v>1</v>
      </c>
    </row>
    <row r="591" spans="1:5" ht="30">
      <c r="A591" s="124" t="s">
        <v>1199</v>
      </c>
      <c r="B591" s="134" t="s">
        <v>1200</v>
      </c>
      <c r="C591" s="139"/>
      <c r="D591" s="131" t="s">
        <v>1145</v>
      </c>
      <c r="E591" s="152" t="s">
        <v>1145</v>
      </c>
    </row>
    <row r="592" spans="1:5" ht="30">
      <c r="A592" s="124" t="s">
        <v>1201</v>
      </c>
      <c r="B592" s="134" t="s">
        <v>1202</v>
      </c>
      <c r="C592" s="139" t="s">
        <v>15</v>
      </c>
      <c r="D592" s="162">
        <v>44.088714599609375</v>
      </c>
      <c r="E592" s="173">
        <v>50.59075927734375</v>
      </c>
    </row>
    <row r="593" spans="1:5" ht="30">
      <c r="A593" s="124" t="s">
        <v>760</v>
      </c>
      <c r="B593" s="134" t="s">
        <v>1203</v>
      </c>
      <c r="C593" s="139"/>
      <c r="D593" s="161">
        <v>1</v>
      </c>
      <c r="E593" s="172">
        <v>1</v>
      </c>
    </row>
    <row r="594" spans="1:5" ht="30">
      <c r="A594" s="124" t="s">
        <v>1204</v>
      </c>
      <c r="B594" s="134" t="s">
        <v>1205</v>
      </c>
      <c r="C594" s="139"/>
      <c r="D594" s="131" t="s">
        <v>1145</v>
      </c>
      <c r="E594" s="152" t="s">
        <v>1145</v>
      </c>
    </row>
    <row r="595" spans="1:5" ht="30">
      <c r="A595" s="124" t="s">
        <v>1206</v>
      </c>
      <c r="B595" s="134" t="s">
        <v>1207</v>
      </c>
      <c r="C595" s="139" t="s">
        <v>15</v>
      </c>
      <c r="D595" s="165">
        <v>0</v>
      </c>
      <c r="E595" s="176">
        <v>0</v>
      </c>
    </row>
    <row r="596" spans="1:5" ht="30">
      <c r="A596" s="124" t="s">
        <v>762</v>
      </c>
      <c r="B596" s="134" t="s">
        <v>1208</v>
      </c>
      <c r="C596" s="139"/>
      <c r="D596" s="161">
        <v>1</v>
      </c>
      <c r="E596" s="172">
        <v>1</v>
      </c>
    </row>
    <row r="597" spans="1:5" ht="30">
      <c r="A597" s="124" t="s">
        <v>1209</v>
      </c>
      <c r="B597" s="134" t="s">
        <v>1210</v>
      </c>
      <c r="C597" s="139"/>
      <c r="D597" s="131" t="s">
        <v>1145</v>
      </c>
      <c r="E597" s="152" t="s">
        <v>1145</v>
      </c>
    </row>
    <row r="598" spans="1:5" ht="30">
      <c r="A598" s="124" t="s">
        <v>1211</v>
      </c>
      <c r="B598" s="134" t="s">
        <v>1212</v>
      </c>
      <c r="C598" s="139" t="s">
        <v>15</v>
      </c>
      <c r="D598" s="165">
        <v>0</v>
      </c>
      <c r="E598" s="176">
        <v>0</v>
      </c>
    </row>
    <row r="599" spans="1:5" ht="30">
      <c r="A599" s="124" t="s">
        <v>764</v>
      </c>
      <c r="B599" s="134" t="s">
        <v>1213</v>
      </c>
      <c r="C599" s="139"/>
      <c r="D599" s="161">
        <v>1</v>
      </c>
      <c r="E599" s="172">
        <v>1</v>
      </c>
    </row>
    <row r="600" spans="1:5" ht="30">
      <c r="A600" s="124" t="s">
        <v>1214</v>
      </c>
      <c r="B600" s="134" t="s">
        <v>1215</v>
      </c>
      <c r="C600" s="139"/>
      <c r="D600" s="131" t="s">
        <v>1145</v>
      </c>
      <c r="E600" s="152" t="s">
        <v>1145</v>
      </c>
    </row>
    <row r="601" spans="1:5" ht="30">
      <c r="A601" s="124" t="s">
        <v>1216</v>
      </c>
      <c r="B601" s="134" t="s">
        <v>1217</v>
      </c>
      <c r="C601" s="139" t="s">
        <v>15</v>
      </c>
      <c r="D601" s="165">
        <v>0</v>
      </c>
      <c r="E601" s="176">
        <v>0</v>
      </c>
    </row>
    <row r="602" spans="1:5" ht="30">
      <c r="A602" s="124" t="s">
        <v>766</v>
      </c>
      <c r="B602" s="134" t="s">
        <v>1218</v>
      </c>
      <c r="C602" s="139"/>
      <c r="D602" s="161">
        <v>1</v>
      </c>
      <c r="E602" s="172">
        <v>1</v>
      </c>
    </row>
    <row r="603" spans="1:5" ht="30">
      <c r="A603" s="124" t="s">
        <v>1219</v>
      </c>
      <c r="B603" s="134" t="s">
        <v>1220</v>
      </c>
      <c r="C603" s="139"/>
      <c r="D603" s="131" t="s">
        <v>1145</v>
      </c>
      <c r="E603" s="152" t="s">
        <v>1145</v>
      </c>
    </row>
    <row r="604" spans="1:5" ht="30">
      <c r="A604" s="124" t="s">
        <v>1221</v>
      </c>
      <c r="B604" s="134" t="s">
        <v>1222</v>
      </c>
      <c r="C604" s="139" t="s">
        <v>20</v>
      </c>
      <c r="D604" s="162">
        <v>45.602470397949219</v>
      </c>
      <c r="E604" s="173">
        <v>75</v>
      </c>
    </row>
    <row r="605" spans="1:5" ht="30">
      <c r="A605" s="124" t="s">
        <v>1223</v>
      </c>
      <c r="B605" s="134" t="s">
        <v>1224</v>
      </c>
      <c r="C605" s="139" t="s">
        <v>50</v>
      </c>
      <c r="D605" s="162">
        <v>56.353412628173828</v>
      </c>
      <c r="E605" s="173">
        <v>56.531768798828125</v>
      </c>
    </row>
    <row r="606" spans="1:5" ht="30">
      <c r="A606" s="124" t="s">
        <v>1225</v>
      </c>
      <c r="B606" s="134" t="s">
        <v>1226</v>
      </c>
      <c r="C606" s="139" t="s">
        <v>42</v>
      </c>
      <c r="D606" s="167">
        <v>271.52536010742187</v>
      </c>
      <c r="E606" s="178">
        <v>271.72860717773437</v>
      </c>
    </row>
    <row r="607" spans="1:5" ht="30">
      <c r="A607" s="124" t="s">
        <v>1227</v>
      </c>
      <c r="B607" s="134" t="s">
        <v>1228</v>
      </c>
      <c r="C607" s="139" t="s">
        <v>348</v>
      </c>
      <c r="D607" s="164">
        <v>2788.38232421875</v>
      </c>
      <c r="E607" s="175">
        <v>2788.202880859375</v>
      </c>
    </row>
    <row r="608" spans="1:5" ht="30">
      <c r="A608" s="124" t="s">
        <v>1229</v>
      </c>
      <c r="B608" s="134" t="s">
        <v>1230</v>
      </c>
      <c r="C608" s="139" t="s">
        <v>20</v>
      </c>
      <c r="D608" s="166">
        <v>0.11400617659091949</v>
      </c>
      <c r="E608" s="177">
        <v>0.1875</v>
      </c>
    </row>
    <row r="609" spans="1:5" ht="30">
      <c r="A609" s="124" t="s">
        <v>1231</v>
      </c>
      <c r="B609" s="134" t="s">
        <v>1232</v>
      </c>
      <c r="C609" s="139" t="s">
        <v>348</v>
      </c>
      <c r="D609" s="164">
        <v>1192.8702392578125</v>
      </c>
      <c r="E609" s="175">
        <v>1193.908935546875</v>
      </c>
    </row>
    <row r="610" spans="1:5" ht="30">
      <c r="A610" s="124" t="s">
        <v>1233</v>
      </c>
      <c r="B610" s="134" t="s">
        <v>1234</v>
      </c>
      <c r="C610" s="139" t="s">
        <v>42</v>
      </c>
      <c r="D610" s="167">
        <v>800</v>
      </c>
      <c r="E610" s="178">
        <v>800</v>
      </c>
    </row>
    <row r="611" spans="1:5" ht="45">
      <c r="A611" s="124" t="s">
        <v>1235</v>
      </c>
      <c r="B611" s="134" t="s">
        <v>1236</v>
      </c>
      <c r="C611" s="139" t="s">
        <v>42</v>
      </c>
      <c r="D611" s="167">
        <v>271.52536010742187</v>
      </c>
      <c r="E611" s="178">
        <v>271.72860717773437</v>
      </c>
    </row>
    <row r="612" spans="1:5" ht="30">
      <c r="A612" s="124" t="s">
        <v>1237</v>
      </c>
      <c r="B612" s="134" t="s">
        <v>58</v>
      </c>
      <c r="C612" s="139" t="s">
        <v>45</v>
      </c>
      <c r="D612" s="162">
        <v>20.000003814697266</v>
      </c>
      <c r="E612" s="173">
        <v>25</v>
      </c>
    </row>
    <row r="613" spans="1:5" ht="30">
      <c r="A613" s="124" t="s">
        <v>1238</v>
      </c>
      <c r="B613" s="134" t="s">
        <v>1239</v>
      </c>
      <c r="C613" s="139" t="s">
        <v>45</v>
      </c>
      <c r="D613" s="162">
        <v>66.367889404296875</v>
      </c>
      <c r="E613" s="173">
        <v>66.640655517578125</v>
      </c>
    </row>
    <row r="614" spans="1:5" ht="30">
      <c r="A614" s="124" t="s">
        <v>1240</v>
      </c>
      <c r="B614" s="134" t="s">
        <v>1241</v>
      </c>
      <c r="C614" s="139" t="s">
        <v>45</v>
      </c>
      <c r="D614" s="161">
        <v>2.9639835357666016</v>
      </c>
      <c r="E614" s="172">
        <v>3.5715091228485107</v>
      </c>
    </row>
    <row r="615" spans="1:5" ht="30">
      <c r="A615" s="124" t="s">
        <v>1242</v>
      </c>
      <c r="B615" s="134" t="s">
        <v>1243</v>
      </c>
      <c r="C615" s="139" t="s">
        <v>45</v>
      </c>
      <c r="D615" s="162">
        <v>13.61259651184082</v>
      </c>
      <c r="E615" s="173">
        <v>13.339990615844727</v>
      </c>
    </row>
    <row r="616" spans="1:5" ht="30">
      <c r="A616" s="124" t="s">
        <v>1244</v>
      </c>
      <c r="B616" s="134" t="s">
        <v>1245</v>
      </c>
      <c r="C616" s="139" t="s">
        <v>45</v>
      </c>
      <c r="D616" s="162">
        <v>16.203100204467773</v>
      </c>
      <c r="E616" s="173">
        <v>15.593194961547852</v>
      </c>
    </row>
    <row r="617" spans="1:5" ht="30">
      <c r="A617" s="124" t="s">
        <v>1246</v>
      </c>
      <c r="B617" s="134" t="s">
        <v>1247</v>
      </c>
      <c r="C617" s="139" t="s">
        <v>45</v>
      </c>
      <c r="D617" s="166">
        <v>5.4181110113859177E-2</v>
      </c>
      <c r="E617" s="177">
        <v>5.3093593567609787E-2</v>
      </c>
    </row>
    <row r="618" spans="1:5" ht="30">
      <c r="A618" s="124" t="s">
        <v>1248</v>
      </c>
      <c r="B618" s="134" t="s">
        <v>1249</v>
      </c>
      <c r="C618" s="139" t="s">
        <v>45</v>
      </c>
      <c r="D618" s="166">
        <v>0.79824990034103394</v>
      </c>
      <c r="E618" s="177">
        <v>0.80155563354492188</v>
      </c>
    </row>
    <row r="619" spans="1:5" ht="45">
      <c r="A619" s="124" t="s">
        <v>1250</v>
      </c>
      <c r="B619" s="134" t="s">
        <v>1251</v>
      </c>
      <c r="C619" s="139" t="s">
        <v>15</v>
      </c>
      <c r="D619" s="163">
        <v>22188.43359375</v>
      </c>
      <c r="E619" s="174">
        <v>36477.5078125</v>
      </c>
    </row>
    <row r="620" spans="1:5" ht="30">
      <c r="A620" s="124" t="s">
        <v>1252</v>
      </c>
      <c r="B620" s="134" t="s">
        <v>1253</v>
      </c>
      <c r="C620" s="139" t="s">
        <v>15</v>
      </c>
      <c r="D620" s="163">
        <v>20950.31640625</v>
      </c>
      <c r="E620" s="174">
        <v>34452.265625</v>
      </c>
    </row>
    <row r="621" spans="1:5" ht="30">
      <c r="A621" s="124" t="s">
        <v>1254</v>
      </c>
      <c r="B621" s="134" t="s">
        <v>1255</v>
      </c>
      <c r="C621" s="139" t="s">
        <v>15</v>
      </c>
      <c r="D621" s="164">
        <v>1238.11669921875</v>
      </c>
      <c r="E621" s="175">
        <v>2025.2467041015625</v>
      </c>
    </row>
    <row r="622" spans="1:5" ht="30">
      <c r="A622" s="124" t="s">
        <v>1256</v>
      </c>
      <c r="B622" s="134" t="s">
        <v>1257</v>
      </c>
      <c r="C622" s="139" t="s">
        <v>15</v>
      </c>
      <c r="D622" s="167">
        <v>365.31253051757812</v>
      </c>
      <c r="E622" s="178">
        <v>552.4781494140625</v>
      </c>
    </row>
    <row r="623" spans="1:5" ht="30">
      <c r="A623" s="124" t="s">
        <v>1258</v>
      </c>
      <c r="B623" s="134" t="s">
        <v>1259</v>
      </c>
      <c r="C623" s="139" t="s">
        <v>15</v>
      </c>
      <c r="D623" s="167">
        <v>554.7108154296875</v>
      </c>
      <c r="E623" s="178">
        <v>911.937744140625</v>
      </c>
    </row>
    <row r="624" spans="1:5" ht="45">
      <c r="A624" s="124" t="s">
        <v>1260</v>
      </c>
      <c r="B624" s="134" t="s">
        <v>1261</v>
      </c>
      <c r="C624" s="139" t="s">
        <v>15</v>
      </c>
      <c r="D624" s="162">
        <v>32.946933746337891</v>
      </c>
      <c r="E624" s="173">
        <v>49.827198028564453</v>
      </c>
    </row>
    <row r="625" spans="1:5" ht="30">
      <c r="A625" s="124" t="s">
        <v>1262</v>
      </c>
      <c r="B625" s="134" t="s">
        <v>1263</v>
      </c>
      <c r="C625" s="139" t="s">
        <v>15</v>
      </c>
      <c r="D625" s="162">
        <v>76.876174926757812</v>
      </c>
      <c r="E625" s="178">
        <v>116.26344299316406</v>
      </c>
    </row>
    <row r="626" spans="1:5" ht="30">
      <c r="A626" s="124" t="s">
        <v>1264</v>
      </c>
      <c r="B626" s="134" t="s">
        <v>1265</v>
      </c>
      <c r="C626" s="139" t="s">
        <v>1266</v>
      </c>
      <c r="D626" s="162">
        <v>95.344764709472656</v>
      </c>
      <c r="E626" s="173">
        <v>95.279869079589844</v>
      </c>
    </row>
    <row r="627" spans="1:5" ht="30">
      <c r="A627" s="124" t="s">
        <v>1267</v>
      </c>
      <c r="B627" s="134" t="s">
        <v>1268</v>
      </c>
      <c r="C627" s="139" t="s">
        <v>1266</v>
      </c>
      <c r="D627" s="167">
        <v>172.36752319335938</v>
      </c>
      <c r="E627" s="178">
        <v>167.33927917480469</v>
      </c>
    </row>
    <row r="628" spans="1:5" ht="30">
      <c r="A628" s="124" t="s">
        <v>1269</v>
      </c>
      <c r="B628" s="134" t="s">
        <v>1270</v>
      </c>
      <c r="C628" s="139" t="s">
        <v>1271</v>
      </c>
      <c r="D628" s="167">
        <v>227.66690063476562</v>
      </c>
      <c r="E628" s="178">
        <v>176.26094055175781</v>
      </c>
    </row>
    <row r="629" spans="1:5" ht="30">
      <c r="A629" s="124" t="s">
        <v>1272</v>
      </c>
      <c r="B629" s="134" t="s">
        <v>1273</v>
      </c>
      <c r="C629" s="139" t="s">
        <v>45</v>
      </c>
      <c r="D629" s="165">
        <v>0</v>
      </c>
      <c r="E629" s="176">
        <v>0</v>
      </c>
    </row>
    <row r="630" spans="1:5" ht="30">
      <c r="A630" s="124" t="s">
        <v>1274</v>
      </c>
      <c r="B630" s="134" t="s">
        <v>1275</v>
      </c>
      <c r="C630" s="139" t="s">
        <v>20</v>
      </c>
      <c r="D630" s="165">
        <v>0</v>
      </c>
      <c r="E630" s="176">
        <v>0</v>
      </c>
    </row>
    <row r="631" spans="1:5" ht="30">
      <c r="A631" s="124" t="s">
        <v>1276</v>
      </c>
      <c r="B631" s="134" t="s">
        <v>1277</v>
      </c>
      <c r="C631" s="139" t="s">
        <v>20</v>
      </c>
      <c r="D631" s="165">
        <v>0</v>
      </c>
      <c r="E631" s="176">
        <v>0</v>
      </c>
    </row>
    <row r="632" spans="1:5" ht="30">
      <c r="A632" s="124" t="s">
        <v>1278</v>
      </c>
      <c r="B632" s="134" t="s">
        <v>1279</v>
      </c>
      <c r="C632" s="139" t="s">
        <v>20</v>
      </c>
      <c r="D632" s="161">
        <v>9.1323432922363281</v>
      </c>
      <c r="E632" s="173">
        <v>13.811261177062988</v>
      </c>
    </row>
    <row r="633" spans="1:5" ht="30">
      <c r="A633" s="124" t="s">
        <v>1280</v>
      </c>
      <c r="B633" s="134" t="s">
        <v>1281</v>
      </c>
      <c r="C633" s="139" t="s">
        <v>1282</v>
      </c>
      <c r="D633" s="167">
        <v>219.17608642578125</v>
      </c>
      <c r="E633" s="178">
        <v>331.47003173828125</v>
      </c>
    </row>
    <row r="634" spans="1:5" ht="30">
      <c r="A634" s="124" t="s">
        <v>1283</v>
      </c>
      <c r="B634" s="134" t="s">
        <v>1284</v>
      </c>
      <c r="C634" s="139" t="s">
        <v>15</v>
      </c>
      <c r="D634" s="163">
        <v>38684.44921875</v>
      </c>
      <c r="E634" s="174">
        <v>61901.15234375</v>
      </c>
    </row>
    <row r="635" spans="1:5" ht="30">
      <c r="A635" s="124" t="s">
        <v>1285</v>
      </c>
      <c r="B635" s="134" t="s">
        <v>1286</v>
      </c>
      <c r="C635" s="139" t="s">
        <v>15</v>
      </c>
      <c r="D635" s="163">
        <v>42486.34765625</v>
      </c>
      <c r="E635" s="174">
        <v>67463.53125</v>
      </c>
    </row>
    <row r="636" spans="1:5" ht="30">
      <c r="A636" s="124" t="s">
        <v>1287</v>
      </c>
      <c r="B636" s="134" t="s">
        <v>1288</v>
      </c>
      <c r="C636" s="139" t="s">
        <v>15</v>
      </c>
      <c r="D636" s="162">
        <v>50.333328247070312</v>
      </c>
      <c r="E636" s="173">
        <v>76.12139892578125</v>
      </c>
    </row>
    <row r="637" spans="1:5" ht="30">
      <c r="A637" s="124" t="s">
        <v>1289</v>
      </c>
      <c r="B637" s="134" t="s">
        <v>1290</v>
      </c>
      <c r="C637" s="139" t="s">
        <v>15</v>
      </c>
      <c r="D637" s="162">
        <v>20.362844467163086</v>
      </c>
      <c r="E637" s="173">
        <v>30.795684814453125</v>
      </c>
    </row>
    <row r="638" spans="1:5" ht="30">
      <c r="A638" s="124" t="s">
        <v>1291</v>
      </c>
      <c r="B638" s="134" t="s">
        <v>1292</v>
      </c>
      <c r="C638" s="139" t="s">
        <v>20</v>
      </c>
      <c r="D638" s="166">
        <v>0.42282727360725403</v>
      </c>
      <c r="E638" s="177">
        <v>0.63946175575256348</v>
      </c>
    </row>
    <row r="639" spans="1:5" ht="30">
      <c r="A639" s="124" t="s">
        <v>1293</v>
      </c>
      <c r="B639" s="134" t="s">
        <v>1294</v>
      </c>
      <c r="C639" s="139" t="s">
        <v>20</v>
      </c>
      <c r="D639" s="166">
        <v>3.8995128124952316E-2</v>
      </c>
      <c r="E639" s="177">
        <v>5.8974035084247589E-2</v>
      </c>
    </row>
    <row r="640" spans="1:5" ht="45">
      <c r="A640" s="124" t="s">
        <v>1295</v>
      </c>
      <c r="B640" s="134" t="s">
        <v>1296</v>
      </c>
      <c r="C640" s="139" t="s">
        <v>20</v>
      </c>
      <c r="D640" s="165">
        <v>0</v>
      </c>
      <c r="E640" s="176">
        <v>0</v>
      </c>
    </row>
    <row r="641" spans="1:5" ht="30">
      <c r="A641" s="124" t="s">
        <v>1297</v>
      </c>
      <c r="B641" s="134" t="s">
        <v>1298</v>
      </c>
      <c r="C641" s="139" t="s">
        <v>20</v>
      </c>
      <c r="D641" s="165">
        <v>0</v>
      </c>
      <c r="E641" s="176">
        <v>0</v>
      </c>
    </row>
    <row r="642" spans="1:5" ht="45">
      <c r="A642" s="124" t="s">
        <v>1299</v>
      </c>
      <c r="B642" s="134" t="s">
        <v>1300</v>
      </c>
      <c r="C642" s="139" t="s">
        <v>20</v>
      </c>
      <c r="D642" s="166">
        <v>0.46182242035865784</v>
      </c>
      <c r="E642" s="177">
        <v>0.69843578338623047</v>
      </c>
    </row>
    <row r="643" spans="1:5" ht="30">
      <c r="A643" s="124" t="s">
        <v>1301</v>
      </c>
      <c r="B643" s="134" t="s">
        <v>1302</v>
      </c>
      <c r="C643" s="139" t="s">
        <v>20</v>
      </c>
      <c r="D643" s="166">
        <v>0.13854673504829407</v>
      </c>
      <c r="E643" s="177">
        <v>0.20953074097633362</v>
      </c>
    </row>
    <row r="644" spans="1:5" ht="30">
      <c r="A644" s="124" t="s">
        <v>1303</v>
      </c>
      <c r="B644" s="134" t="s">
        <v>1304</v>
      </c>
      <c r="C644" s="139" t="s">
        <v>20</v>
      </c>
      <c r="D644" s="166">
        <v>0.32327568531036377</v>
      </c>
      <c r="E644" s="177">
        <v>0.48890501260757446</v>
      </c>
    </row>
    <row r="645" spans="1:5" ht="30">
      <c r="A645" s="124" t="s">
        <v>76</v>
      </c>
      <c r="B645" s="134" t="s">
        <v>1305</v>
      </c>
      <c r="C645" s="139" t="s">
        <v>45</v>
      </c>
      <c r="D645" s="161">
        <v>6</v>
      </c>
      <c r="E645" s="172">
        <v>6</v>
      </c>
    </row>
    <row r="646" spans="1:5" ht="30">
      <c r="A646" s="124" t="s">
        <v>1306</v>
      </c>
      <c r="B646" s="134" t="s">
        <v>1307</v>
      </c>
      <c r="C646" s="139" t="s">
        <v>1308</v>
      </c>
      <c r="D646" s="165">
        <v>0</v>
      </c>
      <c r="E646" s="176">
        <v>0</v>
      </c>
    </row>
    <row r="647" spans="1:5" ht="30">
      <c r="A647" s="124" t="s">
        <v>1309</v>
      </c>
      <c r="B647" s="134" t="s">
        <v>1310</v>
      </c>
      <c r="C647" s="139" t="s">
        <v>1308</v>
      </c>
      <c r="D647" s="165">
        <v>0</v>
      </c>
      <c r="E647" s="176">
        <v>0</v>
      </c>
    </row>
    <row r="648" spans="1:5" ht="30">
      <c r="A648" s="124" t="s">
        <v>1311</v>
      </c>
      <c r="B648" s="134" t="s">
        <v>1312</v>
      </c>
      <c r="C648" s="139" t="s">
        <v>1308</v>
      </c>
      <c r="D648" s="165">
        <v>0</v>
      </c>
      <c r="E648" s="176">
        <v>0</v>
      </c>
    </row>
    <row r="649" spans="1:5" ht="30">
      <c r="A649" s="124" t="s">
        <v>1313</v>
      </c>
      <c r="B649" s="134" t="s">
        <v>1314</v>
      </c>
      <c r="C649" s="139" t="s">
        <v>1308</v>
      </c>
      <c r="D649" s="165">
        <v>0</v>
      </c>
      <c r="E649" s="176">
        <v>0</v>
      </c>
    </row>
    <row r="650" spans="1:5" ht="45">
      <c r="A650" s="124" t="s">
        <v>1315</v>
      </c>
      <c r="B650" s="134" t="s">
        <v>1316</v>
      </c>
      <c r="C650" s="139" t="s">
        <v>1317</v>
      </c>
      <c r="D650" s="165">
        <v>0</v>
      </c>
      <c r="E650" s="176">
        <v>0</v>
      </c>
    </row>
    <row r="651" spans="1:5" ht="45">
      <c r="A651" s="124" t="s">
        <v>1318</v>
      </c>
      <c r="B651" s="134" t="s">
        <v>1319</v>
      </c>
      <c r="C651" s="139" t="s">
        <v>1320</v>
      </c>
      <c r="D651" s="165">
        <v>0</v>
      </c>
      <c r="E651" s="176">
        <v>0</v>
      </c>
    </row>
    <row r="652" spans="1:5" ht="45">
      <c r="A652" s="124" t="s">
        <v>1321</v>
      </c>
      <c r="B652" s="134" t="s">
        <v>1322</v>
      </c>
      <c r="C652" s="139" t="s">
        <v>1323</v>
      </c>
      <c r="D652" s="165">
        <v>0</v>
      </c>
      <c r="E652" s="176">
        <v>0</v>
      </c>
    </row>
    <row r="653" spans="1:5" ht="45">
      <c r="A653" s="124" t="s">
        <v>1324</v>
      </c>
      <c r="B653" s="134" t="s">
        <v>1325</v>
      </c>
      <c r="C653" s="139" t="s">
        <v>1323</v>
      </c>
      <c r="D653" s="165">
        <v>0</v>
      </c>
      <c r="E653" s="176">
        <v>0</v>
      </c>
    </row>
    <row r="654" spans="1:5">
      <c r="A654" s="124" t="s">
        <v>1326</v>
      </c>
      <c r="B654" s="134" t="s">
        <v>1327</v>
      </c>
      <c r="C654" s="139"/>
      <c r="D654" s="131" t="s">
        <v>1328</v>
      </c>
      <c r="E654" s="152" t="s">
        <v>1328</v>
      </c>
    </row>
    <row r="655" spans="1:5" ht="30">
      <c r="A655" s="124" t="s">
        <v>1329</v>
      </c>
      <c r="B655" s="134" t="s">
        <v>1330</v>
      </c>
      <c r="C655" s="139"/>
      <c r="D655" s="131" t="s">
        <v>1331</v>
      </c>
      <c r="E655" s="152" t="s">
        <v>1331</v>
      </c>
    </row>
    <row r="656" spans="1:5" ht="30">
      <c r="A656" s="124" t="s">
        <v>1332</v>
      </c>
      <c r="B656" s="134" t="s">
        <v>1333</v>
      </c>
      <c r="C656" s="139" t="s">
        <v>50</v>
      </c>
      <c r="D656" s="161">
        <v>1.1845360994338989</v>
      </c>
      <c r="E656" s="172">
        <v>1.1845360994338989</v>
      </c>
    </row>
    <row r="657" spans="1:5">
      <c r="A657" s="124" t="s">
        <v>1334</v>
      </c>
      <c r="B657" s="134" t="s">
        <v>1335</v>
      </c>
      <c r="C657" s="139" t="s">
        <v>42</v>
      </c>
      <c r="D657" s="167">
        <v>104.40998840332031</v>
      </c>
      <c r="E657" s="178">
        <v>104.40998840332031</v>
      </c>
    </row>
    <row r="658" spans="1:5" ht="30">
      <c r="A658" s="124" t="s">
        <v>1336</v>
      </c>
      <c r="B658" s="134" t="s">
        <v>1337</v>
      </c>
      <c r="C658" s="139" t="s">
        <v>50</v>
      </c>
      <c r="D658" s="161">
        <v>2.3808958530426025</v>
      </c>
      <c r="E658" s="172">
        <v>2.3808960914611816</v>
      </c>
    </row>
    <row r="659" spans="1:5" ht="30">
      <c r="A659" s="124" t="s">
        <v>1338</v>
      </c>
      <c r="B659" s="134" t="s">
        <v>1339</v>
      </c>
      <c r="C659" s="139" t="s">
        <v>42</v>
      </c>
      <c r="D659" s="162">
        <v>65.278282165527344</v>
      </c>
      <c r="E659" s="173">
        <v>65.358436584472656</v>
      </c>
    </row>
    <row r="660" spans="1:5" ht="30">
      <c r="A660" s="124" t="s">
        <v>1340</v>
      </c>
      <c r="B660" s="134" t="s">
        <v>1341</v>
      </c>
      <c r="C660" s="139" t="s">
        <v>348</v>
      </c>
      <c r="D660" s="167">
        <v>273.41152954101562</v>
      </c>
      <c r="E660" s="178">
        <v>273.74713134765625</v>
      </c>
    </row>
    <row r="661" spans="1:5" ht="30">
      <c r="A661" s="124" t="s">
        <v>1342</v>
      </c>
      <c r="B661" s="134" t="s">
        <v>1343</v>
      </c>
      <c r="C661" s="139" t="s">
        <v>20</v>
      </c>
      <c r="D661" s="162">
        <v>40.400924682617188</v>
      </c>
      <c r="E661" s="173">
        <v>66.044471740722656</v>
      </c>
    </row>
    <row r="662" spans="1:5" ht="30">
      <c r="A662" s="124" t="s">
        <v>1344</v>
      </c>
      <c r="B662" s="134" t="s">
        <v>1345</v>
      </c>
      <c r="C662" s="139" t="s">
        <v>50</v>
      </c>
      <c r="D662" s="161">
        <v>1.1963597536087036</v>
      </c>
      <c r="E662" s="172">
        <v>1.1963597536087036</v>
      </c>
    </row>
    <row r="663" spans="1:5" ht="30">
      <c r="A663" s="124" t="s">
        <v>1346</v>
      </c>
      <c r="B663" s="134" t="s">
        <v>1347</v>
      </c>
      <c r="C663" s="139" t="s">
        <v>50</v>
      </c>
      <c r="D663" s="161">
        <v>2.628000020980835</v>
      </c>
      <c r="E663" s="172">
        <v>2.6360940933227539</v>
      </c>
    </row>
    <row r="664" spans="1:5" ht="30">
      <c r="A664" s="124" t="s">
        <v>1348</v>
      </c>
      <c r="B664" s="134" t="s">
        <v>1349</v>
      </c>
      <c r="C664" s="139" t="s">
        <v>42</v>
      </c>
      <c r="D664" s="167">
        <v>237.0645751953125</v>
      </c>
      <c r="E664" s="178">
        <v>237.07952880859375</v>
      </c>
    </row>
    <row r="665" spans="1:5" ht="30">
      <c r="A665" s="124" t="s">
        <v>1350</v>
      </c>
      <c r="B665" s="134" t="s">
        <v>1351</v>
      </c>
      <c r="C665" s="139" t="s">
        <v>348</v>
      </c>
      <c r="D665" s="164">
        <v>2942.999267578125</v>
      </c>
      <c r="E665" s="175">
        <v>2943</v>
      </c>
    </row>
    <row r="666" spans="1:5" ht="30">
      <c r="A666" s="124" t="s">
        <v>1352</v>
      </c>
      <c r="B666" s="134" t="s">
        <v>1353</v>
      </c>
      <c r="C666" s="139" t="s">
        <v>20</v>
      </c>
      <c r="D666" s="161">
        <v>2.6228430271148682</v>
      </c>
      <c r="E666" s="172">
        <v>4.2783703804016113</v>
      </c>
    </row>
    <row r="667" spans="1:5" ht="30">
      <c r="A667" s="124" t="s">
        <v>1354</v>
      </c>
      <c r="B667" s="134" t="s">
        <v>1355</v>
      </c>
      <c r="C667" s="139" t="s">
        <v>50</v>
      </c>
      <c r="D667" s="161">
        <v>9.9860000610351562</v>
      </c>
      <c r="E667" s="173">
        <v>10.017157554626465</v>
      </c>
    </row>
    <row r="668" spans="1:5" ht="30">
      <c r="A668" s="124" t="s">
        <v>1356</v>
      </c>
      <c r="B668" s="134" t="s">
        <v>1357</v>
      </c>
      <c r="C668" s="139" t="s">
        <v>42</v>
      </c>
      <c r="D668" s="167">
        <v>108.63029479980469</v>
      </c>
      <c r="E668" s="178">
        <v>108.63311004638672</v>
      </c>
    </row>
    <row r="669" spans="1:5" ht="30">
      <c r="A669" s="124" t="s">
        <v>1358</v>
      </c>
      <c r="B669" s="134" t="s">
        <v>1359</v>
      </c>
      <c r="C669" s="139" t="s">
        <v>348</v>
      </c>
      <c r="D669" s="167">
        <v>456.17874145507812</v>
      </c>
      <c r="E669" s="178">
        <v>456.19287109375</v>
      </c>
    </row>
    <row r="670" spans="1:5" ht="30">
      <c r="A670" s="124" t="s">
        <v>1360</v>
      </c>
      <c r="B670" s="134" t="s">
        <v>1361</v>
      </c>
      <c r="C670" s="139" t="s">
        <v>20</v>
      </c>
      <c r="D670" s="161">
        <v>3.6427068710327148</v>
      </c>
      <c r="E670" s="172">
        <v>6.0064578056335449</v>
      </c>
    </row>
    <row r="671" spans="1:5" ht="30">
      <c r="A671" s="124" t="s">
        <v>1362</v>
      </c>
      <c r="B671" s="134" t="s">
        <v>1363</v>
      </c>
      <c r="C671" s="139" t="s">
        <v>50</v>
      </c>
      <c r="D671" s="161">
        <v>2.3808958530426025</v>
      </c>
      <c r="E671" s="172">
        <v>2.3808960914611816</v>
      </c>
    </row>
    <row r="672" spans="1:5" ht="30">
      <c r="A672" s="124" t="s">
        <v>1364</v>
      </c>
      <c r="B672" s="134" t="s">
        <v>1365</v>
      </c>
      <c r="C672" s="139" t="s">
        <v>42</v>
      </c>
      <c r="D672" s="167">
        <v>104.39205169677734</v>
      </c>
      <c r="E672" s="178">
        <v>104.39205169677734</v>
      </c>
    </row>
    <row r="673" spans="1:5" ht="30">
      <c r="A673" s="124" t="s">
        <v>1366</v>
      </c>
      <c r="B673" s="134" t="s">
        <v>1367</v>
      </c>
      <c r="C673" s="139" t="s">
        <v>348</v>
      </c>
      <c r="D673" s="167">
        <v>437.71966552734375</v>
      </c>
      <c r="E673" s="178">
        <v>437.71966552734375</v>
      </c>
    </row>
    <row r="674" spans="1:5" ht="30">
      <c r="A674" s="124" t="s">
        <v>1368</v>
      </c>
      <c r="B674" s="134" t="s">
        <v>1369</v>
      </c>
      <c r="C674" s="139" t="s">
        <v>20</v>
      </c>
      <c r="D674" s="162">
        <v>46.666473388671875</v>
      </c>
      <c r="E674" s="173">
        <v>76.329299926757813</v>
      </c>
    </row>
    <row r="675" spans="1:5" ht="30">
      <c r="A675" s="124" t="s">
        <v>1370</v>
      </c>
      <c r="B675" s="134" t="s">
        <v>1371</v>
      </c>
      <c r="C675" s="139" t="s">
        <v>50</v>
      </c>
      <c r="D675" s="161">
        <v>1.1963597536087036</v>
      </c>
      <c r="E675" s="172">
        <v>1.1963597536087036</v>
      </c>
    </row>
    <row r="676" spans="1:5" ht="30">
      <c r="A676" s="124" t="s">
        <v>1372</v>
      </c>
      <c r="B676" s="134" t="s">
        <v>1373</v>
      </c>
      <c r="C676" s="139"/>
      <c r="D676" s="131" t="s">
        <v>1374</v>
      </c>
      <c r="E676" s="152" t="s">
        <v>1374</v>
      </c>
    </row>
    <row r="677" spans="1:5" ht="30">
      <c r="A677" s="124" t="s">
        <v>1375</v>
      </c>
      <c r="B677" s="134" t="s">
        <v>1376</v>
      </c>
      <c r="C677" s="139" t="s">
        <v>65</v>
      </c>
      <c r="D677" s="161">
        <v>4.9813203811645508</v>
      </c>
      <c r="E677" s="172">
        <v>4.9813203811645508</v>
      </c>
    </row>
    <row r="678" spans="1:5" ht="30">
      <c r="A678" s="124" t="s">
        <v>1377</v>
      </c>
      <c r="B678" s="134" t="s">
        <v>1378</v>
      </c>
      <c r="C678" s="139" t="s">
        <v>42</v>
      </c>
      <c r="D678" s="161">
        <v>1.1111111640930176</v>
      </c>
      <c r="E678" s="172">
        <v>1.1111111640930176</v>
      </c>
    </row>
    <row r="679" spans="1:5" ht="30">
      <c r="A679" s="124" t="s">
        <v>1379</v>
      </c>
      <c r="B679" s="134" t="s">
        <v>1380</v>
      </c>
      <c r="C679" s="139" t="s">
        <v>15</v>
      </c>
      <c r="D679" s="161">
        <v>4.6666274070739746</v>
      </c>
      <c r="E679" s="172">
        <v>7.2374849319458008</v>
      </c>
    </row>
    <row r="680" spans="1:5" ht="30">
      <c r="A680" s="124" t="s">
        <v>1381</v>
      </c>
      <c r="B680" s="134" t="s">
        <v>1382</v>
      </c>
      <c r="C680" s="139"/>
      <c r="D680" s="131" t="s">
        <v>1374</v>
      </c>
      <c r="E680" s="152" t="s">
        <v>1374</v>
      </c>
    </row>
    <row r="681" spans="1:5" ht="30">
      <c r="A681" s="124" t="s">
        <v>1383</v>
      </c>
      <c r="B681" s="134" t="s">
        <v>1384</v>
      </c>
      <c r="C681" s="139" t="s">
        <v>65</v>
      </c>
      <c r="D681" s="161">
        <v>4.9813203811645508</v>
      </c>
      <c r="E681" s="172">
        <v>4.9813203811645508</v>
      </c>
    </row>
    <row r="682" spans="1:5" ht="30">
      <c r="A682" s="124" t="s">
        <v>1385</v>
      </c>
      <c r="B682" s="134" t="s">
        <v>1386</v>
      </c>
      <c r="C682" s="139" t="s">
        <v>42</v>
      </c>
      <c r="D682" s="161">
        <v>1.1111111640930176</v>
      </c>
      <c r="E682" s="172">
        <v>1.1111111640930176</v>
      </c>
    </row>
    <row r="683" spans="1:5" ht="30">
      <c r="A683" s="124" t="s">
        <v>1387</v>
      </c>
      <c r="B683" s="134" t="s">
        <v>1388</v>
      </c>
      <c r="C683" s="139" t="s">
        <v>15</v>
      </c>
      <c r="D683" s="161">
        <v>4.6666274070739746</v>
      </c>
      <c r="E683" s="172">
        <v>7.2374849319458008</v>
      </c>
    </row>
    <row r="684" spans="1:5" ht="30">
      <c r="A684" s="124" t="s">
        <v>1389</v>
      </c>
      <c r="B684" s="134" t="s">
        <v>1390</v>
      </c>
      <c r="C684" s="139"/>
      <c r="D684" s="131" t="s">
        <v>1374</v>
      </c>
      <c r="E684" s="152" t="s">
        <v>1374</v>
      </c>
    </row>
    <row r="685" spans="1:5" ht="30">
      <c r="A685" s="124" t="s">
        <v>1391</v>
      </c>
      <c r="B685" s="134" t="s">
        <v>1392</v>
      </c>
      <c r="C685" s="139" t="s">
        <v>65</v>
      </c>
      <c r="D685" s="161">
        <v>4.9813203811645508</v>
      </c>
      <c r="E685" s="172">
        <v>4.9813203811645508</v>
      </c>
    </row>
    <row r="686" spans="1:5" ht="30">
      <c r="A686" s="124" t="s">
        <v>1393</v>
      </c>
      <c r="B686" s="134" t="s">
        <v>1394</v>
      </c>
      <c r="C686" s="139" t="s">
        <v>42</v>
      </c>
      <c r="D686" s="161">
        <v>1.1111111640930176</v>
      </c>
      <c r="E686" s="172">
        <v>1.1111111640930176</v>
      </c>
    </row>
    <row r="687" spans="1:5" ht="30">
      <c r="A687" s="124" t="s">
        <v>1395</v>
      </c>
      <c r="B687" s="134" t="s">
        <v>1396</v>
      </c>
      <c r="C687" s="139" t="s">
        <v>15</v>
      </c>
      <c r="D687" s="161">
        <v>4.7604355812072754</v>
      </c>
      <c r="E687" s="172">
        <v>7.3830008506774902</v>
      </c>
    </row>
    <row r="688" spans="1:5" ht="30">
      <c r="A688" s="124" t="s">
        <v>1397</v>
      </c>
      <c r="B688" s="134" t="s">
        <v>1398</v>
      </c>
      <c r="C688" s="139"/>
      <c r="D688" s="131" t="s">
        <v>1374</v>
      </c>
      <c r="E688" s="152" t="s">
        <v>1374</v>
      </c>
    </row>
    <row r="689" spans="1:5" ht="30">
      <c r="A689" s="124" t="s">
        <v>1399</v>
      </c>
      <c r="B689" s="134" t="s">
        <v>1400</v>
      </c>
      <c r="C689" s="139" t="s">
        <v>65</v>
      </c>
      <c r="D689" s="161">
        <v>4.9813203811645508</v>
      </c>
      <c r="E689" s="172">
        <v>4.9813203811645508</v>
      </c>
    </row>
    <row r="690" spans="1:5" ht="30">
      <c r="A690" s="124" t="s">
        <v>1401</v>
      </c>
      <c r="B690" s="134" t="s">
        <v>1402</v>
      </c>
      <c r="C690" s="139" t="s">
        <v>42</v>
      </c>
      <c r="D690" s="161">
        <v>1.1111111640930176</v>
      </c>
      <c r="E690" s="172">
        <v>1.1111111640930176</v>
      </c>
    </row>
    <row r="691" spans="1:5" ht="30">
      <c r="A691" s="124" t="s">
        <v>1403</v>
      </c>
      <c r="B691" s="134" t="s">
        <v>1404</v>
      </c>
      <c r="C691" s="139" t="s">
        <v>15</v>
      </c>
      <c r="D691" s="161">
        <v>4.7604355812072754</v>
      </c>
      <c r="E691" s="172">
        <v>7.3830008506774902</v>
      </c>
    </row>
    <row r="692" spans="1:5" ht="30">
      <c r="A692" s="124" t="s">
        <v>1405</v>
      </c>
      <c r="B692" s="134" t="s">
        <v>1406</v>
      </c>
      <c r="C692" s="139"/>
      <c r="D692" s="131" t="s">
        <v>1374</v>
      </c>
      <c r="E692" s="152" t="s">
        <v>1374</v>
      </c>
    </row>
    <row r="693" spans="1:5" ht="30">
      <c r="A693" s="124" t="s">
        <v>1407</v>
      </c>
      <c r="B693" s="134" t="s">
        <v>1408</v>
      </c>
      <c r="C693" s="139" t="s">
        <v>65</v>
      </c>
      <c r="D693" s="161">
        <v>4.9813203811645508</v>
      </c>
      <c r="E693" s="172">
        <v>4.9813203811645508</v>
      </c>
    </row>
    <row r="694" spans="1:5" ht="30">
      <c r="A694" s="124" t="s">
        <v>1409</v>
      </c>
      <c r="B694" s="134" t="s">
        <v>1410</v>
      </c>
      <c r="C694" s="139" t="s">
        <v>42</v>
      </c>
      <c r="D694" s="161">
        <v>1.1111111640930176</v>
      </c>
      <c r="E694" s="172">
        <v>1.1111111640930176</v>
      </c>
    </row>
    <row r="695" spans="1:5" ht="30">
      <c r="A695" s="124" t="s">
        <v>1411</v>
      </c>
      <c r="B695" s="134" t="s">
        <v>1412</v>
      </c>
      <c r="C695" s="139" t="s">
        <v>15</v>
      </c>
      <c r="D695" s="162">
        <v>23.165611267089844</v>
      </c>
      <c r="E695" s="173">
        <v>35.393993377685547</v>
      </c>
    </row>
    <row r="696" spans="1:5" ht="30">
      <c r="A696" s="124" t="s">
        <v>1413</v>
      </c>
      <c r="B696" s="134" t="s">
        <v>1414</v>
      </c>
      <c r="C696" s="139"/>
      <c r="D696" s="131" t="s">
        <v>1328</v>
      </c>
      <c r="E696" s="152" t="s">
        <v>1328</v>
      </c>
    </row>
    <row r="697" spans="1:5" ht="30">
      <c r="A697" s="124" t="s">
        <v>1415</v>
      </c>
      <c r="B697" s="134" t="s">
        <v>1416</v>
      </c>
      <c r="C697" s="139" t="s">
        <v>20</v>
      </c>
      <c r="D697" s="162">
        <v>45.716476440429688</v>
      </c>
      <c r="E697" s="173">
        <v>75.187492370605469</v>
      </c>
    </row>
    <row r="698" spans="1:5" ht="30">
      <c r="A698" s="124" t="s">
        <v>1417</v>
      </c>
      <c r="B698" s="134" t="s">
        <v>1418</v>
      </c>
      <c r="C698" s="139" t="s">
        <v>50</v>
      </c>
      <c r="D698" s="162">
        <v>58.044013977050781</v>
      </c>
      <c r="E698" s="173">
        <v>58.22772216796875</v>
      </c>
    </row>
    <row r="699" spans="1:5" ht="30">
      <c r="A699" s="124" t="s">
        <v>1419</v>
      </c>
      <c r="B699" s="134" t="s">
        <v>1420</v>
      </c>
      <c r="C699" s="139" t="s">
        <v>348</v>
      </c>
      <c r="D699" s="167">
        <v>666.16729736328125</v>
      </c>
      <c r="E699" s="178">
        <v>666.76214599609375</v>
      </c>
    </row>
    <row r="700" spans="1:5" ht="30">
      <c r="A700" s="124" t="s">
        <v>1421</v>
      </c>
      <c r="B700" s="134" t="s">
        <v>1422</v>
      </c>
      <c r="C700" s="139" t="s">
        <v>42</v>
      </c>
      <c r="D700" s="167">
        <v>157.13424682617187</v>
      </c>
      <c r="E700" s="178">
        <v>157.2696533203125</v>
      </c>
    </row>
    <row r="701" spans="1:5" ht="30">
      <c r="A701" s="124" t="s">
        <v>1423</v>
      </c>
      <c r="B701" s="134" t="s">
        <v>1424</v>
      </c>
      <c r="C701" s="139" t="s">
        <v>20</v>
      </c>
      <c r="D701" s="162">
        <v>45.716476440429688</v>
      </c>
      <c r="E701" s="173">
        <v>75.187492370605469</v>
      </c>
    </row>
    <row r="702" spans="1:5" ht="30">
      <c r="A702" s="124" t="s">
        <v>1425</v>
      </c>
      <c r="B702" s="134" t="s">
        <v>1426</v>
      </c>
      <c r="C702" s="139" t="s">
        <v>50</v>
      </c>
      <c r="D702" s="162">
        <v>56.353412628173828</v>
      </c>
      <c r="E702" s="173">
        <v>56.531768798828125</v>
      </c>
    </row>
    <row r="703" spans="1:5" ht="30">
      <c r="A703" s="124" t="s">
        <v>1427</v>
      </c>
      <c r="B703" s="134" t="s">
        <v>1428</v>
      </c>
      <c r="C703" s="139" t="s">
        <v>42</v>
      </c>
      <c r="D703" s="167">
        <v>260</v>
      </c>
      <c r="E703" s="178">
        <v>260</v>
      </c>
    </row>
    <row r="704" spans="1:5" ht="30">
      <c r="A704" s="124" t="s">
        <v>1429</v>
      </c>
      <c r="B704" s="134" t="s">
        <v>1430</v>
      </c>
      <c r="C704" s="139" t="s">
        <v>348</v>
      </c>
      <c r="D704" s="164">
        <v>1134.670654296875</v>
      </c>
      <c r="E704" s="175">
        <v>1134.6678466796875</v>
      </c>
    </row>
    <row r="705" spans="1:5" ht="30">
      <c r="A705" s="124" t="s">
        <v>1431</v>
      </c>
      <c r="B705" s="134" t="s">
        <v>1432</v>
      </c>
      <c r="C705" s="139" t="s">
        <v>20</v>
      </c>
      <c r="D705" s="162">
        <v>68.150146484375</v>
      </c>
      <c r="E705" s="178">
        <v>105.32969665527344</v>
      </c>
    </row>
    <row r="706" spans="1:5" ht="30">
      <c r="A706" s="124" t="s">
        <v>1433</v>
      </c>
      <c r="B706" s="134" t="s">
        <v>1434</v>
      </c>
      <c r="C706" s="139" t="s">
        <v>20</v>
      </c>
      <c r="D706" s="166">
        <v>0.32327568531036377</v>
      </c>
      <c r="E706" s="177">
        <v>0.48890501260757446</v>
      </c>
    </row>
    <row r="707" spans="1:5" ht="30">
      <c r="A707" s="124" t="s">
        <v>1435</v>
      </c>
      <c r="B707" s="134" t="s">
        <v>1436</v>
      </c>
      <c r="C707" s="139" t="s">
        <v>42</v>
      </c>
      <c r="D707" s="167">
        <v>494.71722412109375</v>
      </c>
      <c r="E707" s="178">
        <v>482.11465454101562</v>
      </c>
    </row>
    <row r="708" spans="1:5" ht="30">
      <c r="A708" s="124" t="s">
        <v>1437</v>
      </c>
      <c r="B708" s="134" t="s">
        <v>1438</v>
      </c>
      <c r="C708" s="139" t="s">
        <v>42</v>
      </c>
      <c r="D708" s="167">
        <v>214.91983032226562</v>
      </c>
      <c r="E708" s="178">
        <v>182.15718078613281</v>
      </c>
    </row>
    <row r="709" spans="1:5" ht="30">
      <c r="A709" s="124" t="s">
        <v>1439</v>
      </c>
      <c r="B709" s="134" t="s">
        <v>1440</v>
      </c>
      <c r="C709" s="139" t="s">
        <v>42</v>
      </c>
      <c r="D709" s="162">
        <v>55.354057312011719</v>
      </c>
      <c r="E709" s="173">
        <v>54.535881042480469</v>
      </c>
    </row>
    <row r="710" spans="1:5" ht="30">
      <c r="A710" s="124" t="s">
        <v>1441</v>
      </c>
      <c r="B710" s="134" t="s">
        <v>1442</v>
      </c>
      <c r="C710" s="139" t="s">
        <v>15</v>
      </c>
      <c r="D710" s="163">
        <v>5949.6259765625</v>
      </c>
      <c r="E710" s="174">
        <v>9772.5556640625</v>
      </c>
    </row>
    <row r="711" spans="1:5" ht="30">
      <c r="A711" s="124" t="s">
        <v>1443</v>
      </c>
      <c r="B711" s="134" t="s">
        <v>1444</v>
      </c>
      <c r="C711" s="139" t="s">
        <v>15</v>
      </c>
      <c r="D711" s="167">
        <v>282.60723876953125</v>
      </c>
      <c r="E711" s="178">
        <v>450.81777954101562</v>
      </c>
    </row>
    <row r="712" spans="1:5" ht="30">
      <c r="A712" s="124" t="s">
        <v>1445</v>
      </c>
      <c r="B712" s="134" t="s">
        <v>1446</v>
      </c>
      <c r="C712" s="139" t="s">
        <v>15</v>
      </c>
      <c r="D712" s="165">
        <v>0</v>
      </c>
      <c r="E712" s="176">
        <v>0</v>
      </c>
    </row>
    <row r="713" spans="1:5" ht="30">
      <c r="A713" s="124" t="s">
        <v>1447</v>
      </c>
      <c r="B713" s="134" t="s">
        <v>1448</v>
      </c>
      <c r="C713" s="139" t="s">
        <v>65</v>
      </c>
      <c r="D713" s="161">
        <v>2.4906601905822754</v>
      </c>
      <c r="E713" s="172">
        <v>2.4906601905822754</v>
      </c>
    </row>
    <row r="714" spans="1:5" ht="30">
      <c r="A714" s="124" t="s">
        <v>1449</v>
      </c>
      <c r="B714" s="134" t="s">
        <v>1450</v>
      </c>
      <c r="C714" s="139" t="s">
        <v>50</v>
      </c>
      <c r="D714" s="161">
        <v>1.6906031370162964</v>
      </c>
      <c r="E714" s="172">
        <v>1.6959517002105713</v>
      </c>
    </row>
    <row r="715" spans="1:5" ht="45">
      <c r="A715" s="124" t="s">
        <v>1451</v>
      </c>
      <c r="B715" s="134" t="s">
        <v>1452</v>
      </c>
      <c r="C715" s="139" t="s">
        <v>45</v>
      </c>
      <c r="D715" s="162">
        <v>99.599533081054688</v>
      </c>
      <c r="E715" s="173">
        <v>99.604812622070312</v>
      </c>
    </row>
    <row r="716" spans="1:5" ht="45">
      <c r="A716" s="124" t="s">
        <v>1453</v>
      </c>
      <c r="B716" s="134" t="s">
        <v>1454</v>
      </c>
      <c r="C716" s="139" t="s">
        <v>15</v>
      </c>
      <c r="D716" s="162">
        <v>44.330448150634766</v>
      </c>
      <c r="E716" s="173">
        <v>62.125667572021484</v>
      </c>
    </row>
    <row r="717" spans="1:5" ht="30">
      <c r="A717" s="124" t="s">
        <v>1455</v>
      </c>
      <c r="B717" s="134" t="s">
        <v>1456</v>
      </c>
      <c r="C717" s="139" t="s">
        <v>50</v>
      </c>
      <c r="D717" s="166">
        <v>0.97310590744018555</v>
      </c>
      <c r="E717" s="177">
        <v>0.97226822376251221</v>
      </c>
    </row>
    <row r="718" spans="1:5" ht="45">
      <c r="A718" s="124" t="s">
        <v>1457</v>
      </c>
      <c r="B718" s="134" t="s">
        <v>1458</v>
      </c>
      <c r="C718" s="139" t="s">
        <v>42</v>
      </c>
      <c r="D718" s="167">
        <v>129.54656982421875</v>
      </c>
      <c r="E718" s="173">
        <v>94.607467651367188</v>
      </c>
    </row>
    <row r="719" spans="1:5" ht="45">
      <c r="A719" s="124" t="s">
        <v>1459</v>
      </c>
      <c r="B719" s="134" t="s">
        <v>1460</v>
      </c>
      <c r="C719" s="139" t="s">
        <v>1461</v>
      </c>
      <c r="D719" s="163">
        <v>81407.3046875</v>
      </c>
      <c r="E719" s="174">
        <v>114835.9140625</v>
      </c>
    </row>
    <row r="720" spans="1:5" ht="30">
      <c r="A720" s="124" t="s">
        <v>1462</v>
      </c>
      <c r="B720" s="134" t="s">
        <v>1463</v>
      </c>
      <c r="C720" s="139" t="s">
        <v>20</v>
      </c>
      <c r="D720" s="162">
        <v>68.150184631347656</v>
      </c>
      <c r="E720" s="178">
        <v>105.32959747314453</v>
      </c>
    </row>
    <row r="721" spans="1:5" ht="45">
      <c r="A721" s="124" t="s">
        <v>1464</v>
      </c>
      <c r="B721" s="134" t="s">
        <v>1465</v>
      </c>
      <c r="C721" s="139" t="s">
        <v>20</v>
      </c>
      <c r="D721" s="166">
        <v>0.32327568531036377</v>
      </c>
      <c r="E721" s="177">
        <v>0.48890501260757446</v>
      </c>
    </row>
    <row r="722" spans="1:5" ht="30">
      <c r="A722" s="124" t="s">
        <v>1466</v>
      </c>
      <c r="B722" s="134" t="s">
        <v>1467</v>
      </c>
      <c r="C722" s="139" t="s">
        <v>20</v>
      </c>
      <c r="D722" s="166">
        <v>0.32198107242584229</v>
      </c>
      <c r="E722" s="177">
        <v>0.48697292804718018</v>
      </c>
    </row>
    <row r="723" spans="1:5" ht="45">
      <c r="A723" s="124" t="s">
        <v>1468</v>
      </c>
      <c r="B723" s="134" t="s">
        <v>1469</v>
      </c>
      <c r="C723" s="139" t="s">
        <v>20</v>
      </c>
      <c r="D723" s="169">
        <v>1.2946180067956448E-3</v>
      </c>
      <c r="E723" s="180">
        <v>1.9320601131767035E-3</v>
      </c>
    </row>
    <row r="724" spans="1:5" ht="45">
      <c r="A724" s="124" t="s">
        <v>1470</v>
      </c>
      <c r="B724" s="134" t="s">
        <v>1471</v>
      </c>
      <c r="C724" s="139" t="s">
        <v>80</v>
      </c>
      <c r="D724" s="164">
        <v>2113.62451171875</v>
      </c>
      <c r="E724" s="175">
        <v>2013.0733642578125</v>
      </c>
    </row>
    <row r="725" spans="1:5" ht="45">
      <c r="A725" s="124" t="s">
        <v>1472</v>
      </c>
      <c r="B725" s="134" t="s">
        <v>1473</v>
      </c>
      <c r="C725" s="139" t="s">
        <v>123</v>
      </c>
      <c r="D725" s="163">
        <v>6242.7119140625</v>
      </c>
      <c r="E725" s="174">
        <v>6326.1435546875</v>
      </c>
    </row>
    <row r="726" spans="1:5" ht="45">
      <c r="A726" s="124" t="s">
        <v>1474</v>
      </c>
      <c r="B726" s="134" t="s">
        <v>1475</v>
      </c>
      <c r="C726" s="139" t="s">
        <v>80</v>
      </c>
      <c r="D726" s="161">
        <v>8.4644041061401367</v>
      </c>
      <c r="E726" s="172">
        <v>7.9552855491638184</v>
      </c>
    </row>
    <row r="727" spans="1:5" ht="45">
      <c r="A727" s="124" t="s">
        <v>1476</v>
      </c>
      <c r="B727" s="134" t="s">
        <v>1477</v>
      </c>
      <c r="C727" s="139" t="s">
        <v>123</v>
      </c>
      <c r="D727" s="162">
        <v>25.00010871887207</v>
      </c>
      <c r="E727" s="173">
        <v>24.999723434448242</v>
      </c>
    </row>
    <row r="728" spans="1:5" ht="30">
      <c r="A728" s="124" t="s">
        <v>1478</v>
      </c>
      <c r="B728" s="134" t="s">
        <v>1479</v>
      </c>
      <c r="C728" s="139" t="s">
        <v>65</v>
      </c>
      <c r="D728" s="161">
        <v>8.0946455001831055</v>
      </c>
      <c r="E728" s="172">
        <v>8.0946455001831055</v>
      </c>
    </row>
    <row r="729" spans="1:5" ht="30">
      <c r="A729" s="124" t="s">
        <v>1480</v>
      </c>
      <c r="B729" s="134" t="s">
        <v>1481</v>
      </c>
      <c r="C729" s="139" t="s">
        <v>15</v>
      </c>
      <c r="D729" s="165">
        <v>0</v>
      </c>
      <c r="E729" s="176">
        <v>0</v>
      </c>
    </row>
    <row r="730" spans="1:5" ht="30">
      <c r="A730" s="124" t="s">
        <v>1482</v>
      </c>
      <c r="B730" s="134" t="s">
        <v>1483</v>
      </c>
      <c r="C730" s="139" t="s">
        <v>126</v>
      </c>
      <c r="D730" s="161">
        <v>1.1852353811264038</v>
      </c>
      <c r="E730" s="172">
        <v>1.2200112342834473</v>
      </c>
    </row>
    <row r="731" spans="1:5">
      <c r="A731" s="124" t="s">
        <v>1484</v>
      </c>
      <c r="B731" s="134" t="s">
        <v>1485</v>
      </c>
      <c r="C731" s="139"/>
      <c r="D731" s="131" t="s">
        <v>1486</v>
      </c>
      <c r="E731" s="152" t="s">
        <v>1486</v>
      </c>
    </row>
    <row r="732" spans="1:5" ht="30">
      <c r="A732" s="124" t="s">
        <v>1487</v>
      </c>
      <c r="B732" s="134" t="s">
        <v>1488</v>
      </c>
      <c r="C732" s="139"/>
      <c r="D732" s="131" t="s">
        <v>1486</v>
      </c>
      <c r="E732" s="152" t="s">
        <v>1486</v>
      </c>
    </row>
    <row r="733" spans="1:5" ht="30">
      <c r="A733" s="124" t="s">
        <v>1489</v>
      </c>
      <c r="B733" s="134" t="s">
        <v>1490</v>
      </c>
      <c r="C733" s="139"/>
      <c r="D733" s="161">
        <v>1</v>
      </c>
      <c r="E733" s="172">
        <v>1</v>
      </c>
    </row>
    <row r="734" spans="1:5" ht="30">
      <c r="A734" s="124" t="s">
        <v>1491</v>
      </c>
      <c r="B734" s="134" t="s">
        <v>153</v>
      </c>
      <c r="C734" s="139"/>
      <c r="D734" s="161">
        <v>1</v>
      </c>
      <c r="E734" s="172">
        <v>1</v>
      </c>
    </row>
    <row r="735" spans="1:5" ht="30">
      <c r="A735" s="124" t="s">
        <v>1492</v>
      </c>
      <c r="B735" s="134" t="s">
        <v>1493</v>
      </c>
      <c r="C735" s="139" t="s">
        <v>15</v>
      </c>
      <c r="D735" s="162">
        <v>38.897262573242188</v>
      </c>
      <c r="E735" s="173">
        <v>60.171657562255859</v>
      </c>
    </row>
    <row r="736" spans="1:5" ht="30">
      <c r="A736" s="124" t="s">
        <v>1494</v>
      </c>
      <c r="B736" s="134" t="s">
        <v>1495</v>
      </c>
      <c r="C736" s="139" t="s">
        <v>15</v>
      </c>
      <c r="D736" s="162">
        <v>38.897262573242188</v>
      </c>
      <c r="E736" s="173">
        <v>60.171657562255859</v>
      </c>
    </row>
    <row r="737" spans="1:5" ht="30">
      <c r="A737" s="124" t="s">
        <v>1496</v>
      </c>
      <c r="B737" s="134" t="s">
        <v>1497</v>
      </c>
      <c r="C737" s="139" t="s">
        <v>15</v>
      </c>
      <c r="D737" s="162">
        <v>38.508289337158203</v>
      </c>
      <c r="E737" s="173">
        <v>59.569942474365234</v>
      </c>
    </row>
    <row r="738" spans="1:5" ht="30">
      <c r="A738" s="124" t="s">
        <v>1498</v>
      </c>
      <c r="B738" s="134" t="s">
        <v>1499</v>
      </c>
      <c r="C738" s="139" t="s">
        <v>162</v>
      </c>
      <c r="D738" s="161">
        <v>3.5585687160491943</v>
      </c>
      <c r="E738" s="172">
        <v>5.504936695098877</v>
      </c>
    </row>
    <row r="739" spans="1:5" ht="30">
      <c r="A739" s="124" t="s">
        <v>1500</v>
      </c>
      <c r="B739" s="134" t="s">
        <v>1501</v>
      </c>
      <c r="C739" s="139" t="s">
        <v>65</v>
      </c>
      <c r="D739" s="162">
        <v>89.185470581054687</v>
      </c>
      <c r="E739" s="173">
        <v>89.185470581054687</v>
      </c>
    </row>
    <row r="740" spans="1:5" ht="30">
      <c r="A740" s="124" t="s">
        <v>1502</v>
      </c>
      <c r="B740" s="134" t="s">
        <v>1503</v>
      </c>
      <c r="C740" s="139" t="s">
        <v>65</v>
      </c>
      <c r="D740" s="162">
        <v>89.185470581054687</v>
      </c>
      <c r="E740" s="173">
        <v>89.185470581054687</v>
      </c>
    </row>
    <row r="741" spans="1:5" ht="30">
      <c r="A741" s="124" t="s">
        <v>1504</v>
      </c>
      <c r="B741" s="134" t="s">
        <v>1505</v>
      </c>
      <c r="C741" s="139" t="s">
        <v>45</v>
      </c>
      <c r="D741" s="162">
        <v>79.999992370605469</v>
      </c>
      <c r="E741" s="173">
        <v>79.999992370605469</v>
      </c>
    </row>
    <row r="742" spans="1:5" ht="30">
      <c r="A742" s="124" t="s">
        <v>1506</v>
      </c>
      <c r="B742" s="134" t="s">
        <v>1507</v>
      </c>
      <c r="C742" s="139" t="s">
        <v>45</v>
      </c>
      <c r="D742" s="162">
        <v>80.238044738769531</v>
      </c>
      <c r="E742" s="173">
        <v>80.232276916503906</v>
      </c>
    </row>
    <row r="743" spans="1:5" ht="30">
      <c r="A743" s="124" t="s">
        <v>1508</v>
      </c>
      <c r="B743" s="134" t="s">
        <v>1509</v>
      </c>
      <c r="C743" s="139" t="s">
        <v>45</v>
      </c>
      <c r="D743" s="162">
        <v>79.999992370605469</v>
      </c>
      <c r="E743" s="173">
        <v>79.999992370605469</v>
      </c>
    </row>
    <row r="744" spans="1:5" ht="30">
      <c r="A744" s="124" t="s">
        <v>1510</v>
      </c>
      <c r="B744" s="134" t="s">
        <v>147</v>
      </c>
      <c r="C744" s="139"/>
      <c r="D744" s="164">
        <v>1000</v>
      </c>
      <c r="E744" s="175">
        <v>1000</v>
      </c>
    </row>
    <row r="745" spans="1:5" ht="30">
      <c r="A745" s="124" t="s">
        <v>1511</v>
      </c>
      <c r="B745" s="134" t="s">
        <v>1512</v>
      </c>
      <c r="C745" s="139" t="s">
        <v>15</v>
      </c>
      <c r="D745" s="166">
        <v>0.38897222280502319</v>
      </c>
      <c r="E745" s="177">
        <v>0.60171598196029663</v>
      </c>
    </row>
    <row r="746" spans="1:5" ht="30">
      <c r="A746" s="124" t="s">
        <v>1513</v>
      </c>
      <c r="B746" s="134" t="s">
        <v>151</v>
      </c>
      <c r="C746" s="139" t="s">
        <v>45</v>
      </c>
      <c r="D746" s="162">
        <v>99</v>
      </c>
      <c r="E746" s="173">
        <v>99</v>
      </c>
    </row>
    <row r="747" spans="1:5" ht="30">
      <c r="A747" s="124" t="s">
        <v>1514</v>
      </c>
      <c r="B747" s="134" t="s">
        <v>1515</v>
      </c>
      <c r="C747" s="139"/>
      <c r="D747" s="131" t="s">
        <v>1516</v>
      </c>
      <c r="E747" s="152" t="s">
        <v>1516</v>
      </c>
    </row>
    <row r="748" spans="1:5" ht="30">
      <c r="A748" s="124" t="s">
        <v>1517</v>
      </c>
      <c r="B748" s="134" t="s">
        <v>1518</v>
      </c>
      <c r="C748" s="139" t="s">
        <v>15</v>
      </c>
      <c r="D748" s="162">
        <v>43.732738494873047</v>
      </c>
      <c r="E748" s="173">
        <v>67.198188781738281</v>
      </c>
    </row>
    <row r="749" spans="1:5" ht="30">
      <c r="A749" s="124" t="s">
        <v>1519</v>
      </c>
      <c r="B749" s="134" t="s">
        <v>1520</v>
      </c>
      <c r="C749" s="139" t="s">
        <v>45</v>
      </c>
      <c r="D749" s="162">
        <v>93.42315673828125</v>
      </c>
      <c r="E749" s="173">
        <v>94.050498962402344</v>
      </c>
    </row>
    <row r="750" spans="1:5" ht="30">
      <c r="A750" s="124" t="s">
        <v>165</v>
      </c>
      <c r="B750" s="134" t="s">
        <v>1521</v>
      </c>
      <c r="C750" s="139"/>
      <c r="D750" s="161">
        <v>1.0499999523162842</v>
      </c>
      <c r="E750" s="172">
        <v>1.0499999523162842</v>
      </c>
    </row>
    <row r="751" spans="1:5" ht="30">
      <c r="A751" s="124" t="s">
        <v>1522</v>
      </c>
      <c r="B751" s="134" t="s">
        <v>1523</v>
      </c>
      <c r="C751" s="139"/>
      <c r="D751" s="161">
        <v>1</v>
      </c>
      <c r="E751" s="172">
        <v>1</v>
      </c>
    </row>
    <row r="752" spans="1:5" ht="30">
      <c r="A752" s="124" t="s">
        <v>1524</v>
      </c>
      <c r="B752" s="134" t="s">
        <v>1525</v>
      </c>
      <c r="C752" s="139" t="s">
        <v>15</v>
      </c>
      <c r="D752" s="162">
        <v>41.650230407714844</v>
      </c>
      <c r="E752" s="173">
        <v>63.998275756835938</v>
      </c>
    </row>
    <row r="753" spans="1:5" ht="30">
      <c r="A753" s="124" t="s">
        <v>1526</v>
      </c>
      <c r="B753" s="134" t="s">
        <v>1527</v>
      </c>
      <c r="C753" s="139" t="s">
        <v>15</v>
      </c>
      <c r="D753" s="162">
        <v>38.897262573242188</v>
      </c>
      <c r="E753" s="173">
        <v>60.171657562255859</v>
      </c>
    </row>
    <row r="754" spans="1:5" ht="30">
      <c r="A754" s="124" t="s">
        <v>1528</v>
      </c>
      <c r="B754" s="134" t="s">
        <v>1529</v>
      </c>
      <c r="C754" s="139" t="s">
        <v>45</v>
      </c>
      <c r="D754" s="162">
        <v>93.390266418457031</v>
      </c>
      <c r="E754" s="173">
        <v>94.020751953125</v>
      </c>
    </row>
    <row r="755" spans="1:5" ht="30">
      <c r="A755" s="124" t="s">
        <v>1530</v>
      </c>
      <c r="B755" s="134" t="s">
        <v>1531</v>
      </c>
      <c r="C755" s="139" t="s">
        <v>15</v>
      </c>
      <c r="D755" s="161">
        <v>2.7529659271240234</v>
      </c>
      <c r="E755" s="172">
        <v>3.8266177177429199</v>
      </c>
    </row>
    <row r="756" spans="1:5" ht="30">
      <c r="A756" s="124" t="s">
        <v>1532</v>
      </c>
      <c r="B756" s="134" t="s">
        <v>1533</v>
      </c>
      <c r="C756" s="139" t="s">
        <v>15</v>
      </c>
      <c r="D756" s="162">
        <v>40.842124938964844</v>
      </c>
      <c r="E756" s="173">
        <v>63.180240631103516</v>
      </c>
    </row>
    <row r="757" spans="1:5">
      <c r="A757" s="124" t="s">
        <v>1534</v>
      </c>
      <c r="B757" s="134" t="s">
        <v>1535</v>
      </c>
      <c r="C757" s="139"/>
      <c r="D757" s="131" t="s">
        <v>1486</v>
      </c>
      <c r="E757" s="152" t="s">
        <v>1486</v>
      </c>
    </row>
    <row r="758" spans="1:5" ht="30">
      <c r="A758" s="124" t="s">
        <v>1536</v>
      </c>
      <c r="B758" s="134" t="s">
        <v>1537</v>
      </c>
      <c r="C758" s="139"/>
      <c r="D758" s="131" t="s">
        <v>1486</v>
      </c>
      <c r="E758" s="152" t="s">
        <v>1486</v>
      </c>
    </row>
    <row r="759" spans="1:5" ht="30">
      <c r="A759" s="124" t="s">
        <v>1538</v>
      </c>
      <c r="B759" s="134" t="s">
        <v>1539</v>
      </c>
      <c r="C759" s="139"/>
      <c r="D759" s="161">
        <v>1</v>
      </c>
      <c r="E759" s="172">
        <v>1</v>
      </c>
    </row>
    <row r="760" spans="1:5" ht="30">
      <c r="A760" s="124" t="s">
        <v>1540</v>
      </c>
      <c r="B760" s="134" t="s">
        <v>182</v>
      </c>
      <c r="C760" s="139"/>
      <c r="D760" s="161">
        <v>1</v>
      </c>
      <c r="E760" s="172">
        <v>1</v>
      </c>
    </row>
    <row r="761" spans="1:5" ht="30">
      <c r="A761" s="124" t="s">
        <v>1541</v>
      </c>
      <c r="B761" s="134" t="s">
        <v>1542</v>
      </c>
      <c r="C761" s="139" t="s">
        <v>15</v>
      </c>
      <c r="D761" s="162">
        <v>38.897262573242188</v>
      </c>
      <c r="E761" s="173">
        <v>60.171657562255859</v>
      </c>
    </row>
    <row r="762" spans="1:5" ht="30">
      <c r="A762" s="124" t="s">
        <v>1543</v>
      </c>
      <c r="B762" s="134" t="s">
        <v>1544</v>
      </c>
      <c r="C762" s="139" t="s">
        <v>15</v>
      </c>
      <c r="D762" s="162">
        <v>38.897262573242188</v>
      </c>
      <c r="E762" s="173">
        <v>60.171657562255859</v>
      </c>
    </row>
    <row r="763" spans="1:5" ht="30">
      <c r="A763" s="124" t="s">
        <v>1545</v>
      </c>
      <c r="B763" s="134" t="s">
        <v>1546</v>
      </c>
      <c r="C763" s="139" t="s">
        <v>15</v>
      </c>
      <c r="D763" s="162">
        <v>38.508289337158203</v>
      </c>
      <c r="E763" s="173">
        <v>59.569942474365234</v>
      </c>
    </row>
    <row r="764" spans="1:5" ht="30">
      <c r="A764" s="124" t="s">
        <v>1547</v>
      </c>
      <c r="B764" s="134" t="s">
        <v>1548</v>
      </c>
      <c r="C764" s="139" t="s">
        <v>162</v>
      </c>
      <c r="D764" s="161">
        <v>3.5585687160491943</v>
      </c>
      <c r="E764" s="172">
        <v>5.504936695098877</v>
      </c>
    </row>
    <row r="765" spans="1:5" ht="30">
      <c r="A765" s="124" t="s">
        <v>1549</v>
      </c>
      <c r="B765" s="134" t="s">
        <v>1550</v>
      </c>
      <c r="C765" s="139" t="s">
        <v>65</v>
      </c>
      <c r="D765" s="162">
        <v>89.185470581054687</v>
      </c>
      <c r="E765" s="173">
        <v>89.185470581054687</v>
      </c>
    </row>
    <row r="766" spans="1:5" ht="30">
      <c r="A766" s="124" t="s">
        <v>1551</v>
      </c>
      <c r="B766" s="134" t="s">
        <v>1552</v>
      </c>
      <c r="C766" s="139" t="s">
        <v>65</v>
      </c>
      <c r="D766" s="162">
        <v>89.185470581054687</v>
      </c>
      <c r="E766" s="173">
        <v>89.185470581054687</v>
      </c>
    </row>
    <row r="767" spans="1:5" ht="30">
      <c r="A767" s="124" t="s">
        <v>1553</v>
      </c>
      <c r="B767" s="134" t="s">
        <v>1554</v>
      </c>
      <c r="C767" s="139" t="s">
        <v>45</v>
      </c>
      <c r="D767" s="162">
        <v>79.999992370605469</v>
      </c>
      <c r="E767" s="173">
        <v>79.999992370605469</v>
      </c>
    </row>
    <row r="768" spans="1:5" ht="30">
      <c r="A768" s="124" t="s">
        <v>1555</v>
      </c>
      <c r="B768" s="134" t="s">
        <v>1556</v>
      </c>
      <c r="C768" s="139" t="s">
        <v>45</v>
      </c>
      <c r="D768" s="162">
        <v>80.238044738769531</v>
      </c>
      <c r="E768" s="173">
        <v>80.232276916503906</v>
      </c>
    </row>
    <row r="769" spans="1:5" ht="30">
      <c r="A769" s="124" t="s">
        <v>1557</v>
      </c>
      <c r="B769" s="134" t="s">
        <v>1558</v>
      </c>
      <c r="C769" s="139" t="s">
        <v>45</v>
      </c>
      <c r="D769" s="162">
        <v>79.999992370605469</v>
      </c>
      <c r="E769" s="173">
        <v>79.999992370605469</v>
      </c>
    </row>
    <row r="770" spans="1:5" ht="30">
      <c r="A770" s="124" t="s">
        <v>1559</v>
      </c>
      <c r="B770" s="134" t="s">
        <v>176</v>
      </c>
      <c r="C770" s="139"/>
      <c r="D770" s="164">
        <v>1000</v>
      </c>
      <c r="E770" s="175">
        <v>1000</v>
      </c>
    </row>
    <row r="771" spans="1:5" ht="30">
      <c r="A771" s="124" t="s">
        <v>1560</v>
      </c>
      <c r="B771" s="134" t="s">
        <v>1561</v>
      </c>
      <c r="C771" s="139" t="s">
        <v>15</v>
      </c>
      <c r="D771" s="166">
        <v>0.38897222280502319</v>
      </c>
      <c r="E771" s="177">
        <v>0.60171598196029663</v>
      </c>
    </row>
    <row r="772" spans="1:5" ht="30">
      <c r="A772" s="124" t="s">
        <v>1562</v>
      </c>
      <c r="B772" s="134" t="s">
        <v>180</v>
      </c>
      <c r="C772" s="139" t="s">
        <v>45</v>
      </c>
      <c r="D772" s="162">
        <v>99</v>
      </c>
      <c r="E772" s="173">
        <v>99</v>
      </c>
    </row>
    <row r="773" spans="1:5" ht="30">
      <c r="A773" s="124" t="s">
        <v>1563</v>
      </c>
      <c r="B773" s="134" t="s">
        <v>1564</v>
      </c>
      <c r="C773" s="139"/>
      <c r="D773" s="131" t="s">
        <v>1516</v>
      </c>
      <c r="E773" s="152" t="s">
        <v>1516</v>
      </c>
    </row>
    <row r="774" spans="1:5" ht="30">
      <c r="A774" s="124" t="s">
        <v>1565</v>
      </c>
      <c r="B774" s="134" t="s">
        <v>1566</v>
      </c>
      <c r="C774" s="139" t="s">
        <v>15</v>
      </c>
      <c r="D774" s="162">
        <v>43.732738494873047</v>
      </c>
      <c r="E774" s="173">
        <v>67.198188781738281</v>
      </c>
    </row>
    <row r="775" spans="1:5" ht="30">
      <c r="A775" s="124" t="s">
        <v>1567</v>
      </c>
      <c r="B775" s="134" t="s">
        <v>1568</v>
      </c>
      <c r="C775" s="139" t="s">
        <v>45</v>
      </c>
      <c r="D775" s="162">
        <v>93.42315673828125</v>
      </c>
      <c r="E775" s="173">
        <v>94.050498962402344</v>
      </c>
    </row>
    <row r="776" spans="1:5" ht="30">
      <c r="A776" s="124" t="s">
        <v>193</v>
      </c>
      <c r="B776" s="134" t="s">
        <v>1569</v>
      </c>
      <c r="C776" s="139"/>
      <c r="D776" s="161">
        <v>1.0499999523162842</v>
      </c>
      <c r="E776" s="172">
        <v>1.0499999523162842</v>
      </c>
    </row>
    <row r="777" spans="1:5" ht="30">
      <c r="A777" s="124" t="s">
        <v>1570</v>
      </c>
      <c r="B777" s="134" t="s">
        <v>1571</v>
      </c>
      <c r="C777" s="139"/>
      <c r="D777" s="161">
        <v>1</v>
      </c>
      <c r="E777" s="172">
        <v>1</v>
      </c>
    </row>
    <row r="778" spans="1:5" ht="30">
      <c r="A778" s="124" t="s">
        <v>1572</v>
      </c>
      <c r="B778" s="134" t="s">
        <v>1573</v>
      </c>
      <c r="C778" s="139" t="s">
        <v>15</v>
      </c>
      <c r="D778" s="162">
        <v>41.650230407714844</v>
      </c>
      <c r="E778" s="173">
        <v>63.998275756835938</v>
      </c>
    </row>
    <row r="779" spans="1:5" ht="30">
      <c r="A779" s="124" t="s">
        <v>1574</v>
      </c>
      <c r="B779" s="134" t="s">
        <v>1575</v>
      </c>
      <c r="C779" s="139" t="s">
        <v>15</v>
      </c>
      <c r="D779" s="162">
        <v>38.897262573242188</v>
      </c>
      <c r="E779" s="173">
        <v>60.171657562255859</v>
      </c>
    </row>
    <row r="780" spans="1:5" ht="30">
      <c r="A780" s="124" t="s">
        <v>1576</v>
      </c>
      <c r="B780" s="134" t="s">
        <v>1577</v>
      </c>
      <c r="C780" s="139" t="s">
        <v>45</v>
      </c>
      <c r="D780" s="162">
        <v>93.390266418457031</v>
      </c>
      <c r="E780" s="173">
        <v>94.020751953125</v>
      </c>
    </row>
    <row r="781" spans="1:5" ht="30">
      <c r="A781" s="124" t="s">
        <v>1578</v>
      </c>
      <c r="B781" s="134" t="s">
        <v>1579</v>
      </c>
      <c r="C781" s="139" t="s">
        <v>15</v>
      </c>
      <c r="D781" s="161">
        <v>2.7529659271240234</v>
      </c>
      <c r="E781" s="172">
        <v>3.8266177177429199</v>
      </c>
    </row>
    <row r="782" spans="1:5" ht="30">
      <c r="A782" s="124" t="s">
        <v>1580</v>
      </c>
      <c r="B782" s="134" t="s">
        <v>1581</v>
      </c>
      <c r="C782" s="139" t="s">
        <v>15</v>
      </c>
      <c r="D782" s="162">
        <v>40.842124938964844</v>
      </c>
      <c r="E782" s="173">
        <v>63.180240631103516</v>
      </c>
    </row>
    <row r="783" spans="1:5">
      <c r="A783" s="124" t="s">
        <v>1582</v>
      </c>
      <c r="B783" s="134" t="s">
        <v>1583</v>
      </c>
      <c r="C783" s="139"/>
      <c r="D783" s="131" t="s">
        <v>1486</v>
      </c>
      <c r="E783" s="152" t="s">
        <v>1486</v>
      </c>
    </row>
    <row r="784" spans="1:5" ht="30">
      <c r="A784" s="124" t="s">
        <v>1584</v>
      </c>
      <c r="B784" s="134" t="s">
        <v>1585</v>
      </c>
      <c r="C784" s="139"/>
      <c r="D784" s="131" t="s">
        <v>1486</v>
      </c>
      <c r="E784" s="152" t="s">
        <v>1486</v>
      </c>
    </row>
    <row r="785" spans="1:5" ht="30">
      <c r="A785" s="124" t="s">
        <v>1586</v>
      </c>
      <c r="B785" s="134" t="s">
        <v>1587</v>
      </c>
      <c r="C785" s="139"/>
      <c r="D785" s="161">
        <v>1</v>
      </c>
      <c r="E785" s="172">
        <v>1</v>
      </c>
    </row>
    <row r="786" spans="1:5" ht="30">
      <c r="A786" s="124" t="s">
        <v>1588</v>
      </c>
      <c r="B786" s="134" t="s">
        <v>266</v>
      </c>
      <c r="C786" s="139"/>
      <c r="D786" s="161">
        <v>1</v>
      </c>
      <c r="E786" s="172">
        <v>1</v>
      </c>
    </row>
    <row r="787" spans="1:5" ht="30">
      <c r="A787" s="124" t="s">
        <v>1589</v>
      </c>
      <c r="B787" s="134" t="s">
        <v>1590</v>
      </c>
      <c r="C787" s="139" t="s">
        <v>15</v>
      </c>
      <c r="D787" s="162">
        <v>23.621503829956055</v>
      </c>
      <c r="E787" s="173">
        <v>36.5384521484375</v>
      </c>
    </row>
    <row r="788" spans="1:5" ht="30">
      <c r="A788" s="124" t="s">
        <v>1591</v>
      </c>
      <c r="B788" s="134" t="s">
        <v>1592</v>
      </c>
      <c r="C788" s="139" t="s">
        <v>15</v>
      </c>
      <c r="D788" s="162">
        <v>23.621503829956055</v>
      </c>
      <c r="E788" s="173">
        <v>36.5384521484375</v>
      </c>
    </row>
    <row r="789" spans="1:5" ht="30">
      <c r="A789" s="124" t="s">
        <v>1593</v>
      </c>
      <c r="B789" s="134" t="s">
        <v>1594</v>
      </c>
      <c r="C789" s="139" t="s">
        <v>15</v>
      </c>
      <c r="D789" s="162">
        <v>23.385288238525391</v>
      </c>
      <c r="E789" s="173">
        <v>36.173069000244141</v>
      </c>
    </row>
    <row r="790" spans="1:5" ht="30">
      <c r="A790" s="124" t="s">
        <v>1595</v>
      </c>
      <c r="B790" s="134" t="s">
        <v>1596</v>
      </c>
      <c r="C790" s="139" t="s">
        <v>162</v>
      </c>
      <c r="D790" s="161">
        <v>3.6304585933685303</v>
      </c>
      <c r="E790" s="172">
        <v>5.6161470413208008</v>
      </c>
    </row>
    <row r="791" spans="1:5" ht="30">
      <c r="A791" s="124" t="s">
        <v>1597</v>
      </c>
      <c r="B791" s="134" t="s">
        <v>1598</v>
      </c>
      <c r="C791" s="139" t="s">
        <v>65</v>
      </c>
      <c r="D791" s="162">
        <v>52.434612274169922</v>
      </c>
      <c r="E791" s="173">
        <v>52.434612274169922</v>
      </c>
    </row>
    <row r="792" spans="1:5" ht="30">
      <c r="A792" s="124" t="s">
        <v>1599</v>
      </c>
      <c r="B792" s="134" t="s">
        <v>1600</v>
      </c>
      <c r="C792" s="139" t="s">
        <v>65</v>
      </c>
      <c r="D792" s="162">
        <v>52.434612274169922</v>
      </c>
      <c r="E792" s="173">
        <v>52.434612274169922</v>
      </c>
    </row>
    <row r="793" spans="1:5" ht="30">
      <c r="A793" s="124" t="s">
        <v>1601</v>
      </c>
      <c r="B793" s="134" t="s">
        <v>1602</v>
      </c>
      <c r="C793" s="139" t="s">
        <v>45</v>
      </c>
      <c r="D793" s="162">
        <v>79.999992370605469</v>
      </c>
      <c r="E793" s="173">
        <v>79.999992370605469</v>
      </c>
    </row>
    <row r="794" spans="1:5" ht="30">
      <c r="A794" s="124" t="s">
        <v>1603</v>
      </c>
      <c r="B794" s="134" t="s">
        <v>1604</v>
      </c>
      <c r="C794" s="139" t="s">
        <v>45</v>
      </c>
      <c r="D794" s="162">
        <v>80.135292053222656</v>
      </c>
      <c r="E794" s="173">
        <v>80.141212463378906</v>
      </c>
    </row>
    <row r="795" spans="1:5" ht="30">
      <c r="A795" s="124" t="s">
        <v>1605</v>
      </c>
      <c r="B795" s="134" t="s">
        <v>1606</v>
      </c>
      <c r="C795" s="139" t="s">
        <v>45</v>
      </c>
      <c r="D795" s="162">
        <v>79.996894836425781</v>
      </c>
      <c r="E795" s="173">
        <v>79.999992370605469</v>
      </c>
    </row>
    <row r="796" spans="1:5" ht="30">
      <c r="A796" s="124" t="s">
        <v>1607</v>
      </c>
      <c r="B796" s="134" t="s">
        <v>260</v>
      </c>
      <c r="C796" s="139"/>
      <c r="D796" s="164">
        <v>1000</v>
      </c>
      <c r="E796" s="175">
        <v>1000</v>
      </c>
    </row>
    <row r="797" spans="1:5" ht="30">
      <c r="A797" s="124" t="s">
        <v>1608</v>
      </c>
      <c r="B797" s="134" t="s">
        <v>1609</v>
      </c>
      <c r="C797" s="139" t="s">
        <v>15</v>
      </c>
      <c r="D797" s="166">
        <v>0.23621480166912079</v>
      </c>
      <c r="E797" s="177">
        <v>0.36538416147232056</v>
      </c>
    </row>
    <row r="798" spans="1:5" ht="30">
      <c r="A798" s="124" t="s">
        <v>1610</v>
      </c>
      <c r="B798" s="134" t="s">
        <v>264</v>
      </c>
      <c r="C798" s="139" t="s">
        <v>45</v>
      </c>
      <c r="D798" s="162">
        <v>98.999992370605469</v>
      </c>
      <c r="E798" s="173">
        <v>99</v>
      </c>
    </row>
    <row r="799" spans="1:5" ht="30">
      <c r="A799" s="124" t="s">
        <v>1611</v>
      </c>
      <c r="B799" s="134" t="s">
        <v>1612</v>
      </c>
      <c r="C799" s="139"/>
      <c r="D799" s="131" t="s">
        <v>1516</v>
      </c>
      <c r="E799" s="152" t="s">
        <v>1516</v>
      </c>
    </row>
    <row r="800" spans="1:5" ht="30">
      <c r="A800" s="124" t="s">
        <v>1613</v>
      </c>
      <c r="B800" s="134" t="s">
        <v>1614</v>
      </c>
      <c r="C800" s="139" t="s">
        <v>15</v>
      </c>
      <c r="D800" s="162">
        <v>26.79747200012207</v>
      </c>
      <c r="E800" s="173">
        <v>41.123737335205078</v>
      </c>
    </row>
    <row r="801" spans="1:5" ht="30">
      <c r="A801" s="124" t="s">
        <v>1615</v>
      </c>
      <c r="B801" s="134" t="s">
        <v>1616</v>
      </c>
      <c r="C801" s="139" t="s">
        <v>45</v>
      </c>
      <c r="D801" s="162">
        <v>92.592704772949219</v>
      </c>
      <c r="E801" s="173">
        <v>93.325897216796875</v>
      </c>
    </row>
    <row r="802" spans="1:5" ht="30">
      <c r="A802" s="124" t="s">
        <v>277</v>
      </c>
      <c r="B802" s="134" t="s">
        <v>1617</v>
      </c>
      <c r="C802" s="139"/>
      <c r="D802" s="161">
        <v>1.0499999523162842</v>
      </c>
      <c r="E802" s="172">
        <v>1.0499999523162842</v>
      </c>
    </row>
    <row r="803" spans="1:5" ht="30">
      <c r="A803" s="124" t="s">
        <v>1618</v>
      </c>
      <c r="B803" s="134" t="s">
        <v>1619</v>
      </c>
      <c r="C803" s="139"/>
      <c r="D803" s="161">
        <v>1</v>
      </c>
      <c r="E803" s="172">
        <v>1</v>
      </c>
    </row>
    <row r="804" spans="1:5" ht="30">
      <c r="A804" s="124" t="s">
        <v>1620</v>
      </c>
      <c r="B804" s="134" t="s">
        <v>1621</v>
      </c>
      <c r="C804" s="139" t="s">
        <v>15</v>
      </c>
      <c r="D804" s="162">
        <v>25.521402359008789</v>
      </c>
      <c r="E804" s="173">
        <v>39.16546630859375</v>
      </c>
    </row>
    <row r="805" spans="1:5" ht="30">
      <c r="A805" s="124" t="s">
        <v>1622</v>
      </c>
      <c r="B805" s="134" t="s">
        <v>1623</v>
      </c>
      <c r="C805" s="139" t="s">
        <v>15</v>
      </c>
      <c r="D805" s="162">
        <v>23.621503829956055</v>
      </c>
      <c r="E805" s="173">
        <v>36.5384521484375</v>
      </c>
    </row>
    <row r="806" spans="1:5" ht="30">
      <c r="A806" s="124" t="s">
        <v>1624</v>
      </c>
      <c r="B806" s="134" t="s">
        <v>1625</v>
      </c>
      <c r="C806" s="139" t="s">
        <v>45</v>
      </c>
      <c r="D806" s="162">
        <v>92.5556640625</v>
      </c>
      <c r="E806" s="173">
        <v>93.292526245117187</v>
      </c>
    </row>
    <row r="807" spans="1:5" ht="30">
      <c r="A807" s="124" t="s">
        <v>1626</v>
      </c>
      <c r="B807" s="134" t="s">
        <v>1627</v>
      </c>
      <c r="C807" s="139" t="s">
        <v>15</v>
      </c>
      <c r="D807" s="161">
        <v>1.8998979330062866</v>
      </c>
      <c r="E807" s="172">
        <v>2.62701416015625</v>
      </c>
    </row>
    <row r="808" spans="1:5" ht="30">
      <c r="A808" s="124" t="s">
        <v>1628</v>
      </c>
      <c r="B808" s="134" t="s">
        <v>1629</v>
      </c>
      <c r="C808" s="139" t="s">
        <v>15</v>
      </c>
      <c r="D808" s="162">
        <v>24.802577972412109</v>
      </c>
      <c r="E808" s="173">
        <v>38.365371704101563</v>
      </c>
    </row>
    <row r="809" spans="1:5">
      <c r="A809" s="124" t="s">
        <v>1630</v>
      </c>
      <c r="B809" s="134" t="s">
        <v>1631</v>
      </c>
      <c r="C809" s="139"/>
      <c r="D809" s="131" t="s">
        <v>1486</v>
      </c>
      <c r="E809" s="152" t="s">
        <v>1486</v>
      </c>
    </row>
    <row r="810" spans="1:5" ht="30">
      <c r="A810" s="124" t="s">
        <v>1632</v>
      </c>
      <c r="B810" s="134" t="s">
        <v>1633</v>
      </c>
      <c r="C810" s="139"/>
      <c r="D810" s="131" t="s">
        <v>1486</v>
      </c>
      <c r="E810" s="152" t="s">
        <v>1486</v>
      </c>
    </row>
    <row r="811" spans="1:5" ht="30">
      <c r="A811" s="124" t="s">
        <v>1634</v>
      </c>
      <c r="B811" s="134" t="s">
        <v>1635</v>
      </c>
      <c r="C811" s="139"/>
      <c r="D811" s="161">
        <v>1</v>
      </c>
      <c r="E811" s="172">
        <v>1</v>
      </c>
    </row>
    <row r="812" spans="1:5" ht="30">
      <c r="A812" s="124" t="s">
        <v>1636</v>
      </c>
      <c r="B812" s="134" t="s">
        <v>294</v>
      </c>
      <c r="C812" s="139"/>
      <c r="D812" s="161">
        <v>1</v>
      </c>
      <c r="E812" s="172">
        <v>1</v>
      </c>
    </row>
    <row r="813" spans="1:5" ht="30">
      <c r="A813" s="124" t="s">
        <v>1637</v>
      </c>
      <c r="B813" s="134" t="s">
        <v>1638</v>
      </c>
      <c r="C813" s="139" t="s">
        <v>15</v>
      </c>
      <c r="D813" s="162">
        <v>23.621503829956055</v>
      </c>
      <c r="E813" s="173">
        <v>36.5384521484375</v>
      </c>
    </row>
    <row r="814" spans="1:5" ht="30">
      <c r="A814" s="124" t="s">
        <v>1639</v>
      </c>
      <c r="B814" s="134" t="s">
        <v>1640</v>
      </c>
      <c r="C814" s="139" t="s">
        <v>15</v>
      </c>
      <c r="D814" s="162">
        <v>23.621503829956055</v>
      </c>
      <c r="E814" s="173">
        <v>36.5384521484375</v>
      </c>
    </row>
    <row r="815" spans="1:5" ht="30">
      <c r="A815" s="124" t="s">
        <v>1641</v>
      </c>
      <c r="B815" s="134" t="s">
        <v>1642</v>
      </c>
      <c r="C815" s="139" t="s">
        <v>15</v>
      </c>
      <c r="D815" s="162">
        <v>23.385288238525391</v>
      </c>
      <c r="E815" s="173">
        <v>36.173069000244141</v>
      </c>
    </row>
    <row r="816" spans="1:5" ht="30">
      <c r="A816" s="124" t="s">
        <v>1643</v>
      </c>
      <c r="B816" s="134" t="s">
        <v>1644</v>
      </c>
      <c r="C816" s="139" t="s">
        <v>162</v>
      </c>
      <c r="D816" s="161">
        <v>3.6304585933685303</v>
      </c>
      <c r="E816" s="172">
        <v>5.6161470413208008</v>
      </c>
    </row>
    <row r="817" spans="1:5" ht="30">
      <c r="A817" s="124" t="s">
        <v>1645</v>
      </c>
      <c r="B817" s="134" t="s">
        <v>1646</v>
      </c>
      <c r="C817" s="139" t="s">
        <v>65</v>
      </c>
      <c r="D817" s="162">
        <v>52.434612274169922</v>
      </c>
      <c r="E817" s="173">
        <v>52.434612274169922</v>
      </c>
    </row>
    <row r="818" spans="1:5" ht="30">
      <c r="A818" s="124" t="s">
        <v>1647</v>
      </c>
      <c r="B818" s="134" t="s">
        <v>1648</v>
      </c>
      <c r="C818" s="139" t="s">
        <v>65</v>
      </c>
      <c r="D818" s="162">
        <v>52.434612274169922</v>
      </c>
      <c r="E818" s="173">
        <v>52.434612274169922</v>
      </c>
    </row>
    <row r="819" spans="1:5" ht="30">
      <c r="A819" s="124" t="s">
        <v>1649</v>
      </c>
      <c r="B819" s="134" t="s">
        <v>1650</v>
      </c>
      <c r="C819" s="139" t="s">
        <v>45</v>
      </c>
      <c r="D819" s="162">
        <v>79.999992370605469</v>
      </c>
      <c r="E819" s="173">
        <v>79.999992370605469</v>
      </c>
    </row>
    <row r="820" spans="1:5" ht="30">
      <c r="A820" s="124" t="s">
        <v>1651</v>
      </c>
      <c r="B820" s="134" t="s">
        <v>1652</v>
      </c>
      <c r="C820" s="139" t="s">
        <v>45</v>
      </c>
      <c r="D820" s="162">
        <v>80.135292053222656</v>
      </c>
      <c r="E820" s="173">
        <v>80.141212463378906</v>
      </c>
    </row>
    <row r="821" spans="1:5" ht="30">
      <c r="A821" s="124" t="s">
        <v>1653</v>
      </c>
      <c r="B821" s="134" t="s">
        <v>1654</v>
      </c>
      <c r="C821" s="139" t="s">
        <v>45</v>
      </c>
      <c r="D821" s="162">
        <v>79.996894836425781</v>
      </c>
      <c r="E821" s="173">
        <v>79.999992370605469</v>
      </c>
    </row>
    <row r="822" spans="1:5" ht="30">
      <c r="A822" s="124" t="s">
        <v>1655</v>
      </c>
      <c r="B822" s="134" t="s">
        <v>288</v>
      </c>
      <c r="C822" s="139"/>
      <c r="D822" s="164">
        <v>1000</v>
      </c>
      <c r="E822" s="175">
        <v>1000</v>
      </c>
    </row>
    <row r="823" spans="1:5" ht="30">
      <c r="A823" s="124" t="s">
        <v>1656</v>
      </c>
      <c r="B823" s="134" t="s">
        <v>1657</v>
      </c>
      <c r="C823" s="139" t="s">
        <v>15</v>
      </c>
      <c r="D823" s="166">
        <v>0.23621480166912079</v>
      </c>
      <c r="E823" s="177">
        <v>0.36538416147232056</v>
      </c>
    </row>
    <row r="824" spans="1:5" ht="30">
      <c r="A824" s="124" t="s">
        <v>1658</v>
      </c>
      <c r="B824" s="134" t="s">
        <v>292</v>
      </c>
      <c r="C824" s="139" t="s">
        <v>45</v>
      </c>
      <c r="D824" s="162">
        <v>98.999992370605469</v>
      </c>
      <c r="E824" s="173">
        <v>99</v>
      </c>
    </row>
    <row r="825" spans="1:5" ht="30">
      <c r="A825" s="124" t="s">
        <v>1659</v>
      </c>
      <c r="B825" s="134" t="s">
        <v>1660</v>
      </c>
      <c r="C825" s="139"/>
      <c r="D825" s="131" t="s">
        <v>1516</v>
      </c>
      <c r="E825" s="152" t="s">
        <v>1516</v>
      </c>
    </row>
    <row r="826" spans="1:5" ht="30">
      <c r="A826" s="124" t="s">
        <v>1661</v>
      </c>
      <c r="B826" s="134" t="s">
        <v>1662</v>
      </c>
      <c r="C826" s="139" t="s">
        <v>15</v>
      </c>
      <c r="D826" s="162">
        <v>26.79747200012207</v>
      </c>
      <c r="E826" s="173">
        <v>41.123737335205078</v>
      </c>
    </row>
    <row r="827" spans="1:5" ht="30">
      <c r="A827" s="124" t="s">
        <v>1663</v>
      </c>
      <c r="B827" s="134" t="s">
        <v>1664</v>
      </c>
      <c r="C827" s="139" t="s">
        <v>45</v>
      </c>
      <c r="D827" s="162">
        <v>92.592704772949219</v>
      </c>
      <c r="E827" s="173">
        <v>93.325897216796875</v>
      </c>
    </row>
    <row r="828" spans="1:5" ht="30">
      <c r="A828" s="124" t="s">
        <v>305</v>
      </c>
      <c r="B828" s="134" t="s">
        <v>1665</v>
      </c>
      <c r="C828" s="139"/>
      <c r="D828" s="161">
        <v>1.0499999523162842</v>
      </c>
      <c r="E828" s="172">
        <v>1.0499999523162842</v>
      </c>
    </row>
    <row r="829" spans="1:5" ht="30">
      <c r="A829" s="124" t="s">
        <v>1666</v>
      </c>
      <c r="B829" s="134" t="s">
        <v>1667</v>
      </c>
      <c r="C829" s="139"/>
      <c r="D829" s="161">
        <v>1</v>
      </c>
      <c r="E829" s="172">
        <v>1</v>
      </c>
    </row>
    <row r="830" spans="1:5" ht="30">
      <c r="A830" s="124" t="s">
        <v>1668</v>
      </c>
      <c r="B830" s="134" t="s">
        <v>1669</v>
      </c>
      <c r="C830" s="139" t="s">
        <v>15</v>
      </c>
      <c r="D830" s="162">
        <v>25.521402359008789</v>
      </c>
      <c r="E830" s="173">
        <v>39.16546630859375</v>
      </c>
    </row>
    <row r="831" spans="1:5" ht="30">
      <c r="A831" s="124" t="s">
        <v>1670</v>
      </c>
      <c r="B831" s="134" t="s">
        <v>1671</v>
      </c>
      <c r="C831" s="139" t="s">
        <v>15</v>
      </c>
      <c r="D831" s="162">
        <v>23.621503829956055</v>
      </c>
      <c r="E831" s="173">
        <v>36.5384521484375</v>
      </c>
    </row>
    <row r="832" spans="1:5" ht="30">
      <c r="A832" s="124" t="s">
        <v>1672</v>
      </c>
      <c r="B832" s="134" t="s">
        <v>1673</v>
      </c>
      <c r="C832" s="139" t="s">
        <v>45</v>
      </c>
      <c r="D832" s="162">
        <v>92.5556640625</v>
      </c>
      <c r="E832" s="173">
        <v>93.292526245117187</v>
      </c>
    </row>
    <row r="833" spans="1:5" ht="30">
      <c r="A833" s="124" t="s">
        <v>1674</v>
      </c>
      <c r="B833" s="134" t="s">
        <v>1675</v>
      </c>
      <c r="C833" s="139" t="s">
        <v>15</v>
      </c>
      <c r="D833" s="161">
        <v>1.8998979330062866</v>
      </c>
      <c r="E833" s="172">
        <v>2.62701416015625</v>
      </c>
    </row>
    <row r="834" spans="1:5" ht="30">
      <c r="A834" s="124" t="s">
        <v>1676</v>
      </c>
      <c r="B834" s="134" t="s">
        <v>1677</v>
      </c>
      <c r="C834" s="139" t="s">
        <v>15</v>
      </c>
      <c r="D834" s="162">
        <v>24.802577972412109</v>
      </c>
      <c r="E834" s="173">
        <v>38.365371704101563</v>
      </c>
    </row>
    <row r="835" spans="1:5">
      <c r="A835" s="124" t="s">
        <v>1678</v>
      </c>
      <c r="B835" s="134" t="s">
        <v>1679</v>
      </c>
      <c r="C835" s="139"/>
      <c r="D835" s="131" t="s">
        <v>1486</v>
      </c>
      <c r="E835" s="152" t="s">
        <v>1486</v>
      </c>
    </row>
    <row r="836" spans="1:5" ht="30">
      <c r="A836" s="124" t="s">
        <v>1680</v>
      </c>
      <c r="B836" s="134" t="s">
        <v>1681</v>
      </c>
      <c r="C836" s="139"/>
      <c r="D836" s="131" t="s">
        <v>1486</v>
      </c>
      <c r="E836" s="152" t="s">
        <v>1486</v>
      </c>
    </row>
    <row r="837" spans="1:5" ht="30">
      <c r="A837" s="124" t="s">
        <v>1682</v>
      </c>
      <c r="B837" s="134" t="s">
        <v>1683</v>
      </c>
      <c r="C837" s="139"/>
      <c r="D837" s="161">
        <v>1</v>
      </c>
      <c r="E837" s="172">
        <v>1</v>
      </c>
    </row>
    <row r="838" spans="1:5" ht="30">
      <c r="A838" s="124" t="s">
        <v>1684</v>
      </c>
      <c r="B838" s="134" t="s">
        <v>210</v>
      </c>
      <c r="C838" s="139"/>
      <c r="D838" s="161">
        <v>1</v>
      </c>
      <c r="E838" s="172">
        <v>1</v>
      </c>
    </row>
    <row r="839" spans="1:5" ht="30">
      <c r="A839" s="124" t="s">
        <v>1685</v>
      </c>
      <c r="B839" s="134" t="s">
        <v>1686</v>
      </c>
      <c r="C839" s="139" t="s">
        <v>15</v>
      </c>
      <c r="D839" s="162">
        <v>75.275459289550781</v>
      </c>
      <c r="E839" s="178">
        <v>106.17033386230469</v>
      </c>
    </row>
    <row r="840" spans="1:5" ht="30">
      <c r="A840" s="124" t="s">
        <v>1687</v>
      </c>
      <c r="B840" s="134" t="s">
        <v>1688</v>
      </c>
      <c r="C840" s="139" t="s">
        <v>15</v>
      </c>
      <c r="D840" s="162">
        <v>75.275459289550781</v>
      </c>
      <c r="E840" s="178">
        <v>106.17033386230469</v>
      </c>
    </row>
    <row r="841" spans="1:5" ht="30">
      <c r="A841" s="124" t="s">
        <v>1689</v>
      </c>
      <c r="B841" s="134" t="s">
        <v>1690</v>
      </c>
      <c r="C841" s="139" t="s">
        <v>15</v>
      </c>
      <c r="D841" s="162">
        <v>74.522705078125</v>
      </c>
      <c r="E841" s="178">
        <v>105.10863494873047</v>
      </c>
    </row>
    <row r="842" spans="1:5" ht="30">
      <c r="A842" s="124" t="s">
        <v>1691</v>
      </c>
      <c r="B842" s="134" t="s">
        <v>1692</v>
      </c>
      <c r="C842" s="139" t="s">
        <v>162</v>
      </c>
      <c r="D842" s="162">
        <v>11.429071426391602</v>
      </c>
      <c r="E842" s="173">
        <v>16.118188858032227</v>
      </c>
    </row>
    <row r="843" spans="1:5" ht="30">
      <c r="A843" s="124" t="s">
        <v>1693</v>
      </c>
      <c r="B843" s="134" t="s">
        <v>1694</v>
      </c>
      <c r="C843" s="139" t="s">
        <v>65</v>
      </c>
      <c r="D843" s="162">
        <v>53.17584228515625</v>
      </c>
      <c r="E843" s="173">
        <v>53.17584228515625</v>
      </c>
    </row>
    <row r="844" spans="1:5" ht="30">
      <c r="A844" s="124" t="s">
        <v>1695</v>
      </c>
      <c r="B844" s="134" t="s">
        <v>1696</v>
      </c>
      <c r="C844" s="139" t="s">
        <v>65</v>
      </c>
      <c r="D844" s="162">
        <v>53.17584228515625</v>
      </c>
      <c r="E844" s="173">
        <v>53.17584228515625</v>
      </c>
    </row>
    <row r="845" spans="1:5" ht="30">
      <c r="A845" s="124" t="s">
        <v>1697</v>
      </c>
      <c r="B845" s="134" t="s">
        <v>1698</v>
      </c>
      <c r="C845" s="139" t="s">
        <v>45</v>
      </c>
      <c r="D845" s="162">
        <v>79.999992370605469</v>
      </c>
      <c r="E845" s="173">
        <v>79.999992370605469</v>
      </c>
    </row>
    <row r="846" spans="1:5" ht="30">
      <c r="A846" s="124" t="s">
        <v>1699</v>
      </c>
      <c r="B846" s="134" t="s">
        <v>1700</v>
      </c>
      <c r="C846" s="139" t="s">
        <v>45</v>
      </c>
      <c r="D846" s="162">
        <v>80.13873291015625</v>
      </c>
      <c r="E846" s="173">
        <v>80.137405395507813</v>
      </c>
    </row>
    <row r="847" spans="1:5" ht="30">
      <c r="A847" s="124" t="s">
        <v>1701</v>
      </c>
      <c r="B847" s="134" t="s">
        <v>1702</v>
      </c>
      <c r="C847" s="139" t="s">
        <v>45</v>
      </c>
      <c r="D847" s="162">
        <v>79.999992370605469</v>
      </c>
      <c r="E847" s="173">
        <v>80.000030517578125</v>
      </c>
    </row>
    <row r="848" spans="1:5">
      <c r="A848" s="124" t="s">
        <v>1703</v>
      </c>
      <c r="B848" s="134" t="s">
        <v>204</v>
      </c>
      <c r="C848" s="139"/>
      <c r="D848" s="164">
        <v>1000</v>
      </c>
      <c r="E848" s="175">
        <v>1000</v>
      </c>
    </row>
    <row r="849" spans="1:5" ht="30">
      <c r="A849" s="124" t="s">
        <v>1704</v>
      </c>
      <c r="B849" s="134" t="s">
        <v>1705</v>
      </c>
      <c r="C849" s="139" t="s">
        <v>15</v>
      </c>
      <c r="D849" s="166">
        <v>0.7527538537979126</v>
      </c>
      <c r="E849" s="172">
        <v>1.0617023706436157</v>
      </c>
    </row>
    <row r="850" spans="1:5" ht="30">
      <c r="A850" s="124" t="s">
        <v>1706</v>
      </c>
      <c r="B850" s="134" t="s">
        <v>208</v>
      </c>
      <c r="C850" s="139" t="s">
        <v>45</v>
      </c>
      <c r="D850" s="162">
        <v>99</v>
      </c>
      <c r="E850" s="173">
        <v>99.000007629394531</v>
      </c>
    </row>
    <row r="851" spans="1:5">
      <c r="A851" s="124" t="s">
        <v>1707</v>
      </c>
      <c r="B851" s="134" t="s">
        <v>1708</v>
      </c>
      <c r="C851" s="139"/>
      <c r="D851" s="131" t="s">
        <v>1516</v>
      </c>
      <c r="E851" s="152" t="s">
        <v>1516</v>
      </c>
    </row>
    <row r="852" spans="1:5" ht="30">
      <c r="A852" s="124" t="s">
        <v>1709</v>
      </c>
      <c r="B852" s="134" t="s">
        <v>1710</v>
      </c>
      <c r="C852" s="139" t="s">
        <v>15</v>
      </c>
      <c r="D852" s="162">
        <v>83.806320190429688</v>
      </c>
      <c r="E852" s="178">
        <v>117.69365692138672</v>
      </c>
    </row>
    <row r="853" spans="1:5" ht="30">
      <c r="A853" s="124" t="s">
        <v>1711</v>
      </c>
      <c r="B853" s="134" t="s">
        <v>1712</v>
      </c>
      <c r="C853" s="139" t="s">
        <v>45</v>
      </c>
      <c r="D853" s="162">
        <v>94.340080261230469</v>
      </c>
      <c r="E853" s="173">
        <v>94.745773315429688</v>
      </c>
    </row>
    <row r="854" spans="1:5" ht="30">
      <c r="A854" s="124" t="s">
        <v>221</v>
      </c>
      <c r="B854" s="134" t="s">
        <v>1713</v>
      </c>
      <c r="C854" s="139"/>
      <c r="D854" s="161">
        <v>1.0499999523162842</v>
      </c>
      <c r="E854" s="172">
        <v>1.0499999523162842</v>
      </c>
    </row>
    <row r="855" spans="1:5" ht="30">
      <c r="A855" s="124" t="s">
        <v>1714</v>
      </c>
      <c r="B855" s="134" t="s">
        <v>1715</v>
      </c>
      <c r="C855" s="139"/>
      <c r="D855" s="161">
        <v>1</v>
      </c>
      <c r="E855" s="172">
        <v>1</v>
      </c>
    </row>
    <row r="856" spans="1:5" ht="30">
      <c r="A856" s="124" t="s">
        <v>1716</v>
      </c>
      <c r="B856" s="134" t="s">
        <v>1717</v>
      </c>
      <c r="C856" s="139" t="s">
        <v>15</v>
      </c>
      <c r="D856" s="162">
        <v>79.815544128417969</v>
      </c>
      <c r="E856" s="178">
        <v>112.08920288085937</v>
      </c>
    </row>
    <row r="857" spans="1:5" ht="30">
      <c r="A857" s="124" t="s">
        <v>1718</v>
      </c>
      <c r="B857" s="134" t="s">
        <v>1719</v>
      </c>
      <c r="C857" s="139" t="s">
        <v>15</v>
      </c>
      <c r="D857" s="162">
        <v>75.275459289550781</v>
      </c>
      <c r="E857" s="178">
        <v>106.17033386230469</v>
      </c>
    </row>
    <row r="858" spans="1:5" ht="30">
      <c r="A858" s="124" t="s">
        <v>1720</v>
      </c>
      <c r="B858" s="134" t="s">
        <v>1721</v>
      </c>
      <c r="C858" s="139" t="s">
        <v>45</v>
      </c>
      <c r="D858" s="162">
        <v>94.311782836914063</v>
      </c>
      <c r="E858" s="173">
        <v>94.719497680664063</v>
      </c>
    </row>
    <row r="859" spans="1:5" ht="30">
      <c r="A859" s="124" t="s">
        <v>1722</v>
      </c>
      <c r="B859" s="134" t="s">
        <v>1723</v>
      </c>
      <c r="C859" s="139" t="s">
        <v>15</v>
      </c>
      <c r="D859" s="161">
        <v>4.5400829315185547</v>
      </c>
      <c r="E859" s="172">
        <v>5.9188675880432129</v>
      </c>
    </row>
    <row r="860" spans="1:5" ht="30">
      <c r="A860" s="124" t="s">
        <v>1724</v>
      </c>
      <c r="B860" s="134" t="s">
        <v>1725</v>
      </c>
      <c r="C860" s="139" t="s">
        <v>15</v>
      </c>
      <c r="D860" s="162">
        <v>79.039222717285156</v>
      </c>
      <c r="E860" s="178">
        <v>111.47884368896484</v>
      </c>
    </row>
    <row r="861" spans="1:5">
      <c r="A861" s="124" t="s">
        <v>1726</v>
      </c>
      <c r="B861" s="134" t="s">
        <v>1727</v>
      </c>
      <c r="C861" s="139"/>
      <c r="D861" s="131" t="s">
        <v>1486</v>
      </c>
      <c r="E861" s="152" t="s">
        <v>1486</v>
      </c>
    </row>
    <row r="862" spans="1:5" ht="30">
      <c r="A862" s="124" t="s">
        <v>1728</v>
      </c>
      <c r="B862" s="134" t="s">
        <v>1729</v>
      </c>
      <c r="C862" s="139"/>
      <c r="D862" s="131" t="s">
        <v>1486</v>
      </c>
      <c r="E862" s="152" t="s">
        <v>1486</v>
      </c>
    </row>
    <row r="863" spans="1:5" ht="30">
      <c r="A863" s="124" t="s">
        <v>1730</v>
      </c>
      <c r="B863" s="134" t="s">
        <v>1731</v>
      </c>
      <c r="C863" s="139"/>
      <c r="D863" s="161">
        <v>1</v>
      </c>
      <c r="E863" s="172">
        <v>1</v>
      </c>
    </row>
    <row r="864" spans="1:5" ht="30">
      <c r="A864" s="124" t="s">
        <v>1732</v>
      </c>
      <c r="B864" s="134" t="s">
        <v>238</v>
      </c>
      <c r="C864" s="139"/>
      <c r="D864" s="161">
        <v>1</v>
      </c>
      <c r="E864" s="172">
        <v>1</v>
      </c>
    </row>
    <row r="865" spans="1:5" ht="30">
      <c r="A865" s="124" t="s">
        <v>1733</v>
      </c>
      <c r="B865" s="134" t="s">
        <v>1734</v>
      </c>
      <c r="C865" s="139" t="s">
        <v>15</v>
      </c>
      <c r="D865" s="162">
        <v>75.275459289550781</v>
      </c>
      <c r="E865" s="178">
        <v>106.17033386230469</v>
      </c>
    </row>
    <row r="866" spans="1:5" ht="30">
      <c r="A866" s="124" t="s">
        <v>1735</v>
      </c>
      <c r="B866" s="134" t="s">
        <v>1736</v>
      </c>
      <c r="C866" s="139" t="s">
        <v>15</v>
      </c>
      <c r="D866" s="162">
        <v>75.275459289550781</v>
      </c>
      <c r="E866" s="178">
        <v>106.17033386230469</v>
      </c>
    </row>
    <row r="867" spans="1:5" ht="30">
      <c r="A867" s="124" t="s">
        <v>1737</v>
      </c>
      <c r="B867" s="134" t="s">
        <v>1738</v>
      </c>
      <c r="C867" s="139" t="s">
        <v>15</v>
      </c>
      <c r="D867" s="162">
        <v>74.522705078125</v>
      </c>
      <c r="E867" s="178">
        <v>105.10863494873047</v>
      </c>
    </row>
    <row r="868" spans="1:5" ht="30">
      <c r="A868" s="124" t="s">
        <v>1739</v>
      </c>
      <c r="B868" s="134" t="s">
        <v>1740</v>
      </c>
      <c r="C868" s="139" t="s">
        <v>162</v>
      </c>
      <c r="D868" s="162">
        <v>11.429071426391602</v>
      </c>
      <c r="E868" s="173">
        <v>16.118188858032227</v>
      </c>
    </row>
    <row r="869" spans="1:5" ht="30">
      <c r="A869" s="124" t="s">
        <v>1741</v>
      </c>
      <c r="B869" s="134" t="s">
        <v>1742</v>
      </c>
      <c r="C869" s="139" t="s">
        <v>65</v>
      </c>
      <c r="D869" s="162">
        <v>53.17584228515625</v>
      </c>
      <c r="E869" s="173">
        <v>53.17584228515625</v>
      </c>
    </row>
    <row r="870" spans="1:5" ht="30">
      <c r="A870" s="124" t="s">
        <v>1743</v>
      </c>
      <c r="B870" s="134" t="s">
        <v>1744</v>
      </c>
      <c r="C870" s="139" t="s">
        <v>65</v>
      </c>
      <c r="D870" s="162">
        <v>53.17584228515625</v>
      </c>
      <c r="E870" s="173">
        <v>53.17584228515625</v>
      </c>
    </row>
    <row r="871" spans="1:5" ht="30">
      <c r="A871" s="124" t="s">
        <v>1745</v>
      </c>
      <c r="B871" s="134" t="s">
        <v>1746</v>
      </c>
      <c r="C871" s="139" t="s">
        <v>45</v>
      </c>
      <c r="D871" s="162">
        <v>79.999992370605469</v>
      </c>
      <c r="E871" s="173">
        <v>79.999992370605469</v>
      </c>
    </row>
    <row r="872" spans="1:5" ht="30">
      <c r="A872" s="124" t="s">
        <v>1747</v>
      </c>
      <c r="B872" s="134" t="s">
        <v>1748</v>
      </c>
      <c r="C872" s="139" t="s">
        <v>45</v>
      </c>
      <c r="D872" s="162">
        <v>80.13873291015625</v>
      </c>
      <c r="E872" s="173">
        <v>80.137405395507813</v>
      </c>
    </row>
    <row r="873" spans="1:5" ht="30">
      <c r="A873" s="124" t="s">
        <v>1749</v>
      </c>
      <c r="B873" s="134" t="s">
        <v>1750</v>
      </c>
      <c r="C873" s="139" t="s">
        <v>45</v>
      </c>
      <c r="D873" s="162">
        <v>79.999992370605469</v>
      </c>
      <c r="E873" s="173">
        <v>80.000030517578125</v>
      </c>
    </row>
    <row r="874" spans="1:5">
      <c r="A874" s="124" t="s">
        <v>1751</v>
      </c>
      <c r="B874" s="134" t="s">
        <v>232</v>
      </c>
      <c r="C874" s="139"/>
      <c r="D874" s="164">
        <v>1000</v>
      </c>
      <c r="E874" s="175">
        <v>1000</v>
      </c>
    </row>
    <row r="875" spans="1:5" ht="30">
      <c r="A875" s="124" t="s">
        <v>1752</v>
      </c>
      <c r="B875" s="134" t="s">
        <v>1753</v>
      </c>
      <c r="C875" s="139" t="s">
        <v>15</v>
      </c>
      <c r="D875" s="166">
        <v>0.7527538537979126</v>
      </c>
      <c r="E875" s="172">
        <v>1.0617023706436157</v>
      </c>
    </row>
    <row r="876" spans="1:5" ht="30">
      <c r="A876" s="124" t="s">
        <v>1754</v>
      </c>
      <c r="B876" s="134" t="s">
        <v>236</v>
      </c>
      <c r="C876" s="139" t="s">
        <v>45</v>
      </c>
      <c r="D876" s="162">
        <v>99</v>
      </c>
      <c r="E876" s="173">
        <v>99.000007629394531</v>
      </c>
    </row>
    <row r="877" spans="1:5">
      <c r="A877" s="124" t="s">
        <v>1755</v>
      </c>
      <c r="B877" s="134" t="s">
        <v>1756</v>
      </c>
      <c r="C877" s="139"/>
      <c r="D877" s="131" t="s">
        <v>1516</v>
      </c>
      <c r="E877" s="152" t="s">
        <v>1516</v>
      </c>
    </row>
    <row r="878" spans="1:5" ht="30">
      <c r="A878" s="124" t="s">
        <v>1757</v>
      </c>
      <c r="B878" s="134" t="s">
        <v>1758</v>
      </c>
      <c r="C878" s="139" t="s">
        <v>15</v>
      </c>
      <c r="D878" s="162">
        <v>83.806320190429688</v>
      </c>
      <c r="E878" s="178">
        <v>117.69365692138672</v>
      </c>
    </row>
    <row r="879" spans="1:5" ht="30">
      <c r="A879" s="124" t="s">
        <v>1759</v>
      </c>
      <c r="B879" s="134" t="s">
        <v>1760</v>
      </c>
      <c r="C879" s="139" t="s">
        <v>45</v>
      </c>
      <c r="D879" s="162">
        <v>94.340080261230469</v>
      </c>
      <c r="E879" s="173">
        <v>94.745773315429688</v>
      </c>
    </row>
    <row r="880" spans="1:5" ht="30">
      <c r="A880" s="124" t="s">
        <v>249</v>
      </c>
      <c r="B880" s="134" t="s">
        <v>1761</v>
      </c>
      <c r="C880" s="139"/>
      <c r="D880" s="161">
        <v>1.0499999523162842</v>
      </c>
      <c r="E880" s="172">
        <v>1.0499999523162842</v>
      </c>
    </row>
    <row r="881" spans="1:5" ht="30">
      <c r="A881" s="124" t="s">
        <v>1762</v>
      </c>
      <c r="B881" s="134" t="s">
        <v>1763</v>
      </c>
      <c r="C881" s="139"/>
      <c r="D881" s="161">
        <v>1</v>
      </c>
      <c r="E881" s="172">
        <v>1</v>
      </c>
    </row>
    <row r="882" spans="1:5" ht="30">
      <c r="A882" s="124" t="s">
        <v>1764</v>
      </c>
      <c r="B882" s="134" t="s">
        <v>1765</v>
      </c>
      <c r="C882" s="139" t="s">
        <v>15</v>
      </c>
      <c r="D882" s="162">
        <v>79.815544128417969</v>
      </c>
      <c r="E882" s="178">
        <v>112.08920288085937</v>
      </c>
    </row>
    <row r="883" spans="1:5" ht="30">
      <c r="A883" s="124" t="s">
        <v>1766</v>
      </c>
      <c r="B883" s="134" t="s">
        <v>1767</v>
      </c>
      <c r="C883" s="139" t="s">
        <v>15</v>
      </c>
      <c r="D883" s="162">
        <v>75.275459289550781</v>
      </c>
      <c r="E883" s="178">
        <v>106.17033386230469</v>
      </c>
    </row>
    <row r="884" spans="1:5" ht="30">
      <c r="A884" s="124" t="s">
        <v>1768</v>
      </c>
      <c r="B884" s="134" t="s">
        <v>1769</v>
      </c>
      <c r="C884" s="139" t="s">
        <v>45</v>
      </c>
      <c r="D884" s="162">
        <v>94.311782836914063</v>
      </c>
      <c r="E884" s="173">
        <v>94.719497680664063</v>
      </c>
    </row>
    <row r="885" spans="1:5" ht="30">
      <c r="A885" s="124" t="s">
        <v>1770</v>
      </c>
      <c r="B885" s="134" t="s">
        <v>1771</v>
      </c>
      <c r="C885" s="139" t="s">
        <v>15</v>
      </c>
      <c r="D885" s="161">
        <v>4.5400829315185547</v>
      </c>
      <c r="E885" s="172">
        <v>5.9188675880432129</v>
      </c>
    </row>
    <row r="886" spans="1:5" ht="30">
      <c r="A886" s="124" t="s">
        <v>1772</v>
      </c>
      <c r="B886" s="134" t="s">
        <v>1773</v>
      </c>
      <c r="C886" s="139" t="s">
        <v>15</v>
      </c>
      <c r="D886" s="162">
        <v>79.039222717285156</v>
      </c>
      <c r="E886" s="178">
        <v>111.47884368896484</v>
      </c>
    </row>
    <row r="887" spans="1:5" ht="30">
      <c r="A887" s="124" t="s">
        <v>1774</v>
      </c>
      <c r="B887" s="134" t="s">
        <v>1775</v>
      </c>
      <c r="C887" s="139" t="s">
        <v>50</v>
      </c>
      <c r="D887" s="161">
        <v>9.9860000610351562</v>
      </c>
      <c r="E887" s="173">
        <v>10.017158508300781</v>
      </c>
    </row>
    <row r="888" spans="1:5" ht="30">
      <c r="A888" s="124" t="s">
        <v>1776</v>
      </c>
      <c r="B888" s="134" t="s">
        <v>1777</v>
      </c>
      <c r="C888" s="139" t="s">
        <v>42</v>
      </c>
      <c r="D888" s="167">
        <v>179.82476806640625</v>
      </c>
      <c r="E888" s="178">
        <v>179.96014404296875</v>
      </c>
    </row>
    <row r="889" spans="1:5" ht="30">
      <c r="A889" s="124" t="s">
        <v>1778</v>
      </c>
      <c r="B889" s="134" t="s">
        <v>1779</v>
      </c>
      <c r="C889" s="139" t="s">
        <v>15</v>
      </c>
      <c r="D889" s="164">
        <v>2801.7109375</v>
      </c>
      <c r="E889" s="174">
        <v>4619.7158203125</v>
      </c>
    </row>
    <row r="890" spans="1:5" ht="30">
      <c r="A890" s="124" t="s">
        <v>1780</v>
      </c>
      <c r="B890" s="134" t="s">
        <v>1781</v>
      </c>
      <c r="C890" s="139" t="s">
        <v>15</v>
      </c>
      <c r="D890" s="164">
        <v>2491.837890625</v>
      </c>
      <c r="E890" s="174">
        <v>4107.79248046875</v>
      </c>
    </row>
    <row r="891" spans="1:5" ht="30">
      <c r="A891" s="124" t="s">
        <v>1782</v>
      </c>
      <c r="B891" s="134" t="s">
        <v>1783</v>
      </c>
      <c r="C891" s="139" t="s">
        <v>15</v>
      </c>
      <c r="D891" s="167">
        <v>309.8729248046875</v>
      </c>
      <c r="E891" s="178">
        <v>511.92324829101562</v>
      </c>
    </row>
    <row r="892" spans="1:5" ht="30">
      <c r="A892" s="124" t="s">
        <v>1784</v>
      </c>
      <c r="B892" s="134" t="s">
        <v>1785</v>
      </c>
      <c r="C892" s="139" t="s">
        <v>42</v>
      </c>
      <c r="D892" s="162">
        <v>51.857048034667969</v>
      </c>
      <c r="E892" s="173">
        <v>51.989612579345703</v>
      </c>
    </row>
    <row r="893" spans="1:5" ht="30">
      <c r="A893" s="124" t="s">
        <v>1786</v>
      </c>
      <c r="B893" s="134" t="s">
        <v>1787</v>
      </c>
      <c r="C893" s="139" t="s">
        <v>42</v>
      </c>
      <c r="D893" s="162">
        <v>22.709995269775391</v>
      </c>
      <c r="E893" s="173">
        <v>22.709995269775391</v>
      </c>
    </row>
    <row r="894" spans="1:5" ht="30">
      <c r="A894" s="124" t="s">
        <v>1788</v>
      </c>
      <c r="B894" s="134" t="s">
        <v>1789</v>
      </c>
      <c r="C894" s="139" t="s">
        <v>42</v>
      </c>
      <c r="D894" s="161">
        <v>3.3685982227325439</v>
      </c>
      <c r="E894" s="172">
        <v>3.3685982227325439</v>
      </c>
    </row>
    <row r="895" spans="1:5" ht="30">
      <c r="A895" s="124" t="s">
        <v>1790</v>
      </c>
      <c r="B895" s="134" t="s">
        <v>1791</v>
      </c>
      <c r="C895" s="139" t="s">
        <v>1792</v>
      </c>
      <c r="D895" s="164">
        <v>1870.695556640625</v>
      </c>
      <c r="E895" s="175">
        <v>1870.695556640625</v>
      </c>
    </row>
    <row r="896" spans="1:5" ht="30">
      <c r="A896" s="124" t="s">
        <v>1793</v>
      </c>
      <c r="B896" s="134" t="s">
        <v>1794</v>
      </c>
      <c r="C896" s="139" t="s">
        <v>50</v>
      </c>
      <c r="D896" s="165">
        <v>0</v>
      </c>
      <c r="E896" s="176">
        <v>0</v>
      </c>
    </row>
    <row r="897" spans="1:5" ht="30">
      <c r="A897" s="124" t="s">
        <v>1795</v>
      </c>
      <c r="B897" s="134" t="s">
        <v>1796</v>
      </c>
      <c r="C897" s="139" t="s">
        <v>39</v>
      </c>
      <c r="D897" s="165">
        <v>0</v>
      </c>
      <c r="E897" s="176">
        <v>0</v>
      </c>
    </row>
    <row r="898" spans="1:5" ht="30">
      <c r="A898" s="124" t="s">
        <v>1797</v>
      </c>
      <c r="B898" s="134" t="s">
        <v>1798</v>
      </c>
      <c r="C898" s="139" t="s">
        <v>39</v>
      </c>
      <c r="D898" s="165">
        <v>0</v>
      </c>
      <c r="E898" s="176">
        <v>0</v>
      </c>
    </row>
    <row r="899" spans="1:5" ht="30">
      <c r="A899" s="124" t="s">
        <v>1799</v>
      </c>
      <c r="B899" s="134" t="s">
        <v>1800</v>
      </c>
      <c r="C899" s="139" t="s">
        <v>39</v>
      </c>
      <c r="D899" s="165">
        <v>0</v>
      </c>
      <c r="E899" s="176">
        <v>0</v>
      </c>
    </row>
    <row r="900" spans="1:5" ht="30">
      <c r="A900" s="124" t="s">
        <v>1801</v>
      </c>
      <c r="B900" s="134" t="s">
        <v>1802</v>
      </c>
      <c r="C900" s="139" t="s">
        <v>39</v>
      </c>
      <c r="D900" s="165">
        <v>0</v>
      </c>
      <c r="E900" s="176">
        <v>0</v>
      </c>
    </row>
    <row r="901" spans="1:5" ht="30">
      <c r="A901" s="124" t="s">
        <v>1803</v>
      </c>
      <c r="B901" s="134" t="s">
        <v>1804</v>
      </c>
      <c r="C901" s="139" t="s">
        <v>1805</v>
      </c>
      <c r="D901" s="165">
        <v>0</v>
      </c>
      <c r="E901" s="176">
        <v>0</v>
      </c>
    </row>
    <row r="902" spans="1:5" ht="30">
      <c r="A902" s="124" t="s">
        <v>1806</v>
      </c>
      <c r="B902" s="134" t="s">
        <v>1807</v>
      </c>
      <c r="C902" s="139" t="s">
        <v>1805</v>
      </c>
      <c r="D902" s="165">
        <v>0</v>
      </c>
      <c r="E902" s="176">
        <v>0</v>
      </c>
    </row>
    <row r="903" spans="1:5" ht="30">
      <c r="A903" s="124" t="s">
        <v>1808</v>
      </c>
      <c r="B903" s="134" t="s">
        <v>1809</v>
      </c>
      <c r="C903" s="139" t="s">
        <v>975</v>
      </c>
      <c r="D903" s="165">
        <v>0</v>
      </c>
      <c r="E903" s="176">
        <v>0</v>
      </c>
    </row>
    <row r="904" spans="1:5" ht="30">
      <c r="A904" s="124" t="s">
        <v>1810</v>
      </c>
      <c r="B904" s="134" t="s">
        <v>1811</v>
      </c>
      <c r="C904" s="139" t="s">
        <v>50</v>
      </c>
      <c r="D904" s="166">
        <v>0.90799999237060547</v>
      </c>
      <c r="E904" s="177">
        <v>0.91065078973770142</v>
      </c>
    </row>
    <row r="905" spans="1:5" ht="30">
      <c r="A905" s="124" t="s">
        <v>1812</v>
      </c>
      <c r="B905" s="134" t="s">
        <v>1813</v>
      </c>
      <c r="C905" s="139" t="s">
        <v>42</v>
      </c>
      <c r="D905" s="162">
        <v>96.930198669433594</v>
      </c>
      <c r="E905" s="173">
        <v>97.010368347167969</v>
      </c>
    </row>
    <row r="906" spans="1:5" ht="30">
      <c r="A906" s="124" t="s">
        <v>1814</v>
      </c>
      <c r="B906" s="134" t="s">
        <v>1815</v>
      </c>
      <c r="C906" s="139" t="s">
        <v>15</v>
      </c>
      <c r="D906" s="164">
        <v>1035.85888671875</v>
      </c>
      <c r="E906" s="175">
        <v>1727.91259765625</v>
      </c>
    </row>
    <row r="907" spans="1:5" ht="30">
      <c r="A907" s="124" t="s">
        <v>1816</v>
      </c>
      <c r="B907" s="134" t="s">
        <v>1817</v>
      </c>
      <c r="C907" s="139" t="s">
        <v>15</v>
      </c>
      <c r="D907" s="164">
        <v>1034.728271484375</v>
      </c>
      <c r="E907" s="175">
        <v>1724.67236328125</v>
      </c>
    </row>
    <row r="908" spans="1:5" ht="30">
      <c r="A908" s="124" t="s">
        <v>1818</v>
      </c>
      <c r="B908" s="134" t="s">
        <v>1819</v>
      </c>
      <c r="C908" s="139" t="s">
        <v>15</v>
      </c>
      <c r="D908" s="161">
        <v>1.1305421590805054</v>
      </c>
      <c r="E908" s="172">
        <v>3.2402753829956055</v>
      </c>
    </row>
    <row r="909" spans="1:5" ht="30">
      <c r="A909" s="124" t="s">
        <v>1820</v>
      </c>
      <c r="B909" s="134" t="s">
        <v>1821</v>
      </c>
      <c r="C909" s="139" t="s">
        <v>42</v>
      </c>
      <c r="D909" s="162">
        <v>22.072416305541992</v>
      </c>
      <c r="E909" s="173">
        <v>22.52302360534668</v>
      </c>
    </row>
    <row r="910" spans="1:5" ht="30">
      <c r="A910" s="124" t="s">
        <v>1822</v>
      </c>
      <c r="B910" s="134" t="s">
        <v>1823</v>
      </c>
      <c r="C910" s="139" t="s">
        <v>42</v>
      </c>
      <c r="D910" s="162">
        <v>31.653993606567383</v>
      </c>
      <c r="E910" s="173">
        <v>31.654003143310547</v>
      </c>
    </row>
    <row r="911" spans="1:5" ht="30">
      <c r="A911" s="124" t="s">
        <v>1824</v>
      </c>
      <c r="B911" s="134" t="s">
        <v>1825</v>
      </c>
      <c r="C911" s="139" t="s">
        <v>42</v>
      </c>
      <c r="D911" s="162">
        <v>53.099994659423828</v>
      </c>
      <c r="E911" s="173">
        <v>53.099994659423828</v>
      </c>
    </row>
    <row r="912" spans="1:5" ht="30">
      <c r="A912" s="124" t="s">
        <v>1826</v>
      </c>
      <c r="B912" s="134" t="s">
        <v>1827</v>
      </c>
      <c r="C912" s="139" t="s">
        <v>1792</v>
      </c>
      <c r="D912" s="164">
        <v>1870.695556640625</v>
      </c>
      <c r="E912" s="175">
        <v>1870.695556640625</v>
      </c>
    </row>
    <row r="913" spans="1:5" ht="30">
      <c r="A913" s="124" t="s">
        <v>1828</v>
      </c>
      <c r="B913" s="134" t="s">
        <v>1829</v>
      </c>
      <c r="C913" s="139" t="s">
        <v>50</v>
      </c>
      <c r="D913" s="165">
        <v>0</v>
      </c>
      <c r="E913" s="176">
        <v>0</v>
      </c>
    </row>
    <row r="914" spans="1:5" ht="30">
      <c r="A914" s="124" t="s">
        <v>1830</v>
      </c>
      <c r="B914" s="134" t="s">
        <v>1831</v>
      </c>
      <c r="C914" s="139" t="s">
        <v>39</v>
      </c>
      <c r="D914" s="165">
        <v>0</v>
      </c>
      <c r="E914" s="176">
        <v>0</v>
      </c>
    </row>
    <row r="915" spans="1:5" ht="30">
      <c r="A915" s="124" t="s">
        <v>1832</v>
      </c>
      <c r="B915" s="134" t="s">
        <v>1833</v>
      </c>
      <c r="C915" s="139" t="s">
        <v>39</v>
      </c>
      <c r="D915" s="165">
        <v>0</v>
      </c>
      <c r="E915" s="176">
        <v>0</v>
      </c>
    </row>
    <row r="916" spans="1:5" ht="30">
      <c r="A916" s="124" t="s">
        <v>1834</v>
      </c>
      <c r="B916" s="134" t="s">
        <v>1835</v>
      </c>
      <c r="C916" s="139" t="s">
        <v>39</v>
      </c>
      <c r="D916" s="165">
        <v>0</v>
      </c>
      <c r="E916" s="176">
        <v>0</v>
      </c>
    </row>
    <row r="917" spans="1:5" ht="30">
      <c r="A917" s="124" t="s">
        <v>1836</v>
      </c>
      <c r="B917" s="134" t="s">
        <v>1837</v>
      </c>
      <c r="C917" s="139" t="s">
        <v>39</v>
      </c>
      <c r="D917" s="165">
        <v>0</v>
      </c>
      <c r="E917" s="176">
        <v>0</v>
      </c>
    </row>
    <row r="918" spans="1:5" ht="30">
      <c r="A918" s="124" t="s">
        <v>1838</v>
      </c>
      <c r="B918" s="134" t="s">
        <v>1839</v>
      </c>
      <c r="C918" s="139" t="s">
        <v>1805</v>
      </c>
      <c r="D918" s="165">
        <v>0</v>
      </c>
      <c r="E918" s="176">
        <v>0</v>
      </c>
    </row>
    <row r="919" spans="1:5" ht="30">
      <c r="A919" s="124" t="s">
        <v>1840</v>
      </c>
      <c r="B919" s="134" t="s">
        <v>1841</v>
      </c>
      <c r="C919" s="139" t="s">
        <v>1805</v>
      </c>
      <c r="D919" s="165">
        <v>0</v>
      </c>
      <c r="E919" s="176">
        <v>0</v>
      </c>
    </row>
    <row r="920" spans="1:5" ht="30">
      <c r="A920" s="124" t="s">
        <v>1842</v>
      </c>
      <c r="B920" s="134" t="s">
        <v>1843</v>
      </c>
      <c r="C920" s="139" t="s">
        <v>975</v>
      </c>
      <c r="D920" s="165">
        <v>0</v>
      </c>
      <c r="E920" s="176">
        <v>0</v>
      </c>
    </row>
    <row r="921" spans="1:5">
      <c r="A921" s="124" t="s">
        <v>1844</v>
      </c>
      <c r="B921" s="134" t="s">
        <v>1845</v>
      </c>
      <c r="C921" s="139" t="s">
        <v>50</v>
      </c>
      <c r="D921" s="161">
        <v>1.0132377147674561</v>
      </c>
      <c r="E921" s="172">
        <v>1.0124000310897827</v>
      </c>
    </row>
    <row r="922" spans="1:5">
      <c r="A922" s="124" t="s">
        <v>1846</v>
      </c>
      <c r="B922" s="134" t="s">
        <v>1847</v>
      </c>
      <c r="C922" s="139" t="s">
        <v>42</v>
      </c>
      <c r="D922" s="162">
        <v>24.999990463256836</v>
      </c>
      <c r="E922" s="173">
        <v>24.999990463256836</v>
      </c>
    </row>
    <row r="923" spans="1:5">
      <c r="A923" s="124" t="s">
        <v>1848</v>
      </c>
      <c r="B923" s="134" t="s">
        <v>1849</v>
      </c>
      <c r="C923" s="139" t="s">
        <v>348</v>
      </c>
      <c r="D923" s="163">
        <v>15249.3037109375</v>
      </c>
      <c r="E923" s="174">
        <v>16134.7099609375</v>
      </c>
    </row>
    <row r="924" spans="1:5">
      <c r="A924" s="124" t="s">
        <v>1850</v>
      </c>
      <c r="B924" s="134" t="s">
        <v>328</v>
      </c>
      <c r="C924" s="139" t="s">
        <v>20</v>
      </c>
      <c r="D924" s="161">
        <v>9.1323442459106445</v>
      </c>
      <c r="E924" s="173">
        <v>13.811261177062988</v>
      </c>
    </row>
    <row r="925" spans="1:5">
      <c r="A925" s="124" t="s">
        <v>1851</v>
      </c>
      <c r="B925" s="134" t="s">
        <v>1852</v>
      </c>
      <c r="C925" s="139" t="s">
        <v>15</v>
      </c>
      <c r="D925" s="163">
        <v>38684.453125</v>
      </c>
      <c r="E925" s="174">
        <v>61901.15234375</v>
      </c>
    </row>
    <row r="926" spans="1:5">
      <c r="A926" s="124" t="s">
        <v>1853</v>
      </c>
      <c r="B926" s="134" t="s">
        <v>1854</v>
      </c>
      <c r="C926" s="139" t="s">
        <v>15</v>
      </c>
      <c r="D926" s="163">
        <v>42486.3515625</v>
      </c>
      <c r="E926" s="174">
        <v>67463.53125</v>
      </c>
    </row>
    <row r="927" spans="1:5">
      <c r="A927" s="124" t="s">
        <v>1855</v>
      </c>
      <c r="B927" s="134" t="s">
        <v>1856</v>
      </c>
      <c r="C927" s="139" t="s">
        <v>388</v>
      </c>
      <c r="D927" s="161">
        <v>2.891390323638916</v>
      </c>
      <c r="E927" s="172">
        <v>2.891390323638916</v>
      </c>
    </row>
    <row r="928" spans="1:5">
      <c r="A928" s="124" t="s">
        <v>1857</v>
      </c>
      <c r="B928" s="134" t="s">
        <v>1858</v>
      </c>
      <c r="C928" s="139" t="s">
        <v>966</v>
      </c>
      <c r="D928" s="167">
        <v>402.66665649414062</v>
      </c>
      <c r="E928" s="178">
        <v>644.329345703125</v>
      </c>
    </row>
    <row r="929" spans="1:5">
      <c r="A929" s="124" t="s">
        <v>1859</v>
      </c>
      <c r="B929" s="134" t="s">
        <v>330</v>
      </c>
      <c r="C929" s="139"/>
      <c r="D929" s="131" t="s">
        <v>331</v>
      </c>
      <c r="E929" s="152" t="s">
        <v>331</v>
      </c>
    </row>
    <row r="930" spans="1:5">
      <c r="A930" s="124" t="s">
        <v>1860</v>
      </c>
      <c r="B930" s="134" t="s">
        <v>1861</v>
      </c>
      <c r="C930" s="139"/>
      <c r="D930" s="131" t="s">
        <v>1862</v>
      </c>
      <c r="E930" s="152" t="s">
        <v>1862</v>
      </c>
    </row>
    <row r="931" spans="1:5">
      <c r="A931" s="124" t="s">
        <v>1863</v>
      </c>
      <c r="B931" s="134" t="s">
        <v>1864</v>
      </c>
      <c r="C931" s="139" t="s">
        <v>348</v>
      </c>
      <c r="D931" s="163">
        <v>15249.302734375</v>
      </c>
      <c r="E931" s="174">
        <v>16134.7099609375</v>
      </c>
    </row>
    <row r="932" spans="1:5">
      <c r="A932" s="124" t="s">
        <v>1865</v>
      </c>
      <c r="B932" s="134" t="s">
        <v>347</v>
      </c>
      <c r="C932" s="139" t="s">
        <v>348</v>
      </c>
      <c r="D932" s="163">
        <v>16748</v>
      </c>
      <c r="E932" s="174">
        <v>17584.560546875</v>
      </c>
    </row>
    <row r="933" spans="1:5" ht="30">
      <c r="A933" s="124" t="s">
        <v>1866</v>
      </c>
      <c r="B933" s="134" t="s">
        <v>326</v>
      </c>
      <c r="C933" s="139" t="s">
        <v>42</v>
      </c>
      <c r="D933" s="162">
        <v>24.999992370605469</v>
      </c>
      <c r="E933" s="173">
        <v>24.999992370605469</v>
      </c>
    </row>
    <row r="934" spans="1:5" ht="30">
      <c r="A934" s="124" t="s">
        <v>1867</v>
      </c>
      <c r="B934" s="134" t="s">
        <v>1868</v>
      </c>
      <c r="C934" s="139" t="s">
        <v>348</v>
      </c>
      <c r="D934" s="163">
        <v>15249.302734375</v>
      </c>
      <c r="E934" s="174">
        <v>16134.7099609375</v>
      </c>
    </row>
    <row r="935" spans="1:5" ht="30">
      <c r="A935" s="124" t="s">
        <v>1869</v>
      </c>
      <c r="B935" s="134" t="s">
        <v>1870</v>
      </c>
      <c r="C935" s="139" t="s">
        <v>348</v>
      </c>
      <c r="D935" s="163">
        <v>16817.599609375</v>
      </c>
      <c r="E935" s="174">
        <v>17652.505859375</v>
      </c>
    </row>
    <row r="936" spans="1:5">
      <c r="A936" s="124" t="s">
        <v>1871</v>
      </c>
      <c r="B936" s="134" t="s">
        <v>1872</v>
      </c>
      <c r="C936" s="139" t="s">
        <v>45</v>
      </c>
      <c r="D936" s="162">
        <v>42.700000762939453</v>
      </c>
      <c r="E936" s="173">
        <v>42.700000762939453</v>
      </c>
    </row>
    <row r="937" spans="1:5">
      <c r="A937" s="124" t="s">
        <v>1873</v>
      </c>
      <c r="B937" s="134" t="s">
        <v>1874</v>
      </c>
      <c r="C937" s="139" t="s">
        <v>45</v>
      </c>
      <c r="D937" s="161">
        <v>2.9500000476837158</v>
      </c>
      <c r="E937" s="172">
        <v>2.9500000476837158</v>
      </c>
    </row>
    <row r="938" spans="1:5">
      <c r="A938" s="124" t="s">
        <v>1875</v>
      </c>
      <c r="B938" s="134" t="s">
        <v>1876</v>
      </c>
      <c r="C938" s="139" t="s">
        <v>45</v>
      </c>
      <c r="D938" s="162">
        <v>13.639999389648437</v>
      </c>
      <c r="E938" s="173">
        <v>15.639999389648437</v>
      </c>
    </row>
    <row r="939" spans="1:5">
      <c r="A939" s="124" t="s">
        <v>1877</v>
      </c>
      <c r="B939" s="134" t="s">
        <v>1878</v>
      </c>
      <c r="C939" s="139" t="s">
        <v>45</v>
      </c>
      <c r="D939" s="166">
        <v>0.62999999523162842</v>
      </c>
      <c r="E939" s="177">
        <v>0.62999999523162842</v>
      </c>
    </row>
    <row r="940" spans="1:5">
      <c r="A940" s="124" t="s">
        <v>1879</v>
      </c>
      <c r="B940" s="134" t="s">
        <v>1880</v>
      </c>
      <c r="C940" s="139" t="s">
        <v>45</v>
      </c>
      <c r="D940" s="166">
        <v>0.44999998807907104</v>
      </c>
      <c r="E940" s="177">
        <v>0.44999998807907104</v>
      </c>
    </row>
    <row r="941" spans="1:5">
      <c r="A941" s="124" t="s">
        <v>1881</v>
      </c>
      <c r="B941" s="134" t="s">
        <v>1882</v>
      </c>
      <c r="C941" s="139" t="s">
        <v>45</v>
      </c>
      <c r="D941" s="165">
        <v>0</v>
      </c>
      <c r="E941" s="176">
        <v>0</v>
      </c>
    </row>
    <row r="942" spans="1:5" ht="30">
      <c r="A942" s="124" t="s">
        <v>1883</v>
      </c>
      <c r="B942" s="134" t="s">
        <v>1884</v>
      </c>
      <c r="C942" s="139" t="s">
        <v>45</v>
      </c>
      <c r="D942" s="165">
        <v>0</v>
      </c>
      <c r="E942" s="176">
        <v>0</v>
      </c>
    </row>
    <row r="943" spans="1:5">
      <c r="A943" s="124" t="s">
        <v>1885</v>
      </c>
      <c r="B943" s="134" t="s">
        <v>1886</v>
      </c>
      <c r="C943" s="139" t="s">
        <v>45</v>
      </c>
      <c r="D943" s="161">
        <v>4.630000114440918</v>
      </c>
      <c r="E943" s="172">
        <v>4.630000114440918</v>
      </c>
    </row>
    <row r="944" spans="1:5" ht="30">
      <c r="A944" s="124" t="s">
        <v>1887</v>
      </c>
      <c r="B944" s="134" t="s">
        <v>1888</v>
      </c>
      <c r="C944" s="139" t="s">
        <v>45</v>
      </c>
      <c r="D944" s="162">
        <v>35</v>
      </c>
      <c r="E944" s="173">
        <v>33</v>
      </c>
    </row>
    <row r="945" spans="1:5" ht="30">
      <c r="A945" s="124" t="s">
        <v>1889</v>
      </c>
      <c r="B945" s="134" t="s">
        <v>1890</v>
      </c>
      <c r="C945" s="139"/>
      <c r="D945" s="161">
        <v>7.2130680084228516</v>
      </c>
      <c r="E945" s="172">
        <v>7.3283791542053223</v>
      </c>
    </row>
    <row r="946" spans="1:5">
      <c r="A946" s="124" t="s">
        <v>1891</v>
      </c>
      <c r="B946" s="134" t="s">
        <v>1892</v>
      </c>
      <c r="C946" s="139" t="s">
        <v>50</v>
      </c>
      <c r="D946" s="161">
        <v>1.0132377147674561</v>
      </c>
      <c r="E946" s="172">
        <v>1.0124000310897827</v>
      </c>
    </row>
    <row r="947" spans="1:5">
      <c r="A947" s="124" t="s">
        <v>1893</v>
      </c>
      <c r="B947" s="134" t="s">
        <v>1894</v>
      </c>
      <c r="C947" s="139" t="s">
        <v>42</v>
      </c>
      <c r="D947" s="162">
        <v>30.000024795532227</v>
      </c>
      <c r="E947" s="173">
        <v>28.999998092651367</v>
      </c>
    </row>
    <row r="948" spans="1:5">
      <c r="A948" s="124" t="s">
        <v>1895</v>
      </c>
      <c r="B948" s="134" t="s">
        <v>1896</v>
      </c>
      <c r="C948" s="139" t="s">
        <v>348</v>
      </c>
      <c r="D948" s="161">
        <v>5.1340827941894531</v>
      </c>
      <c r="E948" s="172">
        <v>4.1086997985839844</v>
      </c>
    </row>
    <row r="949" spans="1:5">
      <c r="A949" s="124" t="s">
        <v>1897</v>
      </c>
      <c r="B949" s="134" t="s">
        <v>385</v>
      </c>
      <c r="C949" s="139" t="s">
        <v>20</v>
      </c>
      <c r="D949" s="162">
        <v>14.72121524810791</v>
      </c>
      <c r="E949" s="173">
        <v>22.823652267456055</v>
      </c>
    </row>
    <row r="950" spans="1:5" ht="30">
      <c r="A950" s="124" t="s">
        <v>1898</v>
      </c>
      <c r="B950" s="134" t="s">
        <v>1899</v>
      </c>
      <c r="C950" s="139"/>
      <c r="D950" s="162">
        <v>28.586418151855469</v>
      </c>
      <c r="E950" s="173">
        <v>28.579092025756836</v>
      </c>
    </row>
    <row r="951" spans="1:5" ht="30">
      <c r="A951" s="124" t="s">
        <v>1900</v>
      </c>
      <c r="B951" s="134" t="s">
        <v>1901</v>
      </c>
      <c r="C951" s="139" t="s">
        <v>45</v>
      </c>
      <c r="D951" s="162">
        <v>75.3670654296875</v>
      </c>
      <c r="E951" s="173">
        <v>75.314826965332031</v>
      </c>
    </row>
    <row r="952" spans="1:5" ht="30">
      <c r="A952" s="124" t="s">
        <v>1902</v>
      </c>
      <c r="B952" s="134" t="s">
        <v>1903</v>
      </c>
      <c r="C952" s="139" t="s">
        <v>45</v>
      </c>
      <c r="D952" s="162">
        <v>20.221628189086914</v>
      </c>
      <c r="E952" s="173">
        <v>20.207612991333008</v>
      </c>
    </row>
    <row r="953" spans="1:5" ht="30">
      <c r="A953" s="124" t="s">
        <v>1904</v>
      </c>
      <c r="B953" s="134" t="s">
        <v>1905</v>
      </c>
      <c r="C953" s="139" t="s">
        <v>45</v>
      </c>
      <c r="D953" s="166">
        <v>2.9250187799334526E-2</v>
      </c>
      <c r="E953" s="177">
        <v>2.9229914769530296E-2</v>
      </c>
    </row>
    <row r="954" spans="1:5" ht="30">
      <c r="A954" s="124" t="s">
        <v>1906</v>
      </c>
      <c r="B954" s="134" t="s">
        <v>1907</v>
      </c>
      <c r="C954" s="139" t="s">
        <v>45</v>
      </c>
      <c r="D954" s="161">
        <v>3.4743857383728027</v>
      </c>
      <c r="E954" s="172">
        <v>3.5412914752960205</v>
      </c>
    </row>
    <row r="955" spans="1:5" ht="30">
      <c r="A955" s="124" t="s">
        <v>1908</v>
      </c>
      <c r="B955" s="134" t="s">
        <v>1909</v>
      </c>
      <c r="C955" s="139" t="s">
        <v>45</v>
      </c>
      <c r="D955" s="165">
        <v>0</v>
      </c>
      <c r="E955" s="176">
        <v>0</v>
      </c>
    </row>
    <row r="956" spans="1:5" ht="30">
      <c r="A956" s="124" t="s">
        <v>1910</v>
      </c>
      <c r="B956" s="134" t="s">
        <v>1911</v>
      </c>
      <c r="C956" s="139" t="s">
        <v>45</v>
      </c>
      <c r="D956" s="166">
        <v>0.90766996145248413</v>
      </c>
      <c r="E956" s="177">
        <v>0.90704077482223511</v>
      </c>
    </row>
    <row r="957" spans="1:5" ht="30">
      <c r="A957" s="124" t="s">
        <v>1912</v>
      </c>
      <c r="B957" s="134" t="s">
        <v>1913</v>
      </c>
      <c r="C957" s="139" t="s">
        <v>45</v>
      </c>
      <c r="D957" s="165">
        <v>0</v>
      </c>
      <c r="E957" s="176">
        <v>0</v>
      </c>
    </row>
    <row r="958" spans="1:5">
      <c r="A958" s="124" t="s">
        <v>1914</v>
      </c>
      <c r="B958" s="134" t="s">
        <v>1915</v>
      </c>
      <c r="C958" s="139" t="s">
        <v>20</v>
      </c>
      <c r="D958" s="169">
        <v>6.6292425617575645E-3</v>
      </c>
      <c r="E958" s="177">
        <v>1.0273433290421963E-2</v>
      </c>
    </row>
    <row r="959" spans="1:5">
      <c r="A959" s="124" t="s">
        <v>1916</v>
      </c>
      <c r="B959" s="134" t="s">
        <v>1917</v>
      </c>
      <c r="C959" s="139" t="s">
        <v>50</v>
      </c>
      <c r="D959" s="161">
        <v>1.0132377147674561</v>
      </c>
      <c r="E959" s="172">
        <v>1.0124000310897827</v>
      </c>
    </row>
    <row r="960" spans="1:5">
      <c r="A960" s="124" t="s">
        <v>1918</v>
      </c>
      <c r="B960" s="134" t="s">
        <v>1919</v>
      </c>
      <c r="C960" s="139" t="s">
        <v>42</v>
      </c>
      <c r="D960" s="162">
        <v>30.000024795532227</v>
      </c>
      <c r="E960" s="173">
        <v>28.999998092651367</v>
      </c>
    </row>
    <row r="961" spans="1:5">
      <c r="A961" s="124" t="s">
        <v>1920</v>
      </c>
      <c r="B961" s="134" t="s">
        <v>1921</v>
      </c>
      <c r="C961" s="139" t="s">
        <v>348</v>
      </c>
      <c r="D961" s="161">
        <v>5.1340827941894531</v>
      </c>
      <c r="E961" s="172">
        <v>4.1086997985839844</v>
      </c>
    </row>
    <row r="962" spans="1:5">
      <c r="A962" s="124" t="s">
        <v>1922</v>
      </c>
      <c r="B962" s="134" t="s">
        <v>393</v>
      </c>
      <c r="C962" s="139" t="s">
        <v>20</v>
      </c>
      <c r="D962" s="162">
        <v>14.72121524810791</v>
      </c>
      <c r="E962" s="173">
        <v>22.823652267456055</v>
      </c>
    </row>
    <row r="963" spans="1:5" ht="30">
      <c r="A963" s="124" t="s">
        <v>1923</v>
      </c>
      <c r="B963" s="134" t="s">
        <v>1924</v>
      </c>
      <c r="C963" s="139"/>
      <c r="D963" s="162">
        <v>28.586418151855469</v>
      </c>
      <c r="E963" s="173">
        <v>28.579092025756836</v>
      </c>
    </row>
    <row r="964" spans="1:5" ht="30">
      <c r="A964" s="124" t="s">
        <v>1925</v>
      </c>
      <c r="B964" s="134" t="s">
        <v>1926</v>
      </c>
      <c r="C964" s="139" t="s">
        <v>45</v>
      </c>
      <c r="D964" s="162">
        <v>75.3670654296875</v>
      </c>
      <c r="E964" s="173">
        <v>75.314826965332031</v>
      </c>
    </row>
    <row r="965" spans="1:5" ht="30">
      <c r="A965" s="124" t="s">
        <v>1927</v>
      </c>
      <c r="B965" s="134" t="s">
        <v>1928</v>
      </c>
      <c r="C965" s="139" t="s">
        <v>45</v>
      </c>
      <c r="D965" s="162">
        <v>20.221628189086914</v>
      </c>
      <c r="E965" s="173">
        <v>20.207612991333008</v>
      </c>
    </row>
    <row r="966" spans="1:5" ht="30">
      <c r="A966" s="124" t="s">
        <v>1929</v>
      </c>
      <c r="B966" s="134" t="s">
        <v>1930</v>
      </c>
      <c r="C966" s="139" t="s">
        <v>45</v>
      </c>
      <c r="D966" s="166">
        <v>2.9250187799334526E-2</v>
      </c>
      <c r="E966" s="177">
        <v>2.9229914769530296E-2</v>
      </c>
    </row>
    <row r="967" spans="1:5" ht="30">
      <c r="A967" s="124" t="s">
        <v>1931</v>
      </c>
      <c r="B967" s="134" t="s">
        <v>1932</v>
      </c>
      <c r="C967" s="139" t="s">
        <v>45</v>
      </c>
      <c r="D967" s="161">
        <v>3.4743857383728027</v>
      </c>
      <c r="E967" s="172">
        <v>3.5412914752960205</v>
      </c>
    </row>
    <row r="968" spans="1:5" ht="30">
      <c r="A968" s="124" t="s">
        <v>1933</v>
      </c>
      <c r="B968" s="134" t="s">
        <v>1934</v>
      </c>
      <c r="C968" s="139" t="s">
        <v>45</v>
      </c>
      <c r="D968" s="165">
        <v>0</v>
      </c>
      <c r="E968" s="176">
        <v>0</v>
      </c>
    </row>
    <row r="969" spans="1:5" ht="30">
      <c r="A969" s="124" t="s">
        <v>1935</v>
      </c>
      <c r="B969" s="134" t="s">
        <v>1936</v>
      </c>
      <c r="C969" s="139" t="s">
        <v>45</v>
      </c>
      <c r="D969" s="166">
        <v>0.90766996145248413</v>
      </c>
      <c r="E969" s="177">
        <v>0.90704077482223511</v>
      </c>
    </row>
    <row r="970" spans="1:5" ht="30">
      <c r="A970" s="124" t="s">
        <v>1937</v>
      </c>
      <c r="B970" s="134" t="s">
        <v>1938</v>
      </c>
      <c r="C970" s="139" t="s">
        <v>45</v>
      </c>
      <c r="D970" s="165">
        <v>0</v>
      </c>
      <c r="E970" s="176">
        <v>0</v>
      </c>
    </row>
    <row r="971" spans="1:5">
      <c r="A971" s="124" t="s">
        <v>1939</v>
      </c>
      <c r="B971" s="134" t="s">
        <v>1940</v>
      </c>
      <c r="C971" s="139" t="s">
        <v>20</v>
      </c>
      <c r="D971" s="169">
        <v>6.6292425617575645E-3</v>
      </c>
      <c r="E971" s="177">
        <v>1.0273433290421963E-2</v>
      </c>
    </row>
    <row r="972" spans="1:5">
      <c r="A972" s="124" t="s">
        <v>1941</v>
      </c>
      <c r="B972" s="134" t="s">
        <v>1942</v>
      </c>
      <c r="C972" s="139" t="s">
        <v>50</v>
      </c>
      <c r="D972" s="161">
        <v>1.0132377147674561</v>
      </c>
      <c r="E972" s="172">
        <v>1.0124000310897827</v>
      </c>
    </row>
    <row r="973" spans="1:5">
      <c r="A973" s="124" t="s">
        <v>1943</v>
      </c>
      <c r="B973" s="134" t="s">
        <v>1944</v>
      </c>
      <c r="C973" s="139" t="s">
        <v>42</v>
      </c>
      <c r="D973" s="162">
        <v>30.000024795532227</v>
      </c>
      <c r="E973" s="173">
        <v>28.999998092651367</v>
      </c>
    </row>
    <row r="974" spans="1:5">
      <c r="A974" s="124" t="s">
        <v>1945</v>
      </c>
      <c r="B974" s="134" t="s">
        <v>1946</v>
      </c>
      <c r="C974" s="139" t="s">
        <v>348</v>
      </c>
      <c r="D974" s="161">
        <v>5.1340827941894531</v>
      </c>
      <c r="E974" s="172">
        <v>4.1086997985839844</v>
      </c>
    </row>
    <row r="975" spans="1:5">
      <c r="A975" s="124" t="s">
        <v>1947</v>
      </c>
      <c r="B975" s="134" t="s">
        <v>399</v>
      </c>
      <c r="C975" s="139" t="s">
        <v>20</v>
      </c>
      <c r="D975" s="162">
        <v>15.018613815307617</v>
      </c>
      <c r="E975" s="173">
        <v>23.284734725952148</v>
      </c>
    </row>
    <row r="976" spans="1:5" ht="30">
      <c r="A976" s="124" t="s">
        <v>1948</v>
      </c>
      <c r="B976" s="134" t="s">
        <v>1949</v>
      </c>
      <c r="C976" s="139"/>
      <c r="D976" s="162">
        <v>28.586418151855469</v>
      </c>
      <c r="E976" s="173">
        <v>28.579092025756836</v>
      </c>
    </row>
    <row r="977" spans="1:5" ht="30">
      <c r="A977" s="124" t="s">
        <v>1950</v>
      </c>
      <c r="B977" s="134" t="s">
        <v>1951</v>
      </c>
      <c r="C977" s="139" t="s">
        <v>45</v>
      </c>
      <c r="D977" s="162">
        <v>75.3670654296875</v>
      </c>
      <c r="E977" s="173">
        <v>75.314826965332031</v>
      </c>
    </row>
    <row r="978" spans="1:5" ht="30">
      <c r="A978" s="124" t="s">
        <v>1952</v>
      </c>
      <c r="B978" s="134" t="s">
        <v>1953</v>
      </c>
      <c r="C978" s="139" t="s">
        <v>45</v>
      </c>
      <c r="D978" s="162">
        <v>20.221628189086914</v>
      </c>
      <c r="E978" s="173">
        <v>20.207612991333008</v>
      </c>
    </row>
    <row r="979" spans="1:5" ht="30">
      <c r="A979" s="124" t="s">
        <v>1954</v>
      </c>
      <c r="B979" s="134" t="s">
        <v>1955</v>
      </c>
      <c r="C979" s="139" t="s">
        <v>45</v>
      </c>
      <c r="D979" s="166">
        <v>2.9250187799334526E-2</v>
      </c>
      <c r="E979" s="177">
        <v>2.9229914769530296E-2</v>
      </c>
    </row>
    <row r="980" spans="1:5" ht="30">
      <c r="A980" s="124" t="s">
        <v>1956</v>
      </c>
      <c r="B980" s="134" t="s">
        <v>1957</v>
      </c>
      <c r="C980" s="139" t="s">
        <v>45</v>
      </c>
      <c r="D980" s="161">
        <v>3.4743857383728027</v>
      </c>
      <c r="E980" s="172">
        <v>3.5412914752960205</v>
      </c>
    </row>
    <row r="981" spans="1:5" ht="30">
      <c r="A981" s="124" t="s">
        <v>1958</v>
      </c>
      <c r="B981" s="134" t="s">
        <v>1959</v>
      </c>
      <c r="C981" s="139" t="s">
        <v>45</v>
      </c>
      <c r="D981" s="165">
        <v>0</v>
      </c>
      <c r="E981" s="176">
        <v>0</v>
      </c>
    </row>
    <row r="982" spans="1:5" ht="30">
      <c r="A982" s="124" t="s">
        <v>1960</v>
      </c>
      <c r="B982" s="134" t="s">
        <v>1961</v>
      </c>
      <c r="C982" s="139" t="s">
        <v>45</v>
      </c>
      <c r="D982" s="166">
        <v>0.90766996145248413</v>
      </c>
      <c r="E982" s="177">
        <v>0.90704077482223511</v>
      </c>
    </row>
    <row r="983" spans="1:5" ht="30">
      <c r="A983" s="124" t="s">
        <v>1962</v>
      </c>
      <c r="B983" s="134" t="s">
        <v>1963</v>
      </c>
      <c r="C983" s="139" t="s">
        <v>45</v>
      </c>
      <c r="D983" s="165">
        <v>0</v>
      </c>
      <c r="E983" s="176">
        <v>0</v>
      </c>
    </row>
    <row r="984" spans="1:5">
      <c r="A984" s="124" t="s">
        <v>1964</v>
      </c>
      <c r="B984" s="134" t="s">
        <v>1965</v>
      </c>
      <c r="C984" s="139" t="s">
        <v>20</v>
      </c>
      <c r="D984" s="169">
        <v>6.763166282325983E-3</v>
      </c>
      <c r="E984" s="177">
        <v>1.0480977594852448E-2</v>
      </c>
    </row>
    <row r="985" spans="1:5">
      <c r="A985" s="124" t="s">
        <v>1966</v>
      </c>
      <c r="B985" s="134" t="s">
        <v>1967</v>
      </c>
      <c r="C985" s="139" t="s">
        <v>50</v>
      </c>
      <c r="D985" s="161">
        <v>1.0132377147674561</v>
      </c>
      <c r="E985" s="172">
        <v>1.0124000310897827</v>
      </c>
    </row>
    <row r="986" spans="1:5">
      <c r="A986" s="124" t="s">
        <v>1968</v>
      </c>
      <c r="B986" s="134" t="s">
        <v>1969</v>
      </c>
      <c r="C986" s="139" t="s">
        <v>42</v>
      </c>
      <c r="D986" s="162">
        <v>30.000024795532227</v>
      </c>
      <c r="E986" s="173">
        <v>28.999998092651367</v>
      </c>
    </row>
    <row r="987" spans="1:5">
      <c r="A987" s="124" t="s">
        <v>1970</v>
      </c>
      <c r="B987" s="134" t="s">
        <v>1971</v>
      </c>
      <c r="C987" s="139" t="s">
        <v>348</v>
      </c>
      <c r="D987" s="161">
        <v>5.1340827941894531</v>
      </c>
      <c r="E987" s="172">
        <v>4.1086997985839844</v>
      </c>
    </row>
    <row r="988" spans="1:5">
      <c r="A988" s="124" t="s">
        <v>1972</v>
      </c>
      <c r="B988" s="134" t="s">
        <v>405</v>
      </c>
      <c r="C988" s="139" t="s">
        <v>20</v>
      </c>
      <c r="D988" s="162">
        <v>15.018613815307617</v>
      </c>
      <c r="E988" s="173">
        <v>23.284734725952148</v>
      </c>
    </row>
    <row r="989" spans="1:5" ht="30">
      <c r="A989" s="124" t="s">
        <v>1973</v>
      </c>
      <c r="B989" s="134" t="s">
        <v>1974</v>
      </c>
      <c r="C989" s="139"/>
      <c r="D989" s="162">
        <v>28.586418151855469</v>
      </c>
      <c r="E989" s="173">
        <v>28.579092025756836</v>
      </c>
    </row>
    <row r="990" spans="1:5" ht="30">
      <c r="A990" s="124" t="s">
        <v>1975</v>
      </c>
      <c r="B990" s="134" t="s">
        <v>1976</v>
      </c>
      <c r="C990" s="139" t="s">
        <v>45</v>
      </c>
      <c r="D990" s="162">
        <v>75.3670654296875</v>
      </c>
      <c r="E990" s="173">
        <v>75.314826965332031</v>
      </c>
    </row>
    <row r="991" spans="1:5" ht="30">
      <c r="A991" s="124" t="s">
        <v>1977</v>
      </c>
      <c r="B991" s="134" t="s">
        <v>1978</v>
      </c>
      <c r="C991" s="139" t="s">
        <v>45</v>
      </c>
      <c r="D991" s="162">
        <v>20.221628189086914</v>
      </c>
      <c r="E991" s="173">
        <v>20.207612991333008</v>
      </c>
    </row>
    <row r="992" spans="1:5" ht="30">
      <c r="A992" s="124" t="s">
        <v>1979</v>
      </c>
      <c r="B992" s="134" t="s">
        <v>1980</v>
      </c>
      <c r="C992" s="139" t="s">
        <v>45</v>
      </c>
      <c r="D992" s="166">
        <v>2.9250187799334526E-2</v>
      </c>
      <c r="E992" s="177">
        <v>2.9229914769530296E-2</v>
      </c>
    </row>
    <row r="993" spans="1:5" ht="30">
      <c r="A993" s="124" t="s">
        <v>1981</v>
      </c>
      <c r="B993" s="134" t="s">
        <v>1982</v>
      </c>
      <c r="C993" s="139" t="s">
        <v>45</v>
      </c>
      <c r="D993" s="161">
        <v>3.4743857383728027</v>
      </c>
      <c r="E993" s="172">
        <v>3.5412914752960205</v>
      </c>
    </row>
    <row r="994" spans="1:5" ht="30">
      <c r="A994" s="124" t="s">
        <v>1983</v>
      </c>
      <c r="B994" s="134" t="s">
        <v>1984</v>
      </c>
      <c r="C994" s="139" t="s">
        <v>45</v>
      </c>
      <c r="D994" s="165">
        <v>0</v>
      </c>
      <c r="E994" s="176">
        <v>0</v>
      </c>
    </row>
    <row r="995" spans="1:5" ht="30">
      <c r="A995" s="124" t="s">
        <v>1985</v>
      </c>
      <c r="B995" s="134" t="s">
        <v>1986</v>
      </c>
      <c r="C995" s="139" t="s">
        <v>45</v>
      </c>
      <c r="D995" s="166">
        <v>0.90766996145248413</v>
      </c>
      <c r="E995" s="177">
        <v>0.90704077482223511</v>
      </c>
    </row>
    <row r="996" spans="1:5" ht="30">
      <c r="A996" s="124" t="s">
        <v>1987</v>
      </c>
      <c r="B996" s="134" t="s">
        <v>1988</v>
      </c>
      <c r="C996" s="139" t="s">
        <v>45</v>
      </c>
      <c r="D996" s="165">
        <v>0</v>
      </c>
      <c r="E996" s="176">
        <v>0</v>
      </c>
    </row>
    <row r="997" spans="1:5">
      <c r="A997" s="124" t="s">
        <v>1989</v>
      </c>
      <c r="B997" s="134" t="s">
        <v>1990</v>
      </c>
      <c r="C997" s="139" t="s">
        <v>20</v>
      </c>
      <c r="D997" s="169">
        <v>6.763166282325983E-3</v>
      </c>
      <c r="E997" s="177">
        <v>1.0480977594852448E-2</v>
      </c>
    </row>
    <row r="998" spans="1:5">
      <c r="A998" s="124" t="s">
        <v>1991</v>
      </c>
      <c r="B998" s="134" t="s">
        <v>1992</v>
      </c>
      <c r="C998" s="139"/>
      <c r="D998" s="131" t="s">
        <v>1328</v>
      </c>
      <c r="E998" s="152" t="s">
        <v>1328</v>
      </c>
    </row>
    <row r="999" spans="1:5" ht="30">
      <c r="A999" s="124" t="s">
        <v>1993</v>
      </c>
      <c r="B999" s="134" t="s">
        <v>1994</v>
      </c>
      <c r="C999" s="139"/>
      <c r="D999" s="131" t="s">
        <v>1995</v>
      </c>
      <c r="E999" s="152" t="s">
        <v>1995</v>
      </c>
    </row>
    <row r="1000" spans="1:5">
      <c r="A1000" s="124" t="s">
        <v>1996</v>
      </c>
      <c r="B1000" s="134" t="s">
        <v>1997</v>
      </c>
      <c r="C1000" s="139" t="s">
        <v>39</v>
      </c>
      <c r="D1000" s="165">
        <v>0</v>
      </c>
      <c r="E1000" s="176">
        <v>0</v>
      </c>
    </row>
    <row r="1001" spans="1:5" ht="30">
      <c r="A1001" s="124" t="s">
        <v>1998</v>
      </c>
      <c r="B1001" s="134" t="s">
        <v>1999</v>
      </c>
      <c r="C1001" s="139" t="s">
        <v>50</v>
      </c>
      <c r="D1001" s="165">
        <v>0</v>
      </c>
      <c r="E1001" s="176">
        <v>0</v>
      </c>
    </row>
    <row r="1002" spans="1:5" ht="30">
      <c r="A1002" s="124" t="s">
        <v>2000</v>
      </c>
      <c r="B1002" s="134" t="s">
        <v>2001</v>
      </c>
      <c r="C1002" s="139" t="s">
        <v>50</v>
      </c>
      <c r="D1002" s="165">
        <v>0</v>
      </c>
      <c r="E1002" s="176">
        <v>0</v>
      </c>
    </row>
    <row r="1003" spans="1:5" ht="30">
      <c r="A1003" s="124" t="s">
        <v>2002</v>
      </c>
      <c r="B1003" s="134" t="s">
        <v>2003</v>
      </c>
      <c r="C1003" s="139" t="s">
        <v>50</v>
      </c>
      <c r="D1003" s="165">
        <v>0</v>
      </c>
      <c r="E1003" s="176">
        <v>0</v>
      </c>
    </row>
    <row r="1004" spans="1:5" ht="30">
      <c r="A1004" s="124" t="s">
        <v>2004</v>
      </c>
      <c r="B1004" s="134" t="s">
        <v>2005</v>
      </c>
      <c r="C1004" s="139" t="s">
        <v>45</v>
      </c>
      <c r="D1004" s="162">
        <v>74.998054504394531</v>
      </c>
      <c r="E1004" s="173">
        <v>74.997184753417969</v>
      </c>
    </row>
    <row r="1005" spans="1:5" ht="30">
      <c r="A1005" s="124" t="s">
        <v>2006</v>
      </c>
      <c r="B1005" s="134" t="s">
        <v>2007</v>
      </c>
      <c r="C1005" s="139" t="s">
        <v>15</v>
      </c>
      <c r="D1005" s="165">
        <v>0</v>
      </c>
      <c r="E1005" s="176">
        <v>0</v>
      </c>
    </row>
    <row r="1006" spans="1:5" ht="30">
      <c r="A1006" s="124" t="s">
        <v>2008</v>
      </c>
      <c r="B1006" s="134" t="s">
        <v>2009</v>
      </c>
      <c r="C1006" s="139" t="s">
        <v>15</v>
      </c>
      <c r="D1006" s="165">
        <v>0</v>
      </c>
      <c r="E1006" s="176">
        <v>0</v>
      </c>
    </row>
    <row r="1007" spans="1:5" ht="30">
      <c r="A1007" s="124" t="s">
        <v>2010</v>
      </c>
      <c r="B1007" s="134" t="s">
        <v>2011</v>
      </c>
      <c r="C1007" s="139" t="s">
        <v>15</v>
      </c>
      <c r="D1007" s="165">
        <v>0</v>
      </c>
      <c r="E1007" s="176">
        <v>0</v>
      </c>
    </row>
    <row r="1008" spans="1:5">
      <c r="A1008" s="124" t="s">
        <v>2012</v>
      </c>
      <c r="B1008" s="134" t="s">
        <v>2013</v>
      </c>
      <c r="C1008" s="139" t="s">
        <v>20</v>
      </c>
      <c r="D1008" s="170">
        <v>2.9418970370898023E-7</v>
      </c>
      <c r="E1008" s="181">
        <v>2.9418970370898023E-7</v>
      </c>
    </row>
    <row r="1009" spans="1:5" ht="30">
      <c r="A1009" s="124" t="s">
        <v>2014</v>
      </c>
      <c r="B1009" s="134" t="s">
        <v>2015</v>
      </c>
      <c r="C1009" s="139" t="s">
        <v>50</v>
      </c>
      <c r="D1009" s="161">
        <v>1.0135135650634766</v>
      </c>
      <c r="E1009" s="172">
        <v>1.0135135650634766</v>
      </c>
    </row>
    <row r="1010" spans="1:5" ht="30">
      <c r="A1010" s="124" t="s">
        <v>2016</v>
      </c>
      <c r="B1010" s="134" t="s">
        <v>2017</v>
      </c>
      <c r="C1010" s="139" t="s">
        <v>42</v>
      </c>
      <c r="D1010" s="162">
        <v>30.021286010742188</v>
      </c>
      <c r="E1010" s="173">
        <v>28.022071838378906</v>
      </c>
    </row>
    <row r="1011" spans="1:5" ht="30">
      <c r="A1011" s="124" t="s">
        <v>2018</v>
      </c>
      <c r="B1011" s="134" t="s">
        <v>2019</v>
      </c>
      <c r="C1011" s="139" t="s">
        <v>348</v>
      </c>
      <c r="D1011" s="167">
        <v>125.83370208740234</v>
      </c>
      <c r="E1011" s="178">
        <v>117.47301483154297</v>
      </c>
    </row>
    <row r="1012" spans="1:5">
      <c r="A1012" s="124" t="s">
        <v>2020</v>
      </c>
      <c r="B1012" s="134" t="s">
        <v>2021</v>
      </c>
      <c r="C1012" s="139" t="s">
        <v>20</v>
      </c>
      <c r="D1012" s="165">
        <v>0</v>
      </c>
      <c r="E1012" s="176">
        <v>0</v>
      </c>
    </row>
    <row r="1013" spans="1:5" ht="30">
      <c r="A1013" s="124" t="s">
        <v>2022</v>
      </c>
      <c r="B1013" s="134" t="s">
        <v>2023</v>
      </c>
      <c r="C1013" s="139" t="s">
        <v>50</v>
      </c>
      <c r="D1013" s="161">
        <v>1.0135135650634766</v>
      </c>
      <c r="E1013" s="172">
        <v>1.0135135650634766</v>
      </c>
    </row>
    <row r="1014" spans="1:5" ht="30">
      <c r="A1014" s="124" t="s">
        <v>2024</v>
      </c>
      <c r="B1014" s="134" t="s">
        <v>2025</v>
      </c>
      <c r="C1014" s="139" t="s">
        <v>42</v>
      </c>
      <c r="D1014" s="162">
        <v>30.021286010742188</v>
      </c>
      <c r="E1014" s="173">
        <v>28.022071838378906</v>
      </c>
    </row>
    <row r="1015" spans="1:5" ht="30">
      <c r="A1015" s="124" t="s">
        <v>2026</v>
      </c>
      <c r="B1015" s="134" t="s">
        <v>2027</v>
      </c>
      <c r="C1015" s="139" t="s">
        <v>348</v>
      </c>
      <c r="D1015" s="167">
        <v>125.83370208740234</v>
      </c>
      <c r="E1015" s="178">
        <v>117.47301483154297</v>
      </c>
    </row>
    <row r="1016" spans="1:5">
      <c r="A1016" s="124" t="s">
        <v>2028</v>
      </c>
      <c r="B1016" s="134" t="s">
        <v>2029</v>
      </c>
      <c r="C1016" s="139"/>
      <c r="D1016" s="131" t="s">
        <v>1516</v>
      </c>
      <c r="E1016" s="152" t="s">
        <v>1516</v>
      </c>
    </row>
    <row r="1017" spans="1:5" ht="30">
      <c r="A1017" s="124" t="s">
        <v>2030</v>
      </c>
      <c r="B1017" s="134" t="s">
        <v>2031</v>
      </c>
      <c r="C1017" s="139" t="s">
        <v>15</v>
      </c>
      <c r="D1017" s="161">
        <v>1</v>
      </c>
      <c r="E1017" s="172">
        <v>1</v>
      </c>
    </row>
    <row r="1018" spans="1:5" ht="30">
      <c r="A1018" s="124" t="s">
        <v>2032</v>
      </c>
      <c r="B1018" s="134" t="s">
        <v>2033</v>
      </c>
      <c r="C1018" s="139" t="s">
        <v>45</v>
      </c>
      <c r="D1018" s="162">
        <v>93.489151000976563</v>
      </c>
      <c r="E1018" s="173">
        <v>93.696853637695313</v>
      </c>
    </row>
    <row r="1019" spans="1:5" ht="30">
      <c r="A1019" s="124" t="s">
        <v>432</v>
      </c>
      <c r="B1019" s="134" t="s">
        <v>2034</v>
      </c>
      <c r="C1019" s="139"/>
      <c r="D1019" s="161">
        <v>1.0349382162094116</v>
      </c>
      <c r="E1019" s="172">
        <v>1.0349382162094116</v>
      </c>
    </row>
    <row r="1020" spans="1:5" ht="30">
      <c r="A1020" s="124" t="s">
        <v>2035</v>
      </c>
      <c r="B1020" s="134" t="s">
        <v>2036</v>
      </c>
      <c r="C1020" s="139"/>
      <c r="D1020" s="161">
        <v>1</v>
      </c>
      <c r="E1020" s="172">
        <v>1</v>
      </c>
    </row>
    <row r="1021" spans="1:5" ht="30">
      <c r="A1021" s="124" t="s">
        <v>2037</v>
      </c>
      <c r="B1021" s="134" t="s">
        <v>2038</v>
      </c>
      <c r="C1021" s="139" t="s">
        <v>15</v>
      </c>
      <c r="D1021" s="165">
        <v>0</v>
      </c>
      <c r="E1021" s="176">
        <v>0</v>
      </c>
    </row>
    <row r="1022" spans="1:5" ht="30">
      <c r="A1022" s="124" t="s">
        <v>2039</v>
      </c>
      <c r="B1022" s="134" t="s">
        <v>2040</v>
      </c>
      <c r="C1022" s="139" t="s">
        <v>15</v>
      </c>
      <c r="D1022" s="165">
        <v>0</v>
      </c>
      <c r="E1022" s="176">
        <v>0</v>
      </c>
    </row>
    <row r="1023" spans="1:5" ht="30">
      <c r="A1023" s="124" t="s">
        <v>2041</v>
      </c>
      <c r="B1023" s="134" t="s">
        <v>2042</v>
      </c>
      <c r="C1023" s="139" t="s">
        <v>45</v>
      </c>
      <c r="D1023" s="162">
        <v>99.900001525878906</v>
      </c>
      <c r="E1023" s="173">
        <v>99.900001525878906</v>
      </c>
    </row>
    <row r="1024" spans="1:5" ht="30">
      <c r="A1024" s="124" t="s">
        <v>2043</v>
      </c>
      <c r="B1024" s="134" t="s">
        <v>2044</v>
      </c>
      <c r="C1024" s="139" t="s">
        <v>15</v>
      </c>
      <c r="D1024" s="165">
        <v>0</v>
      </c>
      <c r="E1024" s="176">
        <v>0</v>
      </c>
    </row>
    <row r="1025" spans="1:5" ht="30">
      <c r="A1025" s="124" t="s">
        <v>2045</v>
      </c>
      <c r="B1025" s="134" t="s">
        <v>2046</v>
      </c>
      <c r="C1025" s="139" t="s">
        <v>15</v>
      </c>
      <c r="D1025" s="162">
        <v>22.014694213867188</v>
      </c>
      <c r="E1025" s="173">
        <v>22.014694213867188</v>
      </c>
    </row>
    <row r="1026" spans="1:5">
      <c r="A1026" s="124" t="s">
        <v>2047</v>
      </c>
      <c r="B1026" s="134" t="s">
        <v>2048</v>
      </c>
      <c r="C1026" s="139"/>
      <c r="D1026" s="131" t="s">
        <v>1328</v>
      </c>
      <c r="E1026" s="152" t="s">
        <v>1328</v>
      </c>
    </row>
    <row r="1027" spans="1:5" ht="30">
      <c r="A1027" s="124" t="s">
        <v>2049</v>
      </c>
      <c r="B1027" s="134" t="s">
        <v>2050</v>
      </c>
      <c r="C1027" s="139"/>
      <c r="D1027" s="131" t="s">
        <v>1995</v>
      </c>
      <c r="E1027" s="152" t="s">
        <v>1995</v>
      </c>
    </row>
    <row r="1028" spans="1:5">
      <c r="A1028" s="124" t="s">
        <v>2051</v>
      </c>
      <c r="B1028" s="134" t="s">
        <v>2052</v>
      </c>
      <c r="C1028" s="139" t="s">
        <v>39</v>
      </c>
      <c r="D1028" s="167">
        <v>598.62286376953125</v>
      </c>
      <c r="E1028" s="178">
        <v>600.58392333984375</v>
      </c>
    </row>
    <row r="1029" spans="1:5" ht="30">
      <c r="A1029" s="124" t="s">
        <v>2053</v>
      </c>
      <c r="B1029" s="134" t="s">
        <v>2054</v>
      </c>
      <c r="C1029" s="139" t="s">
        <v>50</v>
      </c>
      <c r="D1029" s="162">
        <v>56.076797485351563</v>
      </c>
      <c r="E1029" s="173">
        <v>56.260498046875</v>
      </c>
    </row>
    <row r="1030" spans="1:5" ht="30">
      <c r="A1030" s="124" t="s">
        <v>2055</v>
      </c>
      <c r="B1030" s="134" t="s">
        <v>2056</v>
      </c>
      <c r="C1030" s="139" t="s">
        <v>50</v>
      </c>
      <c r="D1030" s="162">
        <v>56.076797485351563</v>
      </c>
      <c r="E1030" s="173">
        <v>56.260498046875</v>
      </c>
    </row>
    <row r="1031" spans="1:5" ht="30">
      <c r="A1031" s="124" t="s">
        <v>2057</v>
      </c>
      <c r="B1031" s="134" t="s">
        <v>2058</v>
      </c>
      <c r="C1031" s="139" t="s">
        <v>50</v>
      </c>
      <c r="D1031" s="165">
        <v>0</v>
      </c>
      <c r="E1031" s="176">
        <v>0</v>
      </c>
    </row>
    <row r="1032" spans="1:5" ht="30">
      <c r="A1032" s="124" t="s">
        <v>2059</v>
      </c>
      <c r="B1032" s="134" t="s">
        <v>2060</v>
      </c>
      <c r="C1032" s="139" t="s">
        <v>45</v>
      </c>
      <c r="D1032" s="162">
        <v>75.000030517578125</v>
      </c>
      <c r="E1032" s="173">
        <v>74.999847412109375</v>
      </c>
    </row>
    <row r="1033" spans="1:5" ht="30">
      <c r="A1033" s="124" t="s">
        <v>2061</v>
      </c>
      <c r="B1033" s="134" t="s">
        <v>2062</v>
      </c>
      <c r="C1033" s="139" t="s">
        <v>15</v>
      </c>
      <c r="D1033" s="167">
        <v>104.59884643554687</v>
      </c>
      <c r="E1033" s="178">
        <v>171.64637756347656</v>
      </c>
    </row>
    <row r="1034" spans="1:5" ht="30">
      <c r="A1034" s="124" t="s">
        <v>2063</v>
      </c>
      <c r="B1034" s="134" t="s">
        <v>2064</v>
      </c>
      <c r="C1034" s="139" t="s">
        <v>15</v>
      </c>
      <c r="D1034" s="167">
        <v>101.46089172363281</v>
      </c>
      <c r="E1034" s="178">
        <v>166.49699401855469</v>
      </c>
    </row>
    <row r="1035" spans="1:5" ht="30">
      <c r="A1035" s="124" t="s">
        <v>2065</v>
      </c>
      <c r="B1035" s="134" t="s">
        <v>2066</v>
      </c>
      <c r="C1035" s="139" t="s">
        <v>15</v>
      </c>
      <c r="D1035" s="167">
        <v>110.45947265625</v>
      </c>
      <c r="E1035" s="178">
        <v>180.28065490722656</v>
      </c>
    </row>
    <row r="1036" spans="1:5">
      <c r="A1036" s="124" t="s">
        <v>2067</v>
      </c>
      <c r="B1036" s="134" t="s">
        <v>2068</v>
      </c>
      <c r="C1036" s="139" t="s">
        <v>20</v>
      </c>
      <c r="D1036" s="162">
        <v>46.666473388671875</v>
      </c>
      <c r="E1036" s="173">
        <v>76.329299926757813</v>
      </c>
    </row>
    <row r="1037" spans="1:5" ht="30">
      <c r="A1037" s="124" t="s">
        <v>2069</v>
      </c>
      <c r="B1037" s="134" t="s">
        <v>2070</v>
      </c>
      <c r="C1037" s="139" t="s">
        <v>50</v>
      </c>
      <c r="D1037" s="161">
        <v>2.3808958530426025</v>
      </c>
      <c r="E1037" s="172">
        <v>2.3808960914611816</v>
      </c>
    </row>
    <row r="1038" spans="1:5" ht="30">
      <c r="A1038" s="124" t="s">
        <v>2071</v>
      </c>
      <c r="B1038" s="134" t="s">
        <v>2072</v>
      </c>
      <c r="C1038" s="139" t="s">
        <v>42</v>
      </c>
      <c r="D1038" s="167">
        <v>104.39204406738281</v>
      </c>
      <c r="E1038" s="178">
        <v>104.39204406738281</v>
      </c>
    </row>
    <row r="1039" spans="1:5" ht="30">
      <c r="A1039" s="124" t="s">
        <v>2073</v>
      </c>
      <c r="B1039" s="134" t="s">
        <v>2074</v>
      </c>
      <c r="C1039" s="139" t="s">
        <v>348</v>
      </c>
      <c r="D1039" s="167">
        <v>437.71966552734375</v>
      </c>
      <c r="E1039" s="178">
        <v>437.71966552734375</v>
      </c>
    </row>
    <row r="1040" spans="1:5">
      <c r="A1040" s="124" t="s">
        <v>2075</v>
      </c>
      <c r="B1040" s="134" t="s">
        <v>2076</v>
      </c>
      <c r="C1040" s="139" t="s">
        <v>20</v>
      </c>
      <c r="D1040" s="162">
        <v>46.666473388671875</v>
      </c>
      <c r="E1040" s="173">
        <v>76.329299926757813</v>
      </c>
    </row>
    <row r="1041" spans="1:5" ht="30">
      <c r="A1041" s="124" t="s">
        <v>2077</v>
      </c>
      <c r="B1041" s="134" t="s">
        <v>2078</v>
      </c>
      <c r="C1041" s="139" t="s">
        <v>50</v>
      </c>
      <c r="D1041" s="162">
        <v>58.457691192626953</v>
      </c>
      <c r="E1041" s="173">
        <v>58.641395568847656</v>
      </c>
    </row>
    <row r="1042" spans="1:5" ht="30">
      <c r="A1042" s="124" t="s">
        <v>2079</v>
      </c>
      <c r="B1042" s="134" t="s">
        <v>2080</v>
      </c>
      <c r="C1042" s="139" t="s">
        <v>42</v>
      </c>
      <c r="D1042" s="167">
        <v>105.25770568847656</v>
      </c>
      <c r="E1042" s="178">
        <v>105.26055145263672</v>
      </c>
    </row>
    <row r="1043" spans="1:5" ht="30">
      <c r="A1043" s="124" t="s">
        <v>2081</v>
      </c>
      <c r="B1043" s="134" t="s">
        <v>2082</v>
      </c>
      <c r="C1043" s="139" t="s">
        <v>348</v>
      </c>
      <c r="D1043" s="167">
        <v>445.54656982421875</v>
      </c>
      <c r="E1043" s="178">
        <v>445.57223510742187</v>
      </c>
    </row>
    <row r="1044" spans="1:5">
      <c r="A1044" s="124" t="s">
        <v>2083</v>
      </c>
      <c r="B1044" s="134" t="s">
        <v>2084</v>
      </c>
      <c r="C1044" s="139"/>
      <c r="D1044" s="131" t="s">
        <v>1516</v>
      </c>
      <c r="E1044" s="152" t="s">
        <v>1516</v>
      </c>
    </row>
    <row r="1045" spans="1:5" ht="30">
      <c r="A1045" s="124" t="s">
        <v>2085</v>
      </c>
      <c r="B1045" s="134" t="s">
        <v>2086</v>
      </c>
      <c r="C1045" s="139" t="s">
        <v>15</v>
      </c>
      <c r="D1045" s="167">
        <v>114.31873321533203</v>
      </c>
      <c r="E1045" s="178">
        <v>186.579345703125</v>
      </c>
    </row>
    <row r="1046" spans="1:5" ht="30">
      <c r="A1046" s="124" t="s">
        <v>2087</v>
      </c>
      <c r="B1046" s="134" t="s">
        <v>2088</v>
      </c>
      <c r="C1046" s="139" t="s">
        <v>45</v>
      </c>
      <c r="D1046" s="162">
        <v>94.712791442871094</v>
      </c>
      <c r="E1046" s="173">
        <v>95.227325439453125</v>
      </c>
    </row>
    <row r="1047" spans="1:5" ht="30">
      <c r="A1047" s="124" t="s">
        <v>412</v>
      </c>
      <c r="B1047" s="134" t="s">
        <v>2089</v>
      </c>
      <c r="C1047" s="139"/>
      <c r="D1047" s="161">
        <v>1.0349382162094116</v>
      </c>
      <c r="E1047" s="172">
        <v>1.0349382162094116</v>
      </c>
    </row>
    <row r="1048" spans="1:5" ht="30">
      <c r="A1048" s="124" t="s">
        <v>2090</v>
      </c>
      <c r="B1048" s="134" t="s">
        <v>2091</v>
      </c>
      <c r="C1048" s="139"/>
      <c r="D1048" s="161">
        <v>1</v>
      </c>
      <c r="E1048" s="172">
        <v>1</v>
      </c>
    </row>
    <row r="1049" spans="1:5" ht="30">
      <c r="A1049" s="124" t="s">
        <v>2092</v>
      </c>
      <c r="B1049" s="134" t="s">
        <v>2093</v>
      </c>
      <c r="C1049" s="139" t="s">
        <v>15</v>
      </c>
      <c r="D1049" s="167">
        <v>110.45947265625</v>
      </c>
      <c r="E1049" s="178">
        <v>180.28065490722656</v>
      </c>
    </row>
    <row r="1050" spans="1:5" ht="30">
      <c r="A1050" s="124" t="s">
        <v>2094</v>
      </c>
      <c r="B1050" s="134" t="s">
        <v>2095</v>
      </c>
      <c r="C1050" s="139" t="s">
        <v>15</v>
      </c>
      <c r="D1050" s="167">
        <v>104.59884643554687</v>
      </c>
      <c r="E1050" s="178">
        <v>171.64637756347656</v>
      </c>
    </row>
    <row r="1051" spans="1:5" ht="30">
      <c r="A1051" s="124" t="s">
        <v>2096</v>
      </c>
      <c r="B1051" s="134" t="s">
        <v>2097</v>
      </c>
      <c r="C1051" s="139" t="s">
        <v>45</v>
      </c>
      <c r="D1051" s="162">
        <v>94.694320678710938</v>
      </c>
      <c r="E1051" s="173">
        <v>95.210647583007813</v>
      </c>
    </row>
    <row r="1052" spans="1:5" ht="30">
      <c r="A1052" s="124" t="s">
        <v>2098</v>
      </c>
      <c r="B1052" s="134" t="s">
        <v>2099</v>
      </c>
      <c r="C1052" s="139" t="s">
        <v>15</v>
      </c>
      <c r="D1052" s="161">
        <v>5.860623836517334</v>
      </c>
      <c r="E1052" s="172">
        <v>8.6342706680297852</v>
      </c>
    </row>
    <row r="1053" spans="1:5" ht="30">
      <c r="A1053" s="124" t="s">
        <v>2100</v>
      </c>
      <c r="B1053" s="134" t="s">
        <v>2101</v>
      </c>
      <c r="C1053" s="139" t="s">
        <v>15</v>
      </c>
      <c r="D1053" s="167">
        <v>108.25334930419922</v>
      </c>
      <c r="E1053" s="178">
        <v>177.64340209960937</v>
      </c>
    </row>
    <row r="1054" spans="1:5">
      <c r="A1054" s="124" t="s">
        <v>2102</v>
      </c>
      <c r="B1054" s="134" t="s">
        <v>2103</v>
      </c>
      <c r="C1054" s="139"/>
      <c r="D1054" s="131" t="s">
        <v>1328</v>
      </c>
      <c r="E1054" s="152" t="s">
        <v>1328</v>
      </c>
    </row>
    <row r="1055" spans="1:5" ht="30">
      <c r="A1055" s="124" t="s">
        <v>2104</v>
      </c>
      <c r="B1055" s="134" t="s">
        <v>2105</v>
      </c>
      <c r="C1055" s="139"/>
      <c r="D1055" s="131" t="s">
        <v>1995</v>
      </c>
      <c r="E1055" s="152" t="s">
        <v>1995</v>
      </c>
    </row>
    <row r="1056" spans="1:5">
      <c r="A1056" s="124" t="s">
        <v>2106</v>
      </c>
      <c r="B1056" s="134" t="s">
        <v>2107</v>
      </c>
      <c r="C1056" s="139" t="s">
        <v>39</v>
      </c>
      <c r="D1056" s="162">
        <v>28.473915100097656</v>
      </c>
      <c r="E1056" s="173">
        <v>28.474575042724609</v>
      </c>
    </row>
    <row r="1057" spans="1:5" ht="30">
      <c r="A1057" s="124" t="s">
        <v>2108</v>
      </c>
      <c r="B1057" s="134" t="s">
        <v>2109</v>
      </c>
      <c r="C1057" s="139" t="s">
        <v>50</v>
      </c>
      <c r="D1057" s="161">
        <v>2.769345760345459</v>
      </c>
      <c r="E1057" s="172">
        <v>2.7693462371826172</v>
      </c>
    </row>
    <row r="1058" spans="1:5" ht="30">
      <c r="A1058" s="124" t="s">
        <v>2110</v>
      </c>
      <c r="B1058" s="134" t="s">
        <v>2111</v>
      </c>
      <c r="C1058" s="139" t="s">
        <v>50</v>
      </c>
      <c r="D1058" s="161">
        <v>2.769345760345459</v>
      </c>
      <c r="E1058" s="172">
        <v>2.7693462371826172</v>
      </c>
    </row>
    <row r="1059" spans="1:5" ht="30">
      <c r="A1059" s="124" t="s">
        <v>2112</v>
      </c>
      <c r="B1059" s="134" t="s">
        <v>2113</v>
      </c>
      <c r="C1059" s="139" t="s">
        <v>50</v>
      </c>
      <c r="D1059" s="165">
        <v>0</v>
      </c>
      <c r="E1059" s="176">
        <v>0</v>
      </c>
    </row>
    <row r="1060" spans="1:5" ht="30">
      <c r="A1060" s="124" t="s">
        <v>2114</v>
      </c>
      <c r="B1060" s="134" t="s">
        <v>2115</v>
      </c>
      <c r="C1060" s="139" t="s">
        <v>45</v>
      </c>
      <c r="D1060" s="162">
        <v>75.001029968261719</v>
      </c>
      <c r="E1060" s="173">
        <v>74.999191284179688</v>
      </c>
    </row>
    <row r="1061" spans="1:5" ht="30">
      <c r="A1061" s="124" t="s">
        <v>2116</v>
      </c>
      <c r="B1061" s="134" t="s">
        <v>2117</v>
      </c>
      <c r="C1061" s="139" t="s">
        <v>15</v>
      </c>
      <c r="D1061" s="161">
        <v>4.3072628974914551</v>
      </c>
      <c r="E1061" s="172">
        <v>7.0415329933166504</v>
      </c>
    </row>
    <row r="1062" spans="1:5" ht="30">
      <c r="A1062" s="124" t="s">
        <v>2118</v>
      </c>
      <c r="B1062" s="134" t="s">
        <v>2119</v>
      </c>
      <c r="C1062" s="139" t="s">
        <v>15</v>
      </c>
      <c r="D1062" s="161">
        <v>4.1780452728271484</v>
      </c>
      <c r="E1062" s="172">
        <v>6.8302874565124512</v>
      </c>
    </row>
    <row r="1063" spans="1:5" ht="30">
      <c r="A1063" s="124" t="s">
        <v>2120</v>
      </c>
      <c r="B1063" s="134" t="s">
        <v>2121</v>
      </c>
      <c r="C1063" s="139" t="s">
        <v>15</v>
      </c>
      <c r="D1063" s="161">
        <v>4.8609499931335449</v>
      </c>
      <c r="E1063" s="172">
        <v>7.8305416107177734</v>
      </c>
    </row>
    <row r="1064" spans="1:5">
      <c r="A1064" s="124" t="s">
        <v>2122</v>
      </c>
      <c r="B1064" s="134" t="s">
        <v>2123</v>
      </c>
      <c r="C1064" s="139" t="s">
        <v>20</v>
      </c>
      <c r="D1064" s="162">
        <v>40.400924682617188</v>
      </c>
      <c r="E1064" s="173">
        <v>66.044471740722656</v>
      </c>
    </row>
    <row r="1065" spans="1:5" ht="30">
      <c r="A1065" s="124" t="s">
        <v>2124</v>
      </c>
      <c r="B1065" s="134" t="s">
        <v>2125</v>
      </c>
      <c r="C1065" s="139" t="s">
        <v>50</v>
      </c>
      <c r="D1065" s="166">
        <v>0.43890789151191711</v>
      </c>
      <c r="E1065" s="177">
        <v>0.43890789151191711</v>
      </c>
    </row>
    <row r="1066" spans="1:5" ht="30">
      <c r="A1066" s="124" t="s">
        <v>2126</v>
      </c>
      <c r="B1066" s="134" t="s">
        <v>2127</v>
      </c>
      <c r="C1066" s="139" t="s">
        <v>42</v>
      </c>
      <c r="D1066" s="162">
        <v>41.171401977539063</v>
      </c>
      <c r="E1066" s="173">
        <v>41.229896545410156</v>
      </c>
    </row>
    <row r="1067" spans="1:5" ht="30">
      <c r="A1067" s="124" t="s">
        <v>2128</v>
      </c>
      <c r="B1067" s="134" t="s">
        <v>2129</v>
      </c>
      <c r="C1067" s="139" t="s">
        <v>348</v>
      </c>
      <c r="D1067" s="167">
        <v>172.40449523925781</v>
      </c>
      <c r="E1067" s="178">
        <v>172.64907836914062</v>
      </c>
    </row>
    <row r="1068" spans="1:5">
      <c r="A1068" s="124" t="s">
        <v>2130</v>
      </c>
      <c r="B1068" s="134" t="s">
        <v>2131</v>
      </c>
      <c r="C1068" s="139" t="s">
        <v>20</v>
      </c>
      <c r="D1068" s="162">
        <v>40.400924682617188</v>
      </c>
      <c r="E1068" s="173">
        <v>66.044471740722656</v>
      </c>
    </row>
    <row r="1069" spans="1:5" ht="30">
      <c r="A1069" s="124" t="s">
        <v>2132</v>
      </c>
      <c r="B1069" s="134" t="s">
        <v>2133</v>
      </c>
      <c r="C1069" s="139" t="s">
        <v>50</v>
      </c>
      <c r="D1069" s="161">
        <v>3.2082538604736328</v>
      </c>
      <c r="E1069" s="172">
        <v>3.2082540988922119</v>
      </c>
    </row>
    <row r="1070" spans="1:5" ht="30">
      <c r="A1070" s="124" t="s">
        <v>2134</v>
      </c>
      <c r="B1070" s="134" t="s">
        <v>2135</v>
      </c>
      <c r="C1070" s="139" t="s">
        <v>42</v>
      </c>
      <c r="D1070" s="162">
        <v>41.201519012451172</v>
      </c>
      <c r="E1070" s="173">
        <v>41.260025024414063</v>
      </c>
    </row>
    <row r="1071" spans="1:5" ht="30">
      <c r="A1071" s="124" t="s">
        <v>2136</v>
      </c>
      <c r="B1071" s="134" t="s">
        <v>2137</v>
      </c>
      <c r="C1071" s="139" t="s">
        <v>348</v>
      </c>
      <c r="D1071" s="167">
        <v>172.77677917480469</v>
      </c>
      <c r="E1071" s="178">
        <v>173.02137756347656</v>
      </c>
    </row>
    <row r="1072" spans="1:5">
      <c r="A1072" s="124" t="s">
        <v>2138</v>
      </c>
      <c r="B1072" s="134" t="s">
        <v>2139</v>
      </c>
      <c r="C1072" s="139"/>
      <c r="D1072" s="131" t="s">
        <v>1516</v>
      </c>
      <c r="E1072" s="152" t="s">
        <v>1516</v>
      </c>
    </row>
    <row r="1073" spans="1:5" ht="30">
      <c r="A1073" s="124" t="s">
        <v>2140</v>
      </c>
      <c r="B1073" s="134" t="s">
        <v>2141</v>
      </c>
      <c r="C1073" s="139" t="s">
        <v>15</v>
      </c>
      <c r="D1073" s="161">
        <v>5.0307826995849609</v>
      </c>
      <c r="E1073" s="172">
        <v>8.1041269302368164</v>
      </c>
    </row>
    <row r="1074" spans="1:5" ht="30">
      <c r="A1074" s="124" t="s">
        <v>2142</v>
      </c>
      <c r="B1074" s="134" t="s">
        <v>2143</v>
      </c>
      <c r="C1074" s="139" t="s">
        <v>45</v>
      </c>
      <c r="D1074" s="162">
        <v>88.649139404296875</v>
      </c>
      <c r="E1074" s="173">
        <v>89.959037780761719</v>
      </c>
    </row>
    <row r="1075" spans="1:5" ht="30">
      <c r="A1075" s="124" t="s">
        <v>436</v>
      </c>
      <c r="B1075" s="134" t="s">
        <v>2144</v>
      </c>
      <c r="C1075" s="139"/>
      <c r="D1075" s="161">
        <v>1.0349382162094116</v>
      </c>
      <c r="E1075" s="172">
        <v>1.0349382162094116</v>
      </c>
    </row>
    <row r="1076" spans="1:5" ht="30">
      <c r="A1076" s="124" t="s">
        <v>2145</v>
      </c>
      <c r="B1076" s="134" t="s">
        <v>2146</v>
      </c>
      <c r="C1076" s="139"/>
      <c r="D1076" s="161">
        <v>1</v>
      </c>
      <c r="E1076" s="172">
        <v>1</v>
      </c>
    </row>
    <row r="1077" spans="1:5" ht="30">
      <c r="A1077" s="124" t="s">
        <v>2147</v>
      </c>
      <c r="B1077" s="134" t="s">
        <v>2148</v>
      </c>
      <c r="C1077" s="139" t="s">
        <v>15</v>
      </c>
      <c r="D1077" s="161">
        <v>4.8609499931335449</v>
      </c>
      <c r="E1077" s="172">
        <v>7.8305416107177734</v>
      </c>
    </row>
    <row r="1078" spans="1:5" ht="30">
      <c r="A1078" s="124" t="s">
        <v>2149</v>
      </c>
      <c r="B1078" s="134" t="s">
        <v>2150</v>
      </c>
      <c r="C1078" s="139" t="s">
        <v>15</v>
      </c>
      <c r="D1078" s="161">
        <v>4.3072628974914551</v>
      </c>
      <c r="E1078" s="172">
        <v>7.0415329933166504</v>
      </c>
    </row>
    <row r="1079" spans="1:5" ht="30">
      <c r="A1079" s="124" t="s">
        <v>2151</v>
      </c>
      <c r="B1079" s="134" t="s">
        <v>2152</v>
      </c>
      <c r="C1079" s="139" t="s">
        <v>45</v>
      </c>
      <c r="D1079" s="162">
        <v>88.609489440917969</v>
      </c>
      <c r="E1079" s="173">
        <v>89.923957824707031</v>
      </c>
    </row>
    <row r="1080" spans="1:5" ht="30">
      <c r="A1080" s="124" t="s">
        <v>2153</v>
      </c>
      <c r="B1080" s="134" t="s">
        <v>2154</v>
      </c>
      <c r="C1080" s="139" t="s">
        <v>15</v>
      </c>
      <c r="D1080" s="166">
        <v>0.55368727445602417</v>
      </c>
      <c r="E1080" s="177">
        <v>0.78900885581970215</v>
      </c>
    </row>
    <row r="1081" spans="1:5" ht="30">
      <c r="A1081" s="124" t="s">
        <v>2155</v>
      </c>
      <c r="B1081" s="134" t="s">
        <v>2156</v>
      </c>
      <c r="C1081" s="139" t="s">
        <v>15</v>
      </c>
      <c r="D1081" s="161">
        <v>4.4577507972717285</v>
      </c>
      <c r="E1081" s="172">
        <v>7.2875518798828125</v>
      </c>
    </row>
    <row r="1082" spans="1:5">
      <c r="A1082" s="124" t="s">
        <v>2157</v>
      </c>
      <c r="B1082" s="134" t="s">
        <v>2158</v>
      </c>
      <c r="C1082" s="139"/>
      <c r="D1082" s="131" t="s">
        <v>1328</v>
      </c>
      <c r="E1082" s="152" t="s">
        <v>1328</v>
      </c>
    </row>
    <row r="1083" spans="1:5" ht="30">
      <c r="A1083" s="124" t="s">
        <v>2159</v>
      </c>
      <c r="B1083" s="134" t="s">
        <v>2160</v>
      </c>
      <c r="C1083" s="139"/>
      <c r="D1083" s="131" t="s">
        <v>1995</v>
      </c>
      <c r="E1083" s="152" t="s">
        <v>1995</v>
      </c>
    </row>
    <row r="1084" spans="1:5">
      <c r="A1084" s="124" t="s">
        <v>2161</v>
      </c>
      <c r="B1084" s="134" t="s">
        <v>2162</v>
      </c>
      <c r="C1084" s="139" t="s">
        <v>39</v>
      </c>
      <c r="D1084" s="165">
        <v>0</v>
      </c>
      <c r="E1084" s="176">
        <v>0</v>
      </c>
    </row>
    <row r="1085" spans="1:5" ht="30">
      <c r="A1085" s="124" t="s">
        <v>2163</v>
      </c>
      <c r="B1085" s="134" t="s">
        <v>2164</v>
      </c>
      <c r="C1085" s="139" t="s">
        <v>50</v>
      </c>
      <c r="D1085" s="165">
        <v>0</v>
      </c>
      <c r="E1085" s="176">
        <v>0</v>
      </c>
    </row>
    <row r="1086" spans="1:5" ht="30">
      <c r="A1086" s="124" t="s">
        <v>2165</v>
      </c>
      <c r="B1086" s="134" t="s">
        <v>2166</v>
      </c>
      <c r="C1086" s="139" t="s">
        <v>50</v>
      </c>
      <c r="D1086" s="165">
        <v>0</v>
      </c>
      <c r="E1086" s="176">
        <v>0</v>
      </c>
    </row>
    <row r="1087" spans="1:5" ht="30">
      <c r="A1087" s="124" t="s">
        <v>2167</v>
      </c>
      <c r="B1087" s="134" t="s">
        <v>2168</v>
      </c>
      <c r="C1087" s="139" t="s">
        <v>50</v>
      </c>
      <c r="D1087" s="165">
        <v>0</v>
      </c>
      <c r="E1087" s="176">
        <v>0</v>
      </c>
    </row>
    <row r="1088" spans="1:5" ht="30">
      <c r="A1088" s="124" t="s">
        <v>2169</v>
      </c>
      <c r="B1088" s="134" t="s">
        <v>2170</v>
      </c>
      <c r="C1088" s="139" t="s">
        <v>45</v>
      </c>
      <c r="D1088" s="162">
        <v>75.000030517578125</v>
      </c>
      <c r="E1088" s="173">
        <v>74.999847412109375</v>
      </c>
    </row>
    <row r="1089" spans="1:5" ht="30">
      <c r="A1089" s="124" t="s">
        <v>2171</v>
      </c>
      <c r="B1089" s="134" t="s">
        <v>2172</v>
      </c>
      <c r="C1089" s="139" t="s">
        <v>15</v>
      </c>
      <c r="D1089" s="165">
        <v>0</v>
      </c>
      <c r="E1089" s="176">
        <v>0</v>
      </c>
    </row>
    <row r="1090" spans="1:5" ht="30">
      <c r="A1090" s="124" t="s">
        <v>2173</v>
      </c>
      <c r="B1090" s="134" t="s">
        <v>2174</v>
      </c>
      <c r="C1090" s="139" t="s">
        <v>15</v>
      </c>
      <c r="D1090" s="165">
        <v>0</v>
      </c>
      <c r="E1090" s="176">
        <v>0</v>
      </c>
    </row>
    <row r="1091" spans="1:5" ht="30">
      <c r="A1091" s="124" t="s">
        <v>2175</v>
      </c>
      <c r="B1091" s="134" t="s">
        <v>2176</v>
      </c>
      <c r="C1091" s="139" t="s">
        <v>15</v>
      </c>
      <c r="D1091" s="165">
        <v>0</v>
      </c>
      <c r="E1091" s="176">
        <v>0</v>
      </c>
    </row>
    <row r="1092" spans="1:5">
      <c r="A1092" s="124" t="s">
        <v>2177</v>
      </c>
      <c r="B1092" s="134" t="s">
        <v>2178</v>
      </c>
      <c r="C1092" s="139" t="s">
        <v>20</v>
      </c>
      <c r="D1092" s="170">
        <v>2.9418970370898023E-7</v>
      </c>
      <c r="E1092" s="181">
        <v>2.9418970370898023E-7</v>
      </c>
    </row>
    <row r="1093" spans="1:5" ht="30">
      <c r="A1093" s="124" t="s">
        <v>2179</v>
      </c>
      <c r="B1093" s="134" t="s">
        <v>2180</v>
      </c>
      <c r="C1093" s="139" t="s">
        <v>50</v>
      </c>
      <c r="D1093" s="166">
        <v>0.43890789151191711</v>
      </c>
      <c r="E1093" s="177">
        <v>0.43890789151191711</v>
      </c>
    </row>
    <row r="1094" spans="1:5" ht="30">
      <c r="A1094" s="124" t="s">
        <v>2181</v>
      </c>
      <c r="B1094" s="134" t="s">
        <v>2182</v>
      </c>
      <c r="C1094" s="139" t="s">
        <v>42</v>
      </c>
      <c r="D1094" s="162">
        <v>41.171401977539063</v>
      </c>
      <c r="E1094" s="173">
        <v>41.229896545410156</v>
      </c>
    </row>
    <row r="1095" spans="1:5" ht="30">
      <c r="A1095" s="124" t="s">
        <v>2183</v>
      </c>
      <c r="B1095" s="134" t="s">
        <v>2184</v>
      </c>
      <c r="C1095" s="139" t="s">
        <v>348</v>
      </c>
      <c r="D1095" s="167">
        <v>172.40449523925781</v>
      </c>
      <c r="E1095" s="178">
        <v>172.64907836914062</v>
      </c>
    </row>
    <row r="1096" spans="1:5">
      <c r="A1096" s="124" t="s">
        <v>2185</v>
      </c>
      <c r="B1096" s="134" t="s">
        <v>2186</v>
      </c>
      <c r="C1096" s="139" t="s">
        <v>20</v>
      </c>
      <c r="D1096" s="165">
        <v>0</v>
      </c>
      <c r="E1096" s="176">
        <v>0</v>
      </c>
    </row>
    <row r="1097" spans="1:5" ht="30">
      <c r="A1097" s="124" t="s">
        <v>2187</v>
      </c>
      <c r="B1097" s="134" t="s">
        <v>2188</v>
      </c>
      <c r="C1097" s="139" t="s">
        <v>50</v>
      </c>
      <c r="D1097" s="166">
        <v>0.43890789151191711</v>
      </c>
      <c r="E1097" s="177">
        <v>0.43890789151191711</v>
      </c>
    </row>
    <row r="1098" spans="1:5" ht="30">
      <c r="A1098" s="124" t="s">
        <v>2189</v>
      </c>
      <c r="B1098" s="134" t="s">
        <v>2190</v>
      </c>
      <c r="C1098" s="139" t="s">
        <v>42</v>
      </c>
      <c r="D1098" s="162">
        <v>41.171401977539063</v>
      </c>
      <c r="E1098" s="173">
        <v>41.229896545410156</v>
      </c>
    </row>
    <row r="1099" spans="1:5" ht="30">
      <c r="A1099" s="124" t="s">
        <v>2191</v>
      </c>
      <c r="B1099" s="134" t="s">
        <v>2192</v>
      </c>
      <c r="C1099" s="139" t="s">
        <v>348</v>
      </c>
      <c r="D1099" s="167">
        <v>172.40449523925781</v>
      </c>
      <c r="E1099" s="178">
        <v>172.64907836914062</v>
      </c>
    </row>
    <row r="1100" spans="1:5">
      <c r="A1100" s="124" t="s">
        <v>2193</v>
      </c>
      <c r="B1100" s="134" t="s">
        <v>2194</v>
      </c>
      <c r="C1100" s="139"/>
      <c r="D1100" s="131" t="s">
        <v>1516</v>
      </c>
      <c r="E1100" s="152" t="s">
        <v>1516</v>
      </c>
    </row>
    <row r="1101" spans="1:5" ht="30">
      <c r="A1101" s="124" t="s">
        <v>2195</v>
      </c>
      <c r="B1101" s="134" t="s">
        <v>2196</v>
      </c>
      <c r="C1101" s="139" t="s">
        <v>15</v>
      </c>
      <c r="D1101" s="161">
        <v>1</v>
      </c>
      <c r="E1101" s="172">
        <v>1</v>
      </c>
    </row>
    <row r="1102" spans="1:5" ht="30">
      <c r="A1102" s="124" t="s">
        <v>2197</v>
      </c>
      <c r="B1102" s="134" t="s">
        <v>2198</v>
      </c>
      <c r="C1102" s="139" t="s">
        <v>45</v>
      </c>
      <c r="D1102" s="162">
        <v>94.712791442871094</v>
      </c>
      <c r="E1102" s="173">
        <v>95.227325439453125</v>
      </c>
    </row>
    <row r="1103" spans="1:5" ht="30">
      <c r="A1103" s="124" t="s">
        <v>416</v>
      </c>
      <c r="B1103" s="134" t="s">
        <v>2199</v>
      </c>
      <c r="C1103" s="139"/>
      <c r="D1103" s="161">
        <v>1.0349382162094116</v>
      </c>
      <c r="E1103" s="172">
        <v>1.0349382162094116</v>
      </c>
    </row>
    <row r="1104" spans="1:5" ht="30">
      <c r="A1104" s="124" t="s">
        <v>2200</v>
      </c>
      <c r="B1104" s="134" t="s">
        <v>2201</v>
      </c>
      <c r="C1104" s="139"/>
      <c r="D1104" s="161">
        <v>1</v>
      </c>
      <c r="E1104" s="172">
        <v>1</v>
      </c>
    </row>
    <row r="1105" spans="1:5" ht="30">
      <c r="A1105" s="124" t="s">
        <v>2202</v>
      </c>
      <c r="B1105" s="134" t="s">
        <v>2203</v>
      </c>
      <c r="C1105" s="139" t="s">
        <v>15</v>
      </c>
      <c r="D1105" s="165">
        <v>0</v>
      </c>
      <c r="E1105" s="176">
        <v>0</v>
      </c>
    </row>
    <row r="1106" spans="1:5" ht="30">
      <c r="A1106" s="124" t="s">
        <v>2204</v>
      </c>
      <c r="B1106" s="134" t="s">
        <v>2205</v>
      </c>
      <c r="C1106" s="139" t="s">
        <v>15</v>
      </c>
      <c r="D1106" s="165">
        <v>0</v>
      </c>
      <c r="E1106" s="176">
        <v>0</v>
      </c>
    </row>
    <row r="1107" spans="1:5" ht="30">
      <c r="A1107" s="124" t="s">
        <v>2206</v>
      </c>
      <c r="B1107" s="134" t="s">
        <v>2207</v>
      </c>
      <c r="C1107" s="139" t="s">
        <v>45</v>
      </c>
      <c r="D1107" s="162">
        <v>99.900001525878906</v>
      </c>
      <c r="E1107" s="173">
        <v>99.900001525878906</v>
      </c>
    </row>
    <row r="1108" spans="1:5" ht="30">
      <c r="A1108" s="124" t="s">
        <v>2208</v>
      </c>
      <c r="B1108" s="134" t="s">
        <v>2209</v>
      </c>
      <c r="C1108" s="139" t="s">
        <v>15</v>
      </c>
      <c r="D1108" s="165">
        <v>0</v>
      </c>
      <c r="E1108" s="176">
        <v>0</v>
      </c>
    </row>
    <row r="1109" spans="1:5" ht="30">
      <c r="A1109" s="124" t="s">
        <v>2210</v>
      </c>
      <c r="B1109" s="134" t="s">
        <v>2211</v>
      </c>
      <c r="C1109" s="139" t="s">
        <v>15</v>
      </c>
      <c r="D1109" s="161">
        <v>2.6974821090698242</v>
      </c>
      <c r="E1109" s="172">
        <v>2.6974821090698242</v>
      </c>
    </row>
    <row r="1110" spans="1:5">
      <c r="A1110" s="124" t="s">
        <v>2212</v>
      </c>
      <c r="B1110" s="134" t="s">
        <v>2213</v>
      </c>
      <c r="C1110" s="139"/>
      <c r="D1110" s="131" t="s">
        <v>1328</v>
      </c>
      <c r="E1110" s="152" t="s">
        <v>1328</v>
      </c>
    </row>
    <row r="1111" spans="1:5" ht="30">
      <c r="A1111" s="124" t="s">
        <v>2214</v>
      </c>
      <c r="B1111" s="134" t="s">
        <v>2215</v>
      </c>
      <c r="C1111" s="139"/>
      <c r="D1111" s="131" t="s">
        <v>1995</v>
      </c>
      <c r="E1111" s="152" t="s">
        <v>1995</v>
      </c>
    </row>
    <row r="1112" spans="1:5">
      <c r="A1112" s="124" t="s">
        <v>2216</v>
      </c>
      <c r="B1112" s="134" t="s">
        <v>2217</v>
      </c>
      <c r="C1112" s="139" t="s">
        <v>39</v>
      </c>
      <c r="D1112" s="161">
        <v>3.5305981636047363</v>
      </c>
      <c r="E1112" s="172">
        <v>3.5285215377807617</v>
      </c>
    </row>
    <row r="1113" spans="1:5" ht="30">
      <c r="A1113" s="124" t="s">
        <v>2218</v>
      </c>
      <c r="B1113" s="134" t="s">
        <v>2219</v>
      </c>
      <c r="C1113" s="139" t="s">
        <v>50</v>
      </c>
      <c r="D1113" s="166">
        <v>0.34473255276679993</v>
      </c>
      <c r="E1113" s="177">
        <v>0.34473249316215515</v>
      </c>
    </row>
    <row r="1114" spans="1:5" ht="30">
      <c r="A1114" s="124" t="s">
        <v>2220</v>
      </c>
      <c r="B1114" s="134" t="s">
        <v>2221</v>
      </c>
      <c r="C1114" s="139" t="s">
        <v>50</v>
      </c>
      <c r="D1114" s="166">
        <v>0.34473255276679993</v>
      </c>
      <c r="E1114" s="177">
        <v>0.34473249316215515</v>
      </c>
    </row>
    <row r="1115" spans="1:5" ht="30">
      <c r="A1115" s="124" t="s">
        <v>2222</v>
      </c>
      <c r="B1115" s="134" t="s">
        <v>2223</v>
      </c>
      <c r="C1115" s="139" t="s">
        <v>50</v>
      </c>
      <c r="D1115" s="165">
        <v>0</v>
      </c>
      <c r="E1115" s="176">
        <v>0</v>
      </c>
    </row>
    <row r="1116" spans="1:5" ht="30">
      <c r="A1116" s="124" t="s">
        <v>2224</v>
      </c>
      <c r="B1116" s="134" t="s">
        <v>2225</v>
      </c>
      <c r="C1116" s="139" t="s">
        <v>45</v>
      </c>
      <c r="D1116" s="162">
        <v>74.998054504394531</v>
      </c>
      <c r="E1116" s="173">
        <v>74.997184753417969</v>
      </c>
    </row>
    <row r="1117" spans="1:5" ht="30">
      <c r="A1117" s="124" t="s">
        <v>2226</v>
      </c>
      <c r="B1117" s="134" t="s">
        <v>2227</v>
      </c>
      <c r="C1117" s="139" t="s">
        <v>15</v>
      </c>
      <c r="D1117" s="162">
        <v>41.208137512207031</v>
      </c>
      <c r="E1117" s="173">
        <v>47.390811920166016</v>
      </c>
    </row>
    <row r="1118" spans="1:5" ht="30">
      <c r="A1118" s="124" t="s">
        <v>2228</v>
      </c>
      <c r="B1118" s="134" t="s">
        <v>2229</v>
      </c>
      <c r="C1118" s="139" t="s">
        <v>15</v>
      </c>
      <c r="D1118" s="162">
        <v>39.971893310546875</v>
      </c>
      <c r="E1118" s="173">
        <v>45.969089508056641</v>
      </c>
    </row>
    <row r="1119" spans="1:5" ht="30">
      <c r="A1119" s="124" t="s">
        <v>2230</v>
      </c>
      <c r="B1119" s="134" t="s">
        <v>2231</v>
      </c>
      <c r="C1119" s="139" t="s">
        <v>15</v>
      </c>
      <c r="D1119" s="162">
        <v>44.088714599609375</v>
      </c>
      <c r="E1119" s="173">
        <v>50.59075927734375</v>
      </c>
    </row>
    <row r="1120" spans="1:5">
      <c r="A1120" s="124" t="s">
        <v>2232</v>
      </c>
      <c r="B1120" s="134" t="s">
        <v>2233</v>
      </c>
      <c r="C1120" s="139" t="s">
        <v>20</v>
      </c>
      <c r="D1120" s="163">
        <v>3117.12744140625</v>
      </c>
      <c r="E1120" s="174">
        <v>3586.875</v>
      </c>
    </row>
    <row r="1121" spans="1:5" ht="30">
      <c r="A1121" s="124" t="s">
        <v>2234</v>
      </c>
      <c r="B1121" s="134" t="s">
        <v>2235</v>
      </c>
      <c r="C1121" s="139" t="s">
        <v>50</v>
      </c>
      <c r="D1121" s="161">
        <v>1.0135135650634766</v>
      </c>
      <c r="E1121" s="172">
        <v>1.0135135650634766</v>
      </c>
    </row>
    <row r="1122" spans="1:5" ht="30">
      <c r="A1122" s="124" t="s">
        <v>2236</v>
      </c>
      <c r="B1122" s="134" t="s">
        <v>2237</v>
      </c>
      <c r="C1122" s="139" t="s">
        <v>42</v>
      </c>
      <c r="D1122" s="162">
        <v>30.021286010742188</v>
      </c>
      <c r="E1122" s="173">
        <v>28.022071838378906</v>
      </c>
    </row>
    <row r="1123" spans="1:5" ht="30">
      <c r="A1123" s="124" t="s">
        <v>2238</v>
      </c>
      <c r="B1123" s="134" t="s">
        <v>2239</v>
      </c>
      <c r="C1123" s="139" t="s">
        <v>348</v>
      </c>
      <c r="D1123" s="167">
        <v>125.83370208740234</v>
      </c>
      <c r="E1123" s="178">
        <v>117.47301483154297</v>
      </c>
    </row>
    <row r="1124" spans="1:5" ht="30">
      <c r="A1124" s="124" t="s">
        <v>2240</v>
      </c>
      <c r="B1124" s="134" t="s">
        <v>2241</v>
      </c>
      <c r="C1124" s="139" t="s">
        <v>20</v>
      </c>
      <c r="D1124" s="163">
        <v>3117.12744140625</v>
      </c>
      <c r="E1124" s="174">
        <v>3586.875</v>
      </c>
    </row>
    <row r="1125" spans="1:5" ht="30">
      <c r="A1125" s="124" t="s">
        <v>2242</v>
      </c>
      <c r="B1125" s="134" t="s">
        <v>2243</v>
      </c>
      <c r="C1125" s="139" t="s">
        <v>50</v>
      </c>
      <c r="D1125" s="161">
        <v>1.3582460880279541</v>
      </c>
      <c r="E1125" s="172">
        <v>1.3582460880279541</v>
      </c>
    </row>
    <row r="1126" spans="1:5" ht="30">
      <c r="A1126" s="124" t="s">
        <v>2244</v>
      </c>
      <c r="B1126" s="134" t="s">
        <v>2245</v>
      </c>
      <c r="C1126" s="139" t="s">
        <v>42</v>
      </c>
      <c r="D1126" s="162">
        <v>30.024749755859375</v>
      </c>
      <c r="E1126" s="173">
        <v>28.025480270385742</v>
      </c>
    </row>
    <row r="1127" spans="1:5" ht="30">
      <c r="A1127" s="124" t="s">
        <v>2246</v>
      </c>
      <c r="B1127" s="134" t="s">
        <v>2247</v>
      </c>
      <c r="C1127" s="139" t="s">
        <v>348</v>
      </c>
      <c r="D1127" s="167">
        <v>125.87986755371094</v>
      </c>
      <c r="E1127" s="178">
        <v>117.51914978027344</v>
      </c>
    </row>
    <row r="1128" spans="1:5">
      <c r="A1128" s="124" t="s">
        <v>2248</v>
      </c>
      <c r="B1128" s="134" t="s">
        <v>2249</v>
      </c>
      <c r="C1128" s="139"/>
      <c r="D1128" s="131" t="s">
        <v>1516</v>
      </c>
      <c r="E1128" s="152" t="s">
        <v>1516</v>
      </c>
    </row>
    <row r="1129" spans="1:5" ht="30">
      <c r="A1129" s="124" t="s">
        <v>2250</v>
      </c>
      <c r="B1129" s="134" t="s">
        <v>2251</v>
      </c>
      <c r="C1129" s="139" t="s">
        <v>15</v>
      </c>
      <c r="D1129" s="162">
        <v>45.629096984863281</v>
      </c>
      <c r="E1129" s="173">
        <v>52.358310699462891</v>
      </c>
    </row>
    <row r="1130" spans="1:5" ht="30">
      <c r="A1130" s="124" t="s">
        <v>2252</v>
      </c>
      <c r="B1130" s="134" t="s">
        <v>2253</v>
      </c>
      <c r="C1130" s="139" t="s">
        <v>45</v>
      </c>
      <c r="D1130" s="162">
        <v>93.489151000976563</v>
      </c>
      <c r="E1130" s="173">
        <v>93.696853637695313</v>
      </c>
    </row>
    <row r="1131" spans="1:5" ht="30">
      <c r="A1131" s="124" t="s">
        <v>420</v>
      </c>
      <c r="B1131" s="134" t="s">
        <v>2254</v>
      </c>
      <c r="C1131" s="139"/>
      <c r="D1131" s="161">
        <v>1.0349382162094116</v>
      </c>
      <c r="E1131" s="172">
        <v>1.0349382162094116</v>
      </c>
    </row>
    <row r="1132" spans="1:5" ht="30">
      <c r="A1132" s="124" t="s">
        <v>2255</v>
      </c>
      <c r="B1132" s="134" t="s">
        <v>2256</v>
      </c>
      <c r="C1132" s="139"/>
      <c r="D1132" s="161">
        <v>1</v>
      </c>
      <c r="E1132" s="172">
        <v>1</v>
      </c>
    </row>
    <row r="1133" spans="1:5" ht="30">
      <c r="A1133" s="124" t="s">
        <v>2257</v>
      </c>
      <c r="B1133" s="134" t="s">
        <v>2258</v>
      </c>
      <c r="C1133" s="139" t="s">
        <v>15</v>
      </c>
      <c r="D1133" s="162">
        <v>44.088714599609375</v>
      </c>
      <c r="E1133" s="173">
        <v>50.59075927734375</v>
      </c>
    </row>
    <row r="1134" spans="1:5" ht="30">
      <c r="A1134" s="124" t="s">
        <v>2259</v>
      </c>
      <c r="B1134" s="134" t="s">
        <v>2260</v>
      </c>
      <c r="C1134" s="139" t="s">
        <v>15</v>
      </c>
      <c r="D1134" s="162">
        <v>41.208137512207031</v>
      </c>
      <c r="E1134" s="173">
        <v>47.390811920166016</v>
      </c>
    </row>
    <row r="1135" spans="1:5" ht="30">
      <c r="A1135" s="124" t="s">
        <v>2261</v>
      </c>
      <c r="B1135" s="134" t="s">
        <v>2262</v>
      </c>
      <c r="C1135" s="139" t="s">
        <v>45</v>
      </c>
      <c r="D1135" s="162">
        <v>93.466407775878906</v>
      </c>
      <c r="E1135" s="173">
        <v>93.674835205078125</v>
      </c>
    </row>
    <row r="1136" spans="1:5" ht="30">
      <c r="A1136" s="124" t="s">
        <v>2263</v>
      </c>
      <c r="B1136" s="134" t="s">
        <v>2264</v>
      </c>
      <c r="C1136" s="139" t="s">
        <v>15</v>
      </c>
      <c r="D1136" s="161">
        <v>2.8805778026580811</v>
      </c>
      <c r="E1136" s="172">
        <v>3.1999490261077881</v>
      </c>
    </row>
    <row r="1137" spans="1:5" ht="30">
      <c r="A1137" s="124" t="s">
        <v>2265</v>
      </c>
      <c r="B1137" s="134" t="s">
        <v>2266</v>
      </c>
      <c r="C1137" s="139" t="s">
        <v>15</v>
      </c>
      <c r="D1137" s="162">
        <v>42.647876739501953</v>
      </c>
      <c r="E1137" s="173">
        <v>49.046562194824219</v>
      </c>
    </row>
    <row r="1138" spans="1:5">
      <c r="A1138" s="124" t="s">
        <v>2267</v>
      </c>
      <c r="B1138" s="134" t="s">
        <v>2268</v>
      </c>
      <c r="C1138" s="139"/>
      <c r="D1138" s="131" t="s">
        <v>1328</v>
      </c>
      <c r="E1138" s="152" t="s">
        <v>1328</v>
      </c>
    </row>
    <row r="1139" spans="1:5" ht="30">
      <c r="A1139" s="124" t="s">
        <v>2269</v>
      </c>
      <c r="B1139" s="134" t="s">
        <v>2270</v>
      </c>
      <c r="C1139" s="139"/>
      <c r="D1139" s="131" t="s">
        <v>1995</v>
      </c>
      <c r="E1139" s="152" t="s">
        <v>1995</v>
      </c>
    </row>
    <row r="1140" spans="1:5">
      <c r="A1140" s="124" t="s">
        <v>2271</v>
      </c>
      <c r="B1140" s="134" t="s">
        <v>2272</v>
      </c>
      <c r="C1140" s="139" t="s">
        <v>39</v>
      </c>
      <c r="D1140" s="165">
        <v>0</v>
      </c>
      <c r="E1140" s="176">
        <v>0</v>
      </c>
    </row>
    <row r="1141" spans="1:5" ht="30">
      <c r="A1141" s="124" t="s">
        <v>2273</v>
      </c>
      <c r="B1141" s="134" t="s">
        <v>2274</v>
      </c>
      <c r="C1141" s="139" t="s">
        <v>50</v>
      </c>
      <c r="D1141" s="165">
        <v>0</v>
      </c>
      <c r="E1141" s="176">
        <v>0</v>
      </c>
    </row>
    <row r="1142" spans="1:5" ht="30">
      <c r="A1142" s="124" t="s">
        <v>2275</v>
      </c>
      <c r="B1142" s="134" t="s">
        <v>2276</v>
      </c>
      <c r="C1142" s="139" t="s">
        <v>50</v>
      </c>
      <c r="D1142" s="165">
        <v>0</v>
      </c>
      <c r="E1142" s="176">
        <v>0</v>
      </c>
    </row>
    <row r="1143" spans="1:5" ht="30">
      <c r="A1143" s="124" t="s">
        <v>2277</v>
      </c>
      <c r="B1143" s="134" t="s">
        <v>2278</v>
      </c>
      <c r="C1143" s="139" t="s">
        <v>50</v>
      </c>
      <c r="D1143" s="165">
        <v>0</v>
      </c>
      <c r="E1143" s="176">
        <v>0</v>
      </c>
    </row>
    <row r="1144" spans="1:5" ht="30">
      <c r="A1144" s="124" t="s">
        <v>2279</v>
      </c>
      <c r="B1144" s="134" t="s">
        <v>2280</v>
      </c>
      <c r="C1144" s="139" t="s">
        <v>45</v>
      </c>
      <c r="D1144" s="162">
        <v>74.998054504394531</v>
      </c>
      <c r="E1144" s="173">
        <v>74.997184753417969</v>
      </c>
    </row>
    <row r="1145" spans="1:5" ht="30">
      <c r="A1145" s="124" t="s">
        <v>2281</v>
      </c>
      <c r="B1145" s="134" t="s">
        <v>2282</v>
      </c>
      <c r="C1145" s="139" t="s">
        <v>15</v>
      </c>
      <c r="D1145" s="165">
        <v>0</v>
      </c>
      <c r="E1145" s="176">
        <v>0</v>
      </c>
    </row>
    <row r="1146" spans="1:5" ht="30">
      <c r="A1146" s="124" t="s">
        <v>2283</v>
      </c>
      <c r="B1146" s="134" t="s">
        <v>2284</v>
      </c>
      <c r="C1146" s="139" t="s">
        <v>15</v>
      </c>
      <c r="D1146" s="165">
        <v>0</v>
      </c>
      <c r="E1146" s="176">
        <v>0</v>
      </c>
    </row>
    <row r="1147" spans="1:5" ht="30">
      <c r="A1147" s="124" t="s">
        <v>2285</v>
      </c>
      <c r="B1147" s="134" t="s">
        <v>2286</v>
      </c>
      <c r="C1147" s="139" t="s">
        <v>15</v>
      </c>
      <c r="D1147" s="165">
        <v>0</v>
      </c>
      <c r="E1147" s="176">
        <v>0</v>
      </c>
    </row>
    <row r="1148" spans="1:5">
      <c r="A1148" s="124" t="s">
        <v>2287</v>
      </c>
      <c r="B1148" s="134" t="s">
        <v>2288</v>
      </c>
      <c r="C1148" s="139" t="s">
        <v>20</v>
      </c>
      <c r="D1148" s="170">
        <v>2.9418970370898023E-7</v>
      </c>
      <c r="E1148" s="181">
        <v>2.9418970370898023E-7</v>
      </c>
    </row>
    <row r="1149" spans="1:5" ht="30">
      <c r="A1149" s="124" t="s">
        <v>2289</v>
      </c>
      <c r="B1149" s="134" t="s">
        <v>2290</v>
      </c>
      <c r="C1149" s="139" t="s">
        <v>50</v>
      </c>
      <c r="D1149" s="161">
        <v>2.3808958530426025</v>
      </c>
      <c r="E1149" s="172">
        <v>2.3808960914611816</v>
      </c>
    </row>
    <row r="1150" spans="1:5" ht="30">
      <c r="A1150" s="124" t="s">
        <v>2291</v>
      </c>
      <c r="B1150" s="134" t="s">
        <v>2292</v>
      </c>
      <c r="C1150" s="139" t="s">
        <v>42</v>
      </c>
      <c r="D1150" s="167">
        <v>104.39204406738281</v>
      </c>
      <c r="E1150" s="178">
        <v>104.39204406738281</v>
      </c>
    </row>
    <row r="1151" spans="1:5" ht="30">
      <c r="A1151" s="124" t="s">
        <v>2293</v>
      </c>
      <c r="B1151" s="134" t="s">
        <v>2294</v>
      </c>
      <c r="C1151" s="139" t="s">
        <v>348</v>
      </c>
      <c r="D1151" s="167">
        <v>437.71966552734375</v>
      </c>
      <c r="E1151" s="178">
        <v>437.71966552734375</v>
      </c>
    </row>
    <row r="1152" spans="1:5">
      <c r="A1152" s="124" t="s">
        <v>2295</v>
      </c>
      <c r="B1152" s="134" t="s">
        <v>2296</v>
      </c>
      <c r="C1152" s="139" t="s">
        <v>20</v>
      </c>
      <c r="D1152" s="165">
        <v>0</v>
      </c>
      <c r="E1152" s="176">
        <v>0</v>
      </c>
    </row>
    <row r="1153" spans="1:5" ht="30">
      <c r="A1153" s="124" t="s">
        <v>2297</v>
      </c>
      <c r="B1153" s="134" t="s">
        <v>2298</v>
      </c>
      <c r="C1153" s="139" t="s">
        <v>50</v>
      </c>
      <c r="D1153" s="161">
        <v>2.3808958530426025</v>
      </c>
      <c r="E1153" s="172">
        <v>2.3808960914611816</v>
      </c>
    </row>
    <row r="1154" spans="1:5" ht="30">
      <c r="A1154" s="124" t="s">
        <v>2299</v>
      </c>
      <c r="B1154" s="134" t="s">
        <v>2300</v>
      </c>
      <c r="C1154" s="139" t="s">
        <v>42</v>
      </c>
      <c r="D1154" s="167">
        <v>104.39204406738281</v>
      </c>
      <c r="E1154" s="178">
        <v>104.39204406738281</v>
      </c>
    </row>
    <row r="1155" spans="1:5" ht="30">
      <c r="A1155" s="124" t="s">
        <v>2301</v>
      </c>
      <c r="B1155" s="134" t="s">
        <v>2302</v>
      </c>
      <c r="C1155" s="139" t="s">
        <v>348</v>
      </c>
      <c r="D1155" s="167">
        <v>437.71966552734375</v>
      </c>
      <c r="E1155" s="178">
        <v>437.71966552734375</v>
      </c>
    </row>
    <row r="1156" spans="1:5">
      <c r="A1156" s="124" t="s">
        <v>2303</v>
      </c>
      <c r="B1156" s="134" t="s">
        <v>2304</v>
      </c>
      <c r="C1156" s="139"/>
      <c r="D1156" s="131" t="s">
        <v>1516</v>
      </c>
      <c r="E1156" s="152" t="s">
        <v>1516</v>
      </c>
    </row>
    <row r="1157" spans="1:5" ht="30">
      <c r="A1157" s="124" t="s">
        <v>2305</v>
      </c>
      <c r="B1157" s="134" t="s">
        <v>2306</v>
      </c>
      <c r="C1157" s="139" t="s">
        <v>15</v>
      </c>
      <c r="D1157" s="161">
        <v>1</v>
      </c>
      <c r="E1157" s="172">
        <v>1</v>
      </c>
    </row>
    <row r="1158" spans="1:5" ht="30">
      <c r="A1158" s="124" t="s">
        <v>2307</v>
      </c>
      <c r="B1158" s="134" t="s">
        <v>2308</v>
      </c>
      <c r="C1158" s="139" t="s">
        <v>45</v>
      </c>
      <c r="D1158" s="162">
        <v>93.489151000976563</v>
      </c>
      <c r="E1158" s="173">
        <v>93.696853637695313</v>
      </c>
    </row>
    <row r="1159" spans="1:5" ht="30">
      <c r="A1159" s="124" t="s">
        <v>424</v>
      </c>
      <c r="B1159" s="134" t="s">
        <v>2309</v>
      </c>
      <c r="C1159" s="139"/>
      <c r="D1159" s="161">
        <v>1.0349382162094116</v>
      </c>
      <c r="E1159" s="172">
        <v>1.0349382162094116</v>
      </c>
    </row>
    <row r="1160" spans="1:5" ht="30">
      <c r="A1160" s="124" t="s">
        <v>2310</v>
      </c>
      <c r="B1160" s="134" t="s">
        <v>2311</v>
      </c>
      <c r="C1160" s="139"/>
      <c r="D1160" s="161">
        <v>1</v>
      </c>
      <c r="E1160" s="172">
        <v>1</v>
      </c>
    </row>
    <row r="1161" spans="1:5" ht="30">
      <c r="A1161" s="124" t="s">
        <v>2312</v>
      </c>
      <c r="B1161" s="134" t="s">
        <v>2313</v>
      </c>
      <c r="C1161" s="139" t="s">
        <v>15</v>
      </c>
      <c r="D1161" s="165">
        <v>0</v>
      </c>
      <c r="E1161" s="176">
        <v>0</v>
      </c>
    </row>
    <row r="1162" spans="1:5" ht="30">
      <c r="A1162" s="124" t="s">
        <v>2314</v>
      </c>
      <c r="B1162" s="134" t="s">
        <v>2315</v>
      </c>
      <c r="C1162" s="139" t="s">
        <v>15</v>
      </c>
      <c r="D1162" s="165">
        <v>0</v>
      </c>
      <c r="E1162" s="176">
        <v>0</v>
      </c>
    </row>
    <row r="1163" spans="1:5" ht="30">
      <c r="A1163" s="124" t="s">
        <v>2316</v>
      </c>
      <c r="B1163" s="134" t="s">
        <v>2317</v>
      </c>
      <c r="C1163" s="139" t="s">
        <v>45</v>
      </c>
      <c r="D1163" s="162">
        <v>99.900001525878906</v>
      </c>
      <c r="E1163" s="173">
        <v>99.900001525878906</v>
      </c>
    </row>
    <row r="1164" spans="1:5" ht="30">
      <c r="A1164" s="124" t="s">
        <v>2318</v>
      </c>
      <c r="B1164" s="134" t="s">
        <v>2319</v>
      </c>
      <c r="C1164" s="139" t="s">
        <v>15</v>
      </c>
      <c r="D1164" s="165">
        <v>0</v>
      </c>
      <c r="E1164" s="176">
        <v>0</v>
      </c>
    </row>
    <row r="1165" spans="1:5" ht="30">
      <c r="A1165" s="124" t="s">
        <v>2320</v>
      </c>
      <c r="B1165" s="134" t="s">
        <v>2321</v>
      </c>
      <c r="C1165" s="139" t="s">
        <v>15</v>
      </c>
      <c r="D1165" s="162">
        <v>66.343231201171875</v>
      </c>
      <c r="E1165" s="173">
        <v>66.343231201171875</v>
      </c>
    </row>
    <row r="1166" spans="1:5">
      <c r="A1166" s="124" t="s">
        <v>2322</v>
      </c>
      <c r="B1166" s="134" t="s">
        <v>2323</v>
      </c>
      <c r="C1166" s="139"/>
      <c r="D1166" s="131" t="s">
        <v>1328</v>
      </c>
      <c r="E1166" s="152" t="s">
        <v>1328</v>
      </c>
    </row>
    <row r="1167" spans="1:5" ht="30">
      <c r="A1167" s="124" t="s">
        <v>2324</v>
      </c>
      <c r="B1167" s="134" t="s">
        <v>2325</v>
      </c>
      <c r="C1167" s="139"/>
      <c r="D1167" s="131" t="s">
        <v>1995</v>
      </c>
      <c r="E1167" s="152" t="s">
        <v>1995</v>
      </c>
    </row>
    <row r="1168" spans="1:5">
      <c r="A1168" s="124" t="s">
        <v>2326</v>
      </c>
      <c r="B1168" s="134" t="s">
        <v>2327</v>
      </c>
      <c r="C1168" s="139" t="s">
        <v>39</v>
      </c>
      <c r="D1168" s="165">
        <v>0</v>
      </c>
      <c r="E1168" s="176">
        <v>0</v>
      </c>
    </row>
    <row r="1169" spans="1:5" ht="30">
      <c r="A1169" s="124" t="s">
        <v>2328</v>
      </c>
      <c r="B1169" s="134" t="s">
        <v>2329</v>
      </c>
      <c r="C1169" s="139" t="s">
        <v>50</v>
      </c>
      <c r="D1169" s="165">
        <v>0</v>
      </c>
      <c r="E1169" s="176">
        <v>0</v>
      </c>
    </row>
    <row r="1170" spans="1:5" ht="30">
      <c r="A1170" s="124" t="s">
        <v>2330</v>
      </c>
      <c r="B1170" s="134" t="s">
        <v>2331</v>
      </c>
      <c r="C1170" s="139" t="s">
        <v>50</v>
      </c>
      <c r="D1170" s="165">
        <v>0</v>
      </c>
      <c r="E1170" s="176">
        <v>0</v>
      </c>
    </row>
    <row r="1171" spans="1:5" ht="30">
      <c r="A1171" s="124" t="s">
        <v>2332</v>
      </c>
      <c r="B1171" s="134" t="s">
        <v>2333</v>
      </c>
      <c r="C1171" s="139" t="s">
        <v>50</v>
      </c>
      <c r="D1171" s="165">
        <v>0</v>
      </c>
      <c r="E1171" s="176">
        <v>0</v>
      </c>
    </row>
    <row r="1172" spans="1:5" ht="30">
      <c r="A1172" s="124" t="s">
        <v>2334</v>
      </c>
      <c r="B1172" s="134" t="s">
        <v>2335</v>
      </c>
      <c r="C1172" s="139" t="s">
        <v>45</v>
      </c>
      <c r="D1172" s="162">
        <v>74.998054504394531</v>
      </c>
      <c r="E1172" s="173">
        <v>74.997184753417969</v>
      </c>
    </row>
    <row r="1173" spans="1:5" ht="30">
      <c r="A1173" s="124" t="s">
        <v>2336</v>
      </c>
      <c r="B1173" s="134" t="s">
        <v>2337</v>
      </c>
      <c r="C1173" s="139" t="s">
        <v>15</v>
      </c>
      <c r="D1173" s="165">
        <v>0</v>
      </c>
      <c r="E1173" s="176">
        <v>0</v>
      </c>
    </row>
    <row r="1174" spans="1:5" ht="30">
      <c r="A1174" s="124" t="s">
        <v>2338</v>
      </c>
      <c r="B1174" s="134" t="s">
        <v>2339</v>
      </c>
      <c r="C1174" s="139" t="s">
        <v>15</v>
      </c>
      <c r="D1174" s="165">
        <v>0</v>
      </c>
      <c r="E1174" s="176">
        <v>0</v>
      </c>
    </row>
    <row r="1175" spans="1:5" ht="30">
      <c r="A1175" s="124" t="s">
        <v>2340</v>
      </c>
      <c r="B1175" s="134" t="s">
        <v>2341</v>
      </c>
      <c r="C1175" s="139" t="s">
        <v>15</v>
      </c>
      <c r="D1175" s="165">
        <v>0</v>
      </c>
      <c r="E1175" s="176">
        <v>0</v>
      </c>
    </row>
    <row r="1176" spans="1:5">
      <c r="A1176" s="124" t="s">
        <v>2342</v>
      </c>
      <c r="B1176" s="134" t="s">
        <v>2343</v>
      </c>
      <c r="C1176" s="139" t="s">
        <v>20</v>
      </c>
      <c r="D1176" s="170">
        <v>2.9418970370898023E-7</v>
      </c>
      <c r="E1176" s="181">
        <v>2.9418970370898023E-7</v>
      </c>
    </row>
    <row r="1177" spans="1:5" ht="30">
      <c r="A1177" s="124" t="s">
        <v>2344</v>
      </c>
      <c r="B1177" s="134" t="s">
        <v>2345</v>
      </c>
      <c r="C1177" s="139" t="s">
        <v>50</v>
      </c>
      <c r="D1177" s="161">
        <v>2.3808958530426025</v>
      </c>
      <c r="E1177" s="172">
        <v>2.3808960914611816</v>
      </c>
    </row>
    <row r="1178" spans="1:5" ht="30">
      <c r="A1178" s="124" t="s">
        <v>2346</v>
      </c>
      <c r="B1178" s="134" t="s">
        <v>2347</v>
      </c>
      <c r="C1178" s="139" t="s">
        <v>42</v>
      </c>
      <c r="D1178" s="167">
        <v>104.39204406738281</v>
      </c>
      <c r="E1178" s="178">
        <v>104.39204406738281</v>
      </c>
    </row>
    <row r="1179" spans="1:5" ht="30">
      <c r="A1179" s="124" t="s">
        <v>2348</v>
      </c>
      <c r="B1179" s="134" t="s">
        <v>2349</v>
      </c>
      <c r="C1179" s="139" t="s">
        <v>348</v>
      </c>
      <c r="D1179" s="167">
        <v>437.71966552734375</v>
      </c>
      <c r="E1179" s="178">
        <v>437.71966552734375</v>
      </c>
    </row>
    <row r="1180" spans="1:5">
      <c r="A1180" s="124" t="s">
        <v>2350</v>
      </c>
      <c r="B1180" s="134" t="s">
        <v>2351</v>
      </c>
      <c r="C1180" s="139" t="s">
        <v>20</v>
      </c>
      <c r="D1180" s="165">
        <v>0</v>
      </c>
      <c r="E1180" s="176">
        <v>0</v>
      </c>
    </row>
    <row r="1181" spans="1:5" ht="30">
      <c r="A1181" s="124" t="s">
        <v>2352</v>
      </c>
      <c r="B1181" s="134" t="s">
        <v>2353</v>
      </c>
      <c r="C1181" s="139" t="s">
        <v>50</v>
      </c>
      <c r="D1181" s="161">
        <v>2.3808958530426025</v>
      </c>
      <c r="E1181" s="172">
        <v>2.3808960914611816</v>
      </c>
    </row>
    <row r="1182" spans="1:5" ht="30">
      <c r="A1182" s="124" t="s">
        <v>2354</v>
      </c>
      <c r="B1182" s="134" t="s">
        <v>2355</v>
      </c>
      <c r="C1182" s="139" t="s">
        <v>42</v>
      </c>
      <c r="D1182" s="167">
        <v>104.39204406738281</v>
      </c>
      <c r="E1182" s="178">
        <v>104.39204406738281</v>
      </c>
    </row>
    <row r="1183" spans="1:5" ht="30">
      <c r="A1183" s="124" t="s">
        <v>2356</v>
      </c>
      <c r="B1183" s="134" t="s">
        <v>2357</v>
      </c>
      <c r="C1183" s="139" t="s">
        <v>348</v>
      </c>
      <c r="D1183" s="167">
        <v>437.71966552734375</v>
      </c>
      <c r="E1183" s="178">
        <v>437.71966552734375</v>
      </c>
    </row>
    <row r="1184" spans="1:5">
      <c r="A1184" s="124" t="s">
        <v>2358</v>
      </c>
      <c r="B1184" s="134" t="s">
        <v>2359</v>
      </c>
      <c r="C1184" s="139"/>
      <c r="D1184" s="131" t="s">
        <v>1516</v>
      </c>
      <c r="E1184" s="152" t="s">
        <v>1516</v>
      </c>
    </row>
    <row r="1185" spans="1:5" ht="30">
      <c r="A1185" s="124" t="s">
        <v>2360</v>
      </c>
      <c r="B1185" s="134" t="s">
        <v>2361</v>
      </c>
      <c r="C1185" s="139" t="s">
        <v>15</v>
      </c>
      <c r="D1185" s="161">
        <v>1</v>
      </c>
      <c r="E1185" s="172">
        <v>1</v>
      </c>
    </row>
    <row r="1186" spans="1:5" ht="30">
      <c r="A1186" s="124" t="s">
        <v>2362</v>
      </c>
      <c r="B1186" s="134" t="s">
        <v>2363</v>
      </c>
      <c r="C1186" s="139" t="s">
        <v>45</v>
      </c>
      <c r="D1186" s="162">
        <v>93.489151000976563</v>
      </c>
      <c r="E1186" s="173">
        <v>93.696853637695313</v>
      </c>
    </row>
    <row r="1187" spans="1:5" ht="30">
      <c r="A1187" s="124" t="s">
        <v>428</v>
      </c>
      <c r="B1187" s="134" t="s">
        <v>2364</v>
      </c>
      <c r="C1187" s="139"/>
      <c r="D1187" s="161">
        <v>1.0349382162094116</v>
      </c>
      <c r="E1187" s="172">
        <v>1.0349382162094116</v>
      </c>
    </row>
    <row r="1188" spans="1:5" ht="30">
      <c r="A1188" s="124" t="s">
        <v>2365</v>
      </c>
      <c r="B1188" s="134" t="s">
        <v>2366</v>
      </c>
      <c r="C1188" s="139"/>
      <c r="D1188" s="161">
        <v>1</v>
      </c>
      <c r="E1188" s="172">
        <v>1</v>
      </c>
    </row>
    <row r="1189" spans="1:5" ht="30">
      <c r="A1189" s="124" t="s">
        <v>2367</v>
      </c>
      <c r="B1189" s="134" t="s">
        <v>2368</v>
      </c>
      <c r="C1189" s="139" t="s">
        <v>15</v>
      </c>
      <c r="D1189" s="165">
        <v>0</v>
      </c>
      <c r="E1189" s="176">
        <v>0</v>
      </c>
    </row>
    <row r="1190" spans="1:5" ht="30">
      <c r="A1190" s="124" t="s">
        <v>2369</v>
      </c>
      <c r="B1190" s="134" t="s">
        <v>2370</v>
      </c>
      <c r="C1190" s="139" t="s">
        <v>15</v>
      </c>
      <c r="D1190" s="165">
        <v>0</v>
      </c>
      <c r="E1190" s="176">
        <v>0</v>
      </c>
    </row>
    <row r="1191" spans="1:5" ht="30">
      <c r="A1191" s="124" t="s">
        <v>2371</v>
      </c>
      <c r="B1191" s="134" t="s">
        <v>2372</v>
      </c>
      <c r="C1191" s="139" t="s">
        <v>45</v>
      </c>
      <c r="D1191" s="162">
        <v>99.900001525878906</v>
      </c>
      <c r="E1191" s="173">
        <v>99.900001525878906</v>
      </c>
    </row>
    <row r="1192" spans="1:5" ht="30">
      <c r="A1192" s="124" t="s">
        <v>2373</v>
      </c>
      <c r="B1192" s="134" t="s">
        <v>2374</v>
      </c>
      <c r="C1192" s="139" t="s">
        <v>15</v>
      </c>
      <c r="D1192" s="165">
        <v>0</v>
      </c>
      <c r="E1192" s="176">
        <v>0</v>
      </c>
    </row>
    <row r="1193" spans="1:5" ht="30">
      <c r="A1193" s="124" t="s">
        <v>2375</v>
      </c>
      <c r="B1193" s="134" t="s">
        <v>2376</v>
      </c>
      <c r="C1193" s="139" t="s">
        <v>15</v>
      </c>
      <c r="D1193" s="161">
        <v>3.2438578605651855</v>
      </c>
      <c r="E1193" s="172">
        <v>3.2438578605651855</v>
      </c>
    </row>
    <row r="1194" spans="1:5">
      <c r="A1194" s="124" t="s">
        <v>2377</v>
      </c>
      <c r="B1194" s="134" t="s">
        <v>2378</v>
      </c>
      <c r="C1194" s="139" t="s">
        <v>20</v>
      </c>
      <c r="D1194" s="161">
        <v>1.2178809642791748</v>
      </c>
      <c r="E1194" s="172">
        <v>1.6542096138000488</v>
      </c>
    </row>
    <row r="1195" spans="1:5" ht="30">
      <c r="A1195" s="124" t="s">
        <v>2379</v>
      </c>
      <c r="B1195" s="134" t="s">
        <v>439</v>
      </c>
      <c r="C1195" s="139" t="s">
        <v>42</v>
      </c>
      <c r="D1195" s="162">
        <v>29.999990463256836</v>
      </c>
      <c r="E1195" s="173">
        <v>29.999990463256836</v>
      </c>
    </row>
    <row r="1196" spans="1:5" ht="30">
      <c r="A1196" s="124" t="s">
        <v>2380</v>
      </c>
      <c r="B1196" s="134" t="s">
        <v>2381</v>
      </c>
      <c r="C1196" s="139" t="s">
        <v>348</v>
      </c>
      <c r="D1196" s="167">
        <v>125.83366394042969</v>
      </c>
      <c r="E1196" s="178">
        <v>125.83366394042969</v>
      </c>
    </row>
    <row r="1197" spans="1:5">
      <c r="A1197" s="124" t="s">
        <v>2382</v>
      </c>
      <c r="B1197" s="134" t="s">
        <v>2383</v>
      </c>
      <c r="C1197" s="139" t="s">
        <v>20</v>
      </c>
      <c r="D1197" s="165">
        <v>0</v>
      </c>
      <c r="E1197" s="176">
        <v>0</v>
      </c>
    </row>
    <row r="1198" spans="1:5" ht="30">
      <c r="A1198" s="124" t="s">
        <v>2384</v>
      </c>
      <c r="B1198" s="134" t="s">
        <v>2385</v>
      </c>
      <c r="C1198" s="139" t="s">
        <v>42</v>
      </c>
      <c r="D1198" s="162">
        <v>41.517562866210937</v>
      </c>
      <c r="E1198" s="173">
        <v>41.517562866210937</v>
      </c>
    </row>
    <row r="1199" spans="1:5" ht="30">
      <c r="A1199" s="124" t="s">
        <v>2386</v>
      </c>
      <c r="B1199" s="134" t="s">
        <v>2387</v>
      </c>
      <c r="C1199" s="139" t="s">
        <v>348</v>
      </c>
      <c r="D1199" s="167">
        <v>173.85182189941406</v>
      </c>
      <c r="E1199" s="178">
        <v>173.85182189941406</v>
      </c>
    </row>
    <row r="1200" spans="1:5">
      <c r="A1200" s="124" t="s">
        <v>2388</v>
      </c>
      <c r="B1200" s="134" t="s">
        <v>2389</v>
      </c>
      <c r="C1200" s="139" t="s">
        <v>50</v>
      </c>
      <c r="D1200" s="166">
        <v>0.43890789151191711</v>
      </c>
      <c r="E1200" s="177">
        <v>0.43890789151191711</v>
      </c>
    </row>
    <row r="1201" spans="1:5">
      <c r="A1201" s="124" t="s">
        <v>2390</v>
      </c>
      <c r="B1201" s="134" t="s">
        <v>2391</v>
      </c>
      <c r="C1201" s="139" t="s">
        <v>20</v>
      </c>
      <c r="D1201" s="162">
        <v>39.18304443359375</v>
      </c>
      <c r="E1201" s="173">
        <v>64.390266418457031</v>
      </c>
    </row>
    <row r="1202" spans="1:5" ht="30">
      <c r="A1202" s="124" t="s">
        <v>2392</v>
      </c>
      <c r="B1202" s="134" t="s">
        <v>2393</v>
      </c>
      <c r="C1202" s="139" t="s">
        <v>42</v>
      </c>
      <c r="D1202" s="162">
        <v>41.517562866210937</v>
      </c>
      <c r="E1202" s="173">
        <v>41.517562866210937</v>
      </c>
    </row>
    <row r="1203" spans="1:5">
      <c r="A1203" s="124" t="s">
        <v>2394</v>
      </c>
      <c r="B1203" s="134" t="s">
        <v>2395</v>
      </c>
      <c r="C1203" s="139" t="s">
        <v>348</v>
      </c>
      <c r="D1203" s="167">
        <v>173.85182189941406</v>
      </c>
      <c r="E1203" s="178">
        <v>173.85182189941406</v>
      </c>
    </row>
    <row r="1204" spans="1:5">
      <c r="A1204" s="124" t="s">
        <v>2396</v>
      </c>
      <c r="B1204" s="134" t="s">
        <v>2397</v>
      </c>
      <c r="C1204" s="139" t="s">
        <v>20</v>
      </c>
      <c r="D1204" s="162">
        <v>40.400924682617188</v>
      </c>
      <c r="E1204" s="173">
        <v>66.044471740722656</v>
      </c>
    </row>
    <row r="1205" spans="1:5" ht="30">
      <c r="A1205" s="124" t="s">
        <v>2398</v>
      </c>
      <c r="B1205" s="134" t="s">
        <v>2399</v>
      </c>
      <c r="C1205" s="139" t="s">
        <v>42</v>
      </c>
      <c r="D1205" s="162">
        <v>41.171424865722656</v>
      </c>
      <c r="E1205" s="173">
        <v>41.22991943359375</v>
      </c>
    </row>
    <row r="1206" spans="1:5">
      <c r="A1206" s="124" t="s">
        <v>2400</v>
      </c>
      <c r="B1206" s="134" t="s">
        <v>2401</v>
      </c>
      <c r="C1206" s="139" t="s">
        <v>348</v>
      </c>
      <c r="D1206" s="167">
        <v>172.40449523925781</v>
      </c>
      <c r="E1206" s="178">
        <v>172.64907836914062</v>
      </c>
    </row>
    <row r="1207" spans="1:5" ht="30">
      <c r="A1207" s="124" t="s">
        <v>464</v>
      </c>
      <c r="B1207" s="134" t="s">
        <v>465</v>
      </c>
      <c r="C1207" s="139"/>
      <c r="D1207" s="166">
        <v>0.5</v>
      </c>
      <c r="E1207" s="177">
        <v>0.5</v>
      </c>
    </row>
    <row r="1208" spans="1:5" ht="30">
      <c r="A1208" s="124" t="s">
        <v>466</v>
      </c>
      <c r="B1208" s="134" t="s">
        <v>467</v>
      </c>
      <c r="C1208" s="139"/>
      <c r="D1208" s="166">
        <v>0.5</v>
      </c>
      <c r="E1208" s="177">
        <v>0.5</v>
      </c>
    </row>
    <row r="1209" spans="1:5" ht="30">
      <c r="A1209" s="124" t="s">
        <v>2402</v>
      </c>
      <c r="B1209" s="134" t="s">
        <v>2403</v>
      </c>
      <c r="C1209" s="139"/>
      <c r="D1209" s="170">
        <v>1.1216442885597644E-7</v>
      </c>
      <c r="E1209" s="181">
        <v>6.8762091132157366E-8</v>
      </c>
    </row>
    <row r="1210" spans="1:5" ht="30">
      <c r="A1210" s="124" t="s">
        <v>2404</v>
      </c>
      <c r="B1210" s="134" t="s">
        <v>2405</v>
      </c>
      <c r="C1210" s="139"/>
      <c r="D1210" s="166">
        <v>0.99999994039535522</v>
      </c>
      <c r="E1210" s="177">
        <v>0.99999982118606567</v>
      </c>
    </row>
    <row r="1211" spans="1:5" ht="30">
      <c r="A1211" s="124" t="s">
        <v>468</v>
      </c>
      <c r="B1211" s="134" t="s">
        <v>469</v>
      </c>
      <c r="C1211" s="139"/>
      <c r="D1211" s="166">
        <v>0.5</v>
      </c>
      <c r="E1211" s="177">
        <v>0.5</v>
      </c>
    </row>
    <row r="1212" spans="1:5" ht="30">
      <c r="A1212" s="124" t="s">
        <v>470</v>
      </c>
      <c r="B1212" s="134" t="s">
        <v>471</v>
      </c>
      <c r="C1212" s="139"/>
      <c r="D1212" s="166">
        <v>0.5</v>
      </c>
      <c r="E1212" s="177">
        <v>0.5</v>
      </c>
    </row>
    <row r="1213" spans="1:5" ht="30">
      <c r="A1213" s="124" t="s">
        <v>2406</v>
      </c>
      <c r="B1213" s="134" t="s">
        <v>2407</v>
      </c>
      <c r="C1213" s="139"/>
      <c r="D1213" s="161">
        <v>1</v>
      </c>
      <c r="E1213" s="172">
        <v>1</v>
      </c>
    </row>
    <row r="1214" spans="1:5" ht="30">
      <c r="A1214" s="124" t="s">
        <v>2408</v>
      </c>
      <c r="B1214" s="134" t="s">
        <v>2409</v>
      </c>
      <c r="C1214" s="139"/>
      <c r="D1214" s="170">
        <v>9.4378463377786659E-11</v>
      </c>
      <c r="E1214" s="181">
        <v>8.2018392077998215E-11</v>
      </c>
    </row>
    <row r="1215" spans="1:5" ht="30">
      <c r="A1215" s="124" t="s">
        <v>472</v>
      </c>
      <c r="B1215" s="134" t="s">
        <v>473</v>
      </c>
      <c r="C1215" s="139"/>
      <c r="D1215" s="166">
        <v>0.5</v>
      </c>
      <c r="E1215" s="177">
        <v>0.5</v>
      </c>
    </row>
    <row r="1216" spans="1:5" ht="30">
      <c r="A1216" s="124" t="s">
        <v>474</v>
      </c>
      <c r="B1216" s="134" t="s">
        <v>475</v>
      </c>
      <c r="C1216" s="139"/>
      <c r="D1216" s="166">
        <v>0.5</v>
      </c>
      <c r="E1216" s="177">
        <v>0.5</v>
      </c>
    </row>
    <row r="1217" spans="1:5" ht="30">
      <c r="A1217" s="124" t="s">
        <v>2410</v>
      </c>
      <c r="B1217" s="134" t="s">
        <v>2411</v>
      </c>
      <c r="C1217" s="139"/>
      <c r="D1217" s="161">
        <v>1</v>
      </c>
      <c r="E1217" s="172">
        <v>1</v>
      </c>
    </row>
    <row r="1218" spans="1:5" ht="30">
      <c r="A1218" s="124" t="s">
        <v>2412</v>
      </c>
      <c r="B1218" s="134" t="s">
        <v>2413</v>
      </c>
      <c r="C1218" s="139"/>
      <c r="D1218" s="170">
        <v>7.281756531085648E-9</v>
      </c>
      <c r="E1218" s="181">
        <v>4.4544181676542394E-9</v>
      </c>
    </row>
    <row r="1219" spans="1:5" ht="30">
      <c r="A1219" s="124" t="s">
        <v>454</v>
      </c>
      <c r="B1219" s="134" t="s">
        <v>455</v>
      </c>
      <c r="C1219" s="139"/>
      <c r="D1219" s="166">
        <v>0.5</v>
      </c>
      <c r="E1219" s="177">
        <v>0.5</v>
      </c>
    </row>
    <row r="1220" spans="1:5" ht="30">
      <c r="A1220" s="124" t="s">
        <v>456</v>
      </c>
      <c r="B1220" s="134" t="s">
        <v>457</v>
      </c>
      <c r="C1220" s="139"/>
      <c r="D1220" s="166">
        <v>0.5</v>
      </c>
      <c r="E1220" s="177">
        <v>0.5</v>
      </c>
    </row>
    <row r="1221" spans="1:5" ht="30">
      <c r="A1221" s="124" t="s">
        <v>2414</v>
      </c>
      <c r="B1221" s="134" t="s">
        <v>2415</v>
      </c>
      <c r="C1221" s="139"/>
      <c r="D1221" s="166">
        <v>6.8824782967567444E-2</v>
      </c>
      <c r="E1221" s="177">
        <v>5.3794849663972855E-2</v>
      </c>
    </row>
    <row r="1222" spans="1:5" ht="30">
      <c r="A1222" s="124" t="s">
        <v>2416</v>
      </c>
      <c r="B1222" s="134" t="s">
        <v>2417</v>
      </c>
      <c r="C1222" s="139"/>
      <c r="D1222" s="166">
        <v>0.93117517232894897</v>
      </c>
      <c r="E1222" s="177">
        <v>0.9462050199508667</v>
      </c>
    </row>
    <row r="1223" spans="1:5" ht="30">
      <c r="A1223" s="124" t="s">
        <v>442</v>
      </c>
      <c r="B1223" s="134" t="s">
        <v>443</v>
      </c>
      <c r="C1223" s="139"/>
      <c r="D1223" s="166">
        <v>0.5</v>
      </c>
      <c r="E1223" s="177">
        <v>0.5</v>
      </c>
    </row>
    <row r="1224" spans="1:5" ht="30">
      <c r="A1224" s="124" t="s">
        <v>444</v>
      </c>
      <c r="B1224" s="134" t="s">
        <v>445</v>
      </c>
      <c r="C1224" s="139"/>
      <c r="D1224" s="166">
        <v>0.5</v>
      </c>
      <c r="E1224" s="177">
        <v>0.5</v>
      </c>
    </row>
    <row r="1225" spans="1:5" ht="30">
      <c r="A1225" s="124" t="s">
        <v>2418</v>
      </c>
      <c r="B1225" s="134" t="s">
        <v>2419</v>
      </c>
      <c r="C1225" s="139"/>
      <c r="D1225" s="166">
        <v>0.5</v>
      </c>
      <c r="E1225" s="177">
        <v>0.5</v>
      </c>
    </row>
    <row r="1226" spans="1:5" ht="30">
      <c r="A1226" s="124" t="s">
        <v>2420</v>
      </c>
      <c r="B1226" s="134" t="s">
        <v>2421</v>
      </c>
      <c r="C1226" s="139"/>
      <c r="D1226" s="166">
        <v>0.5</v>
      </c>
      <c r="E1226" s="177">
        <v>0.5</v>
      </c>
    </row>
    <row r="1227" spans="1:5" ht="30">
      <c r="A1227" s="124" t="s">
        <v>2422</v>
      </c>
      <c r="B1227" s="134" t="s">
        <v>2423</v>
      </c>
      <c r="C1227" s="139"/>
      <c r="D1227" s="166">
        <v>0.5</v>
      </c>
      <c r="E1227" s="177">
        <v>0.5</v>
      </c>
    </row>
    <row r="1228" spans="1:5" ht="30">
      <c r="A1228" s="124" t="s">
        <v>2424</v>
      </c>
      <c r="B1228" s="134" t="s">
        <v>2425</v>
      </c>
      <c r="C1228" s="139"/>
      <c r="D1228" s="166">
        <v>0.5</v>
      </c>
      <c r="E1228" s="177">
        <v>0.5</v>
      </c>
    </row>
    <row r="1229" spans="1:5" ht="30">
      <c r="A1229" s="124" t="s">
        <v>2426</v>
      </c>
      <c r="B1229" s="134" t="s">
        <v>2427</v>
      </c>
      <c r="C1229" s="139" t="s">
        <v>45</v>
      </c>
      <c r="D1229" s="162">
        <v>75.3670654296875</v>
      </c>
      <c r="E1229" s="173">
        <v>75.314826965332031</v>
      </c>
    </row>
    <row r="1230" spans="1:5" ht="30">
      <c r="A1230" s="124" t="s">
        <v>2428</v>
      </c>
      <c r="B1230" s="134" t="s">
        <v>2429</v>
      </c>
      <c r="C1230" s="139" t="s">
        <v>45</v>
      </c>
      <c r="D1230" s="162">
        <v>20.221630096435547</v>
      </c>
      <c r="E1230" s="173">
        <v>20.207612991333008</v>
      </c>
    </row>
    <row r="1231" spans="1:5" ht="30">
      <c r="A1231" s="124" t="s">
        <v>2430</v>
      </c>
      <c r="B1231" s="134" t="s">
        <v>2431</v>
      </c>
      <c r="C1231" s="139" t="s">
        <v>45</v>
      </c>
      <c r="D1231" s="166">
        <v>2.9250187799334526E-2</v>
      </c>
      <c r="E1231" s="177">
        <v>2.9229911044239998E-2</v>
      </c>
    </row>
    <row r="1232" spans="1:5" ht="30">
      <c r="A1232" s="124" t="s">
        <v>2432</v>
      </c>
      <c r="B1232" s="134" t="s">
        <v>2433</v>
      </c>
      <c r="C1232" s="139" t="s">
        <v>45</v>
      </c>
      <c r="D1232" s="161">
        <v>3.4743857383728027</v>
      </c>
      <c r="E1232" s="172">
        <v>3.5412914752960205</v>
      </c>
    </row>
    <row r="1233" spans="1:5" ht="30">
      <c r="A1233" s="124" t="s">
        <v>2434</v>
      </c>
      <c r="B1233" s="134" t="s">
        <v>2435</v>
      </c>
      <c r="C1233" s="139" t="s">
        <v>45</v>
      </c>
      <c r="D1233" s="165">
        <v>0</v>
      </c>
      <c r="E1233" s="176">
        <v>0</v>
      </c>
    </row>
    <row r="1234" spans="1:5">
      <c r="A1234" s="124" t="s">
        <v>2436</v>
      </c>
      <c r="B1234" s="134" t="s">
        <v>2437</v>
      </c>
      <c r="C1234" s="139" t="s">
        <v>45</v>
      </c>
      <c r="D1234" s="166">
        <v>0.90766996145248413</v>
      </c>
      <c r="E1234" s="177">
        <v>0.90704077482223511</v>
      </c>
    </row>
    <row r="1235" spans="1:5" ht="30">
      <c r="A1235" s="124" t="s">
        <v>450</v>
      </c>
      <c r="B1235" s="134" t="s">
        <v>451</v>
      </c>
      <c r="C1235" s="139"/>
      <c r="D1235" s="166">
        <v>0.5</v>
      </c>
      <c r="E1235" s="177">
        <v>0.5</v>
      </c>
    </row>
    <row r="1236" spans="1:5" ht="30">
      <c r="A1236" s="124" t="s">
        <v>452</v>
      </c>
      <c r="B1236" s="134" t="s">
        <v>453</v>
      </c>
      <c r="C1236" s="139"/>
      <c r="D1236" s="166">
        <v>0.5</v>
      </c>
      <c r="E1236" s="177">
        <v>0.5</v>
      </c>
    </row>
    <row r="1237" spans="1:5" ht="30">
      <c r="A1237" s="124" t="s">
        <v>2438</v>
      </c>
      <c r="B1237" s="134" t="s">
        <v>2439</v>
      </c>
      <c r="C1237" s="139"/>
      <c r="D1237" s="166">
        <v>0.5</v>
      </c>
      <c r="E1237" s="177">
        <v>0.5</v>
      </c>
    </row>
    <row r="1238" spans="1:5" ht="30">
      <c r="A1238" s="124" t="s">
        <v>2440</v>
      </c>
      <c r="B1238" s="134" t="s">
        <v>2441</v>
      </c>
      <c r="C1238" s="139"/>
      <c r="D1238" s="166">
        <v>0.5</v>
      </c>
      <c r="E1238" s="177">
        <v>0.5</v>
      </c>
    </row>
    <row r="1239" spans="1:5" ht="30">
      <c r="A1239" s="124" t="s">
        <v>2442</v>
      </c>
      <c r="B1239" s="134" t="s">
        <v>2443</v>
      </c>
      <c r="C1239" s="139"/>
      <c r="D1239" s="166">
        <v>0.5</v>
      </c>
      <c r="E1239" s="177">
        <v>0.5</v>
      </c>
    </row>
    <row r="1240" spans="1:5" ht="30">
      <c r="A1240" s="124" t="s">
        <v>2444</v>
      </c>
      <c r="B1240" s="134" t="s">
        <v>2445</v>
      </c>
      <c r="C1240" s="139"/>
      <c r="D1240" s="166">
        <v>0.5</v>
      </c>
      <c r="E1240" s="177">
        <v>0.5</v>
      </c>
    </row>
    <row r="1241" spans="1:5" ht="30">
      <c r="A1241" s="124" t="s">
        <v>2446</v>
      </c>
      <c r="B1241" s="134" t="s">
        <v>2447</v>
      </c>
      <c r="C1241" s="139" t="s">
        <v>45</v>
      </c>
      <c r="D1241" s="162">
        <v>75.3670654296875</v>
      </c>
      <c r="E1241" s="173">
        <v>75.314826965332031</v>
      </c>
    </row>
    <row r="1242" spans="1:5" ht="30">
      <c r="A1242" s="124" t="s">
        <v>2448</v>
      </c>
      <c r="B1242" s="134" t="s">
        <v>2449</v>
      </c>
      <c r="C1242" s="139" t="s">
        <v>45</v>
      </c>
      <c r="D1242" s="162">
        <v>20.221630096435547</v>
      </c>
      <c r="E1242" s="173">
        <v>20.207612991333008</v>
      </c>
    </row>
    <row r="1243" spans="1:5" ht="30">
      <c r="A1243" s="124" t="s">
        <v>2450</v>
      </c>
      <c r="B1243" s="134" t="s">
        <v>2451</v>
      </c>
      <c r="C1243" s="139" t="s">
        <v>45</v>
      </c>
      <c r="D1243" s="166">
        <v>2.9250191524624825E-2</v>
      </c>
      <c r="E1243" s="177">
        <v>2.9229914769530296E-2</v>
      </c>
    </row>
    <row r="1244" spans="1:5" ht="30">
      <c r="A1244" s="124" t="s">
        <v>2452</v>
      </c>
      <c r="B1244" s="134" t="s">
        <v>2453</v>
      </c>
      <c r="C1244" s="139" t="s">
        <v>45</v>
      </c>
      <c r="D1244" s="161">
        <v>3.4743859767913818</v>
      </c>
      <c r="E1244" s="172">
        <v>3.5412914752960205</v>
      </c>
    </row>
    <row r="1245" spans="1:5" ht="30">
      <c r="A1245" s="124" t="s">
        <v>2454</v>
      </c>
      <c r="B1245" s="134" t="s">
        <v>2455</v>
      </c>
      <c r="C1245" s="139" t="s">
        <v>45</v>
      </c>
      <c r="D1245" s="165">
        <v>0</v>
      </c>
      <c r="E1245" s="176">
        <v>0</v>
      </c>
    </row>
    <row r="1246" spans="1:5">
      <c r="A1246" s="124" t="s">
        <v>2456</v>
      </c>
      <c r="B1246" s="134" t="s">
        <v>2457</v>
      </c>
      <c r="C1246" s="139" t="s">
        <v>45</v>
      </c>
      <c r="D1246" s="166">
        <v>0.90767008066177368</v>
      </c>
      <c r="E1246" s="177">
        <v>0.90704077482223511</v>
      </c>
    </row>
    <row r="1247" spans="1:5" ht="30">
      <c r="A1247" s="124" t="s">
        <v>446</v>
      </c>
      <c r="B1247" s="134" t="s">
        <v>447</v>
      </c>
      <c r="C1247" s="139"/>
      <c r="D1247" s="166">
        <v>0.5</v>
      </c>
      <c r="E1247" s="177">
        <v>0.5</v>
      </c>
    </row>
    <row r="1248" spans="1:5" ht="30">
      <c r="A1248" s="124" t="s">
        <v>448</v>
      </c>
      <c r="B1248" s="134" t="s">
        <v>449</v>
      </c>
      <c r="C1248" s="139"/>
      <c r="D1248" s="166">
        <v>0.5</v>
      </c>
      <c r="E1248" s="177">
        <v>0.5</v>
      </c>
    </row>
    <row r="1249" spans="1:5" ht="30">
      <c r="A1249" s="124" t="s">
        <v>2458</v>
      </c>
      <c r="B1249" s="134" t="s">
        <v>2459</v>
      </c>
      <c r="C1249" s="139"/>
      <c r="D1249" s="166">
        <v>0.5</v>
      </c>
      <c r="E1249" s="177">
        <v>0.5</v>
      </c>
    </row>
    <row r="1250" spans="1:5" ht="30">
      <c r="A1250" s="124" t="s">
        <v>2460</v>
      </c>
      <c r="B1250" s="134" t="s">
        <v>2461</v>
      </c>
      <c r="C1250" s="139"/>
      <c r="D1250" s="166">
        <v>0.5</v>
      </c>
      <c r="E1250" s="177">
        <v>0.5</v>
      </c>
    </row>
    <row r="1251" spans="1:5" ht="30">
      <c r="A1251" s="124" t="s">
        <v>2462</v>
      </c>
      <c r="B1251" s="134" t="s">
        <v>2463</v>
      </c>
      <c r="C1251" s="139"/>
      <c r="D1251" s="166">
        <v>0.5</v>
      </c>
      <c r="E1251" s="177">
        <v>0.5</v>
      </c>
    </row>
    <row r="1252" spans="1:5" ht="30">
      <c r="A1252" s="124" t="s">
        <v>2464</v>
      </c>
      <c r="B1252" s="134" t="s">
        <v>2465</v>
      </c>
      <c r="C1252" s="139"/>
      <c r="D1252" s="166">
        <v>0.5</v>
      </c>
      <c r="E1252" s="177">
        <v>0.5</v>
      </c>
    </row>
    <row r="1253" spans="1:5" ht="30">
      <c r="A1253" s="124" t="s">
        <v>2466</v>
      </c>
      <c r="B1253" s="134" t="s">
        <v>2467</v>
      </c>
      <c r="C1253" s="139" t="s">
        <v>45</v>
      </c>
      <c r="D1253" s="162">
        <v>66.367889404296875</v>
      </c>
      <c r="E1253" s="173">
        <v>66.640655517578125</v>
      </c>
    </row>
    <row r="1254" spans="1:5" ht="30">
      <c r="A1254" s="124" t="s">
        <v>2468</v>
      </c>
      <c r="B1254" s="134" t="s">
        <v>2469</v>
      </c>
      <c r="C1254" s="139" t="s">
        <v>45</v>
      </c>
      <c r="D1254" s="161">
        <v>2.9639832973480225</v>
      </c>
      <c r="E1254" s="172">
        <v>3.5715091228485107</v>
      </c>
    </row>
    <row r="1255" spans="1:5" ht="30">
      <c r="A1255" s="124" t="s">
        <v>2470</v>
      </c>
      <c r="B1255" s="134" t="s">
        <v>2471</v>
      </c>
      <c r="C1255" s="139" t="s">
        <v>45</v>
      </c>
      <c r="D1255" s="162">
        <v>13.61259651184082</v>
      </c>
      <c r="E1255" s="173">
        <v>13.339990615844727</v>
      </c>
    </row>
    <row r="1256" spans="1:5" ht="30">
      <c r="A1256" s="124" t="s">
        <v>2472</v>
      </c>
      <c r="B1256" s="134" t="s">
        <v>2473</v>
      </c>
      <c r="C1256" s="139" t="s">
        <v>45</v>
      </c>
      <c r="D1256" s="162">
        <v>16.203100204467773</v>
      </c>
      <c r="E1256" s="173">
        <v>15.593194961547852</v>
      </c>
    </row>
    <row r="1257" spans="1:5" ht="30">
      <c r="A1257" s="124" t="s">
        <v>2474</v>
      </c>
      <c r="B1257" s="134" t="s">
        <v>2475</v>
      </c>
      <c r="C1257" s="139" t="s">
        <v>45</v>
      </c>
      <c r="D1257" s="166">
        <v>5.4181110113859177E-2</v>
      </c>
      <c r="E1257" s="177">
        <v>5.3093593567609787E-2</v>
      </c>
    </row>
    <row r="1258" spans="1:5">
      <c r="A1258" s="124" t="s">
        <v>2476</v>
      </c>
      <c r="B1258" s="134" t="s">
        <v>2477</v>
      </c>
      <c r="C1258" s="139" t="s">
        <v>45</v>
      </c>
      <c r="D1258" s="166">
        <v>0.79824990034103394</v>
      </c>
      <c r="E1258" s="177">
        <v>0.80155563354492188</v>
      </c>
    </row>
    <row r="1259" spans="1:5" ht="30">
      <c r="A1259" s="124" t="s">
        <v>458</v>
      </c>
      <c r="B1259" s="134" t="s">
        <v>459</v>
      </c>
      <c r="C1259" s="139"/>
      <c r="D1259" s="166">
        <v>0.3333333432674408</v>
      </c>
      <c r="E1259" s="177">
        <v>0.3333333432674408</v>
      </c>
    </row>
    <row r="1260" spans="1:5" ht="30">
      <c r="A1260" s="124" t="s">
        <v>460</v>
      </c>
      <c r="B1260" s="134" t="s">
        <v>461</v>
      </c>
      <c r="C1260" s="139"/>
      <c r="D1260" s="166">
        <v>0.33333331346511841</v>
      </c>
      <c r="E1260" s="177">
        <v>0.33333331346511841</v>
      </c>
    </row>
    <row r="1261" spans="1:5" ht="30">
      <c r="A1261" s="124" t="s">
        <v>462</v>
      </c>
      <c r="B1261" s="134" t="s">
        <v>463</v>
      </c>
      <c r="C1261" s="139"/>
      <c r="D1261" s="166">
        <v>0.3333333432674408</v>
      </c>
      <c r="E1261" s="177">
        <v>0.3333333432674408</v>
      </c>
    </row>
    <row r="1262" spans="1:5" ht="30">
      <c r="A1262" s="124" t="s">
        <v>2478</v>
      </c>
      <c r="B1262" s="134" t="s">
        <v>2479</v>
      </c>
      <c r="C1262" s="139"/>
      <c r="D1262" s="161">
        <v>1</v>
      </c>
      <c r="E1262" s="172">
        <v>1</v>
      </c>
    </row>
    <row r="1263" spans="1:5" ht="30">
      <c r="A1263" s="124" t="s">
        <v>2480</v>
      </c>
      <c r="B1263" s="134" t="s">
        <v>2481</v>
      </c>
      <c r="C1263" s="139"/>
      <c r="D1263" s="170">
        <v>6.3040910269762662E-9</v>
      </c>
      <c r="E1263" s="181">
        <v>3.8542173896871645E-9</v>
      </c>
    </row>
    <row r="1264" spans="1:5" ht="30">
      <c r="A1264" s="124" t="s">
        <v>2482</v>
      </c>
      <c r="B1264" s="134" t="s">
        <v>2483</v>
      </c>
      <c r="C1264" s="139"/>
      <c r="D1264" s="170">
        <v>6.3040910269762662E-9</v>
      </c>
      <c r="E1264" s="181">
        <v>3.8542173896871645E-9</v>
      </c>
    </row>
    <row r="1265" spans="1:5" ht="30">
      <c r="A1265" s="124" t="s">
        <v>2484</v>
      </c>
      <c r="B1265" s="134" t="s">
        <v>2485</v>
      </c>
      <c r="C1265" s="139"/>
      <c r="D1265" s="131" t="s">
        <v>1328</v>
      </c>
      <c r="E1265" s="152" t="s">
        <v>1328</v>
      </c>
    </row>
    <row r="1266" spans="1:5" ht="45">
      <c r="A1266" s="124" t="s">
        <v>2486</v>
      </c>
      <c r="B1266" s="134" t="s">
        <v>2487</v>
      </c>
      <c r="C1266" s="139" t="s">
        <v>15</v>
      </c>
      <c r="D1266" s="164">
        <v>1806.9498291015625</v>
      </c>
      <c r="E1266" s="175">
        <v>2829.515869140625</v>
      </c>
    </row>
    <row r="1267" spans="1:5" ht="45">
      <c r="A1267" s="124" t="s">
        <v>2488</v>
      </c>
      <c r="B1267" s="134" t="s">
        <v>2489</v>
      </c>
      <c r="C1267" s="139" t="s">
        <v>15</v>
      </c>
      <c r="D1267" s="167">
        <v>865.64532470703125</v>
      </c>
      <c r="E1267" s="175">
        <v>1356.01220703125</v>
      </c>
    </row>
    <row r="1268" spans="1:5" ht="45">
      <c r="A1268" s="124" t="s">
        <v>2490</v>
      </c>
      <c r="B1268" s="134" t="s">
        <v>2491</v>
      </c>
      <c r="C1268" s="139" t="s">
        <v>15</v>
      </c>
      <c r="D1268" s="167">
        <v>941.3045654296875</v>
      </c>
      <c r="E1268" s="175">
        <v>1473.5035400390625</v>
      </c>
    </row>
    <row r="1269" spans="1:5" ht="45">
      <c r="A1269" s="124" t="s">
        <v>2492</v>
      </c>
      <c r="B1269" s="134" t="s">
        <v>2493</v>
      </c>
      <c r="C1269" s="139" t="s">
        <v>15</v>
      </c>
      <c r="D1269" s="167">
        <v>859.20123291015625</v>
      </c>
      <c r="E1269" s="175">
        <v>1345.9178466796875</v>
      </c>
    </row>
    <row r="1270" spans="1:5" ht="45">
      <c r="A1270" s="124" t="s">
        <v>2494</v>
      </c>
      <c r="B1270" s="134" t="s">
        <v>2495</v>
      </c>
      <c r="C1270" s="139" t="s">
        <v>15</v>
      </c>
      <c r="D1270" s="167">
        <v>934.29730224609375</v>
      </c>
      <c r="E1270" s="175">
        <v>1462.5343017578125</v>
      </c>
    </row>
    <row r="1271" spans="1:5" ht="45">
      <c r="A1271" s="124" t="s">
        <v>2496</v>
      </c>
      <c r="B1271" s="134" t="s">
        <v>2497</v>
      </c>
      <c r="C1271" s="139" t="s">
        <v>15</v>
      </c>
      <c r="D1271" s="162">
        <v>13.451338768005371</v>
      </c>
      <c r="E1271" s="173">
        <v>21.063564300537109</v>
      </c>
    </row>
    <row r="1272" spans="1:5" ht="45">
      <c r="A1272" s="124" t="s">
        <v>2498</v>
      </c>
      <c r="B1272" s="134" t="s">
        <v>2499</v>
      </c>
      <c r="C1272" s="139" t="s">
        <v>65</v>
      </c>
      <c r="D1272" s="162">
        <v>12.453300476074219</v>
      </c>
      <c r="E1272" s="173">
        <v>12.453300476074219</v>
      </c>
    </row>
    <row r="1273" spans="1:5" ht="45">
      <c r="A1273" s="124" t="s">
        <v>2500</v>
      </c>
      <c r="B1273" s="134" t="s">
        <v>2501</v>
      </c>
      <c r="C1273" s="139" t="s">
        <v>65</v>
      </c>
      <c r="D1273" s="162">
        <v>12.453300476074219</v>
      </c>
      <c r="E1273" s="173">
        <v>12.453300476074219</v>
      </c>
    </row>
    <row r="1274" spans="1:5" ht="45">
      <c r="A1274" s="124" t="s">
        <v>2502</v>
      </c>
      <c r="B1274" s="134" t="s">
        <v>2503</v>
      </c>
      <c r="C1274" s="139" t="s">
        <v>65</v>
      </c>
      <c r="D1274" s="162">
        <v>12.453300476074219</v>
      </c>
      <c r="E1274" s="173">
        <v>12.453300476074219</v>
      </c>
    </row>
    <row r="1275" spans="1:5">
      <c r="A1275" s="124" t="s">
        <v>2504</v>
      </c>
      <c r="B1275" s="134" t="s">
        <v>2505</v>
      </c>
      <c r="C1275" s="139"/>
      <c r="D1275" s="131" t="s">
        <v>1328</v>
      </c>
      <c r="E1275" s="152" t="s">
        <v>1328</v>
      </c>
    </row>
    <row r="1276" spans="1:5" ht="30">
      <c r="A1276" s="124" t="s">
        <v>2506</v>
      </c>
      <c r="B1276" s="134" t="s">
        <v>2507</v>
      </c>
      <c r="C1276" s="139" t="s">
        <v>50</v>
      </c>
      <c r="D1276" s="165">
        <v>0</v>
      </c>
      <c r="E1276" s="176">
        <v>0</v>
      </c>
    </row>
    <row r="1277" spans="1:5" ht="30">
      <c r="A1277" s="124" t="s">
        <v>2508</v>
      </c>
      <c r="B1277" s="134" t="s">
        <v>2509</v>
      </c>
      <c r="C1277" s="139" t="s">
        <v>45</v>
      </c>
      <c r="D1277" s="165">
        <v>0</v>
      </c>
      <c r="E1277" s="176">
        <v>0</v>
      </c>
    </row>
    <row r="1278" spans="1:5">
      <c r="A1278" s="124" t="s">
        <v>2510</v>
      </c>
      <c r="B1278" s="134" t="s">
        <v>2511</v>
      </c>
      <c r="C1278" s="139" t="s">
        <v>15</v>
      </c>
      <c r="D1278" s="165">
        <v>0</v>
      </c>
      <c r="E1278" s="176">
        <v>0</v>
      </c>
    </row>
    <row r="1279" spans="1:5">
      <c r="A1279" s="124" t="s">
        <v>2512</v>
      </c>
      <c r="B1279" s="134" t="s">
        <v>2513</v>
      </c>
      <c r="C1279" s="139"/>
      <c r="D1279" s="131" t="s">
        <v>1328</v>
      </c>
      <c r="E1279" s="152" t="s">
        <v>1328</v>
      </c>
    </row>
    <row r="1280" spans="1:5" ht="30">
      <c r="A1280" s="124" t="s">
        <v>2514</v>
      </c>
      <c r="B1280" s="134" t="s">
        <v>2515</v>
      </c>
      <c r="C1280" s="139" t="s">
        <v>50</v>
      </c>
      <c r="D1280" s="165">
        <v>0</v>
      </c>
      <c r="E1280" s="176">
        <v>0</v>
      </c>
    </row>
    <row r="1281" spans="1:5" ht="30">
      <c r="A1281" s="124" t="s">
        <v>2516</v>
      </c>
      <c r="B1281" s="134" t="s">
        <v>2517</v>
      </c>
      <c r="C1281" s="139" t="s">
        <v>45</v>
      </c>
      <c r="D1281" s="165">
        <v>0</v>
      </c>
      <c r="E1281" s="176">
        <v>0</v>
      </c>
    </row>
    <row r="1282" spans="1:5">
      <c r="A1282" s="124" t="s">
        <v>2518</v>
      </c>
      <c r="B1282" s="134" t="s">
        <v>2519</v>
      </c>
      <c r="C1282" s="139" t="s">
        <v>15</v>
      </c>
      <c r="D1282" s="165">
        <v>0</v>
      </c>
      <c r="E1282" s="176">
        <v>0</v>
      </c>
    </row>
    <row r="1283" spans="1:5">
      <c r="A1283" s="124" t="s">
        <v>2520</v>
      </c>
      <c r="B1283" s="134" t="s">
        <v>2521</v>
      </c>
      <c r="C1283" s="139"/>
      <c r="D1283" s="131" t="s">
        <v>1328</v>
      </c>
      <c r="E1283" s="152" t="s">
        <v>1328</v>
      </c>
    </row>
    <row r="1284" spans="1:5" ht="30">
      <c r="A1284" s="124" t="s">
        <v>2522</v>
      </c>
      <c r="B1284" s="134" t="s">
        <v>2523</v>
      </c>
      <c r="C1284" s="139" t="s">
        <v>50</v>
      </c>
      <c r="D1284" s="165">
        <v>0</v>
      </c>
      <c r="E1284" s="176">
        <v>0</v>
      </c>
    </row>
    <row r="1285" spans="1:5" ht="30">
      <c r="A1285" s="124" t="s">
        <v>2524</v>
      </c>
      <c r="B1285" s="134" t="s">
        <v>2525</v>
      </c>
      <c r="C1285" s="139" t="s">
        <v>45</v>
      </c>
      <c r="D1285" s="165">
        <v>0</v>
      </c>
      <c r="E1285" s="176">
        <v>0</v>
      </c>
    </row>
    <row r="1286" spans="1:5">
      <c r="A1286" s="124" t="s">
        <v>2526</v>
      </c>
      <c r="B1286" s="134" t="s">
        <v>2527</v>
      </c>
      <c r="C1286" s="139" t="s">
        <v>15</v>
      </c>
      <c r="D1286" s="165">
        <v>0</v>
      </c>
      <c r="E1286" s="176">
        <v>0</v>
      </c>
    </row>
    <row r="1287" spans="1:5">
      <c r="A1287" s="124" t="s">
        <v>2528</v>
      </c>
      <c r="B1287" s="134" t="s">
        <v>2529</v>
      </c>
      <c r="C1287" s="139"/>
      <c r="D1287" s="131" t="s">
        <v>1328</v>
      </c>
      <c r="E1287" s="152" t="s">
        <v>1328</v>
      </c>
    </row>
    <row r="1288" spans="1:5" ht="30">
      <c r="A1288" s="124" t="s">
        <v>2530</v>
      </c>
      <c r="B1288" s="134" t="s">
        <v>2531</v>
      </c>
      <c r="C1288" s="139" t="s">
        <v>50</v>
      </c>
      <c r="D1288" s="165">
        <v>0</v>
      </c>
      <c r="E1288" s="176">
        <v>0</v>
      </c>
    </row>
    <row r="1289" spans="1:5" ht="30">
      <c r="A1289" s="124" t="s">
        <v>2532</v>
      </c>
      <c r="B1289" s="134" t="s">
        <v>2533</v>
      </c>
      <c r="C1289" s="139" t="s">
        <v>45</v>
      </c>
      <c r="D1289" s="165">
        <v>0</v>
      </c>
      <c r="E1289" s="176">
        <v>0</v>
      </c>
    </row>
    <row r="1290" spans="1:5">
      <c r="A1290" s="124" t="s">
        <v>2534</v>
      </c>
      <c r="B1290" s="134" t="s">
        <v>2535</v>
      </c>
      <c r="C1290" s="139" t="s">
        <v>15</v>
      </c>
      <c r="D1290" s="165">
        <v>0</v>
      </c>
      <c r="E1290" s="176">
        <v>0</v>
      </c>
    </row>
    <row r="1291" spans="1:5">
      <c r="A1291" s="124" t="s">
        <v>2536</v>
      </c>
      <c r="B1291" s="134" t="s">
        <v>2537</v>
      </c>
      <c r="C1291" s="139"/>
      <c r="D1291" s="131" t="s">
        <v>1328</v>
      </c>
      <c r="E1291" s="152" t="s">
        <v>1328</v>
      </c>
    </row>
    <row r="1292" spans="1:5" ht="30">
      <c r="A1292" s="124" t="s">
        <v>2538</v>
      </c>
      <c r="B1292" s="134" t="s">
        <v>2539</v>
      </c>
      <c r="C1292" s="139" t="s">
        <v>50</v>
      </c>
      <c r="D1292" s="161">
        <v>2.6834933757781982</v>
      </c>
      <c r="E1292" s="172">
        <v>2.6919853687286377</v>
      </c>
    </row>
    <row r="1293" spans="1:5" ht="30">
      <c r="A1293" s="124" t="s">
        <v>2540</v>
      </c>
      <c r="B1293" s="134" t="s">
        <v>2541</v>
      </c>
      <c r="C1293" s="139" t="s">
        <v>45</v>
      </c>
      <c r="D1293" s="161">
        <v>4.999995231628418</v>
      </c>
      <c r="E1293" s="172">
        <v>4.999992847442627</v>
      </c>
    </row>
    <row r="1294" spans="1:5">
      <c r="A1294" s="124" t="s">
        <v>2542</v>
      </c>
      <c r="B1294" s="134" t="s">
        <v>2543</v>
      </c>
      <c r="C1294" s="139" t="s">
        <v>15</v>
      </c>
      <c r="D1294" s="165">
        <v>0</v>
      </c>
      <c r="E1294" s="176">
        <v>0</v>
      </c>
    </row>
    <row r="1295" spans="1:5">
      <c r="A1295" s="124" t="s">
        <v>2544</v>
      </c>
      <c r="B1295" s="134" t="s">
        <v>2545</v>
      </c>
      <c r="C1295" s="139"/>
      <c r="D1295" s="131" t="s">
        <v>1328</v>
      </c>
      <c r="E1295" s="152" t="s">
        <v>1328</v>
      </c>
    </row>
    <row r="1296" spans="1:5" ht="30">
      <c r="A1296" s="124" t="s">
        <v>2546</v>
      </c>
      <c r="B1296" s="134" t="s">
        <v>2547</v>
      </c>
      <c r="C1296" s="139" t="s">
        <v>50</v>
      </c>
      <c r="D1296" s="161">
        <v>1.3433163166046143</v>
      </c>
      <c r="E1296" s="172">
        <v>1.3475707769393921</v>
      </c>
    </row>
    <row r="1297" spans="1:5" ht="30">
      <c r="A1297" s="124" t="s">
        <v>2548</v>
      </c>
      <c r="B1297" s="134" t="s">
        <v>2549</v>
      </c>
      <c r="C1297" s="139" t="s">
        <v>45</v>
      </c>
      <c r="D1297" s="161">
        <v>2.8399922847747803</v>
      </c>
      <c r="E1297" s="172">
        <v>2.8399984836578369</v>
      </c>
    </row>
    <row r="1298" spans="1:5">
      <c r="A1298" s="124" t="s">
        <v>2550</v>
      </c>
      <c r="B1298" s="134" t="s">
        <v>2551</v>
      </c>
      <c r="C1298" s="139" t="s">
        <v>15</v>
      </c>
      <c r="D1298" s="162">
        <v>65.693466186523438</v>
      </c>
      <c r="E1298" s="178">
        <v>107.44906616210937</v>
      </c>
    </row>
    <row r="1299" spans="1:5" ht="30">
      <c r="A1299" s="124" t="s">
        <v>2552</v>
      </c>
      <c r="B1299" s="134" t="s">
        <v>2553</v>
      </c>
      <c r="C1299" s="139"/>
      <c r="D1299" s="131" t="s">
        <v>2554</v>
      </c>
      <c r="E1299" s="152" t="s">
        <v>2554</v>
      </c>
    </row>
    <row r="1300" spans="1:5" ht="30">
      <c r="A1300" s="124" t="s">
        <v>2555</v>
      </c>
      <c r="B1300" s="134" t="s">
        <v>2556</v>
      </c>
      <c r="C1300" s="139"/>
      <c r="D1300" s="131" t="s">
        <v>2557</v>
      </c>
      <c r="E1300" s="152" t="s">
        <v>2557</v>
      </c>
    </row>
    <row r="1301" spans="1:5">
      <c r="A1301" s="124" t="s">
        <v>2558</v>
      </c>
      <c r="B1301" s="134" t="s">
        <v>2559</v>
      </c>
      <c r="C1301" s="139"/>
      <c r="D1301" s="131" t="s">
        <v>2560</v>
      </c>
      <c r="E1301" s="152" t="s">
        <v>2560</v>
      </c>
    </row>
    <row r="1302" spans="1:5" ht="30">
      <c r="A1302" s="124" t="s">
        <v>2561</v>
      </c>
      <c r="B1302" s="134" t="s">
        <v>2562</v>
      </c>
      <c r="C1302" s="139" t="s">
        <v>50</v>
      </c>
      <c r="D1302" s="165">
        <v>0</v>
      </c>
      <c r="E1302" s="176">
        <v>0</v>
      </c>
    </row>
    <row r="1303" spans="1:5">
      <c r="A1303" s="124" t="s">
        <v>2563</v>
      </c>
      <c r="B1303" s="134" t="s">
        <v>2564</v>
      </c>
      <c r="C1303" s="139" t="s">
        <v>50</v>
      </c>
      <c r="D1303" s="165">
        <v>0</v>
      </c>
      <c r="E1303" s="176">
        <v>0</v>
      </c>
    </row>
    <row r="1304" spans="1:5">
      <c r="A1304" s="124" t="s">
        <v>2565</v>
      </c>
      <c r="B1304" s="134" t="s">
        <v>2566</v>
      </c>
      <c r="C1304" s="139" t="s">
        <v>42</v>
      </c>
      <c r="D1304" s="162">
        <v>21.7578125</v>
      </c>
      <c r="E1304" s="173">
        <v>16.04749870300293</v>
      </c>
    </row>
    <row r="1305" spans="1:5">
      <c r="A1305" s="124" t="s">
        <v>2567</v>
      </c>
      <c r="B1305" s="134" t="s">
        <v>2568</v>
      </c>
      <c r="C1305" s="139" t="s">
        <v>50</v>
      </c>
      <c r="D1305" s="162">
        <v>50.102607727050781</v>
      </c>
      <c r="E1305" s="173">
        <v>50.261188507080078</v>
      </c>
    </row>
    <row r="1306" spans="1:5">
      <c r="A1306" s="124" t="s">
        <v>2569</v>
      </c>
      <c r="B1306" s="134" t="s">
        <v>2570</v>
      </c>
      <c r="C1306" s="139" t="s">
        <v>42</v>
      </c>
      <c r="D1306" s="167">
        <v>385.00375366210937</v>
      </c>
      <c r="E1306" s="178">
        <v>385.00384521484375</v>
      </c>
    </row>
    <row r="1307" spans="1:5">
      <c r="A1307" s="124" t="s">
        <v>2571</v>
      </c>
      <c r="B1307" s="134" t="s">
        <v>2572</v>
      </c>
      <c r="C1307" s="139" t="s">
        <v>20</v>
      </c>
      <c r="D1307" s="162">
        <v>45.602470397949219</v>
      </c>
      <c r="E1307" s="173">
        <v>75</v>
      </c>
    </row>
    <row r="1308" spans="1:5">
      <c r="A1308" s="124" t="s">
        <v>2573</v>
      </c>
      <c r="B1308" s="134" t="s">
        <v>2574</v>
      </c>
      <c r="C1308" s="139" t="s">
        <v>348</v>
      </c>
      <c r="D1308" s="163">
        <v>3159.18798828125</v>
      </c>
      <c r="E1308" s="174">
        <v>3158.875244140625</v>
      </c>
    </row>
    <row r="1309" spans="1:5">
      <c r="A1309" s="124" t="s">
        <v>2575</v>
      </c>
      <c r="B1309" s="134" t="s">
        <v>2576</v>
      </c>
      <c r="C1309" s="139" t="s">
        <v>50</v>
      </c>
      <c r="D1309" s="162">
        <v>50.102607727050781</v>
      </c>
      <c r="E1309" s="173">
        <v>50.261188507080078</v>
      </c>
    </row>
    <row r="1310" spans="1:5">
      <c r="A1310" s="124" t="s">
        <v>2577</v>
      </c>
      <c r="B1310" s="134" t="s">
        <v>2578</v>
      </c>
      <c r="C1310" s="139" t="s">
        <v>42</v>
      </c>
      <c r="D1310" s="167">
        <v>363.24594116210937</v>
      </c>
      <c r="E1310" s="178">
        <v>368.95632934570312</v>
      </c>
    </row>
    <row r="1311" spans="1:5">
      <c r="A1311" s="124" t="s">
        <v>2579</v>
      </c>
      <c r="B1311" s="134" t="s">
        <v>2580</v>
      </c>
      <c r="C1311" s="139" t="s">
        <v>20</v>
      </c>
      <c r="D1311" s="162">
        <v>46.552467346191406</v>
      </c>
      <c r="E1311" s="173">
        <v>76.141807556152344</v>
      </c>
    </row>
    <row r="1312" spans="1:5">
      <c r="A1312" s="124" t="s">
        <v>2581</v>
      </c>
      <c r="B1312" s="134" t="s">
        <v>2582</v>
      </c>
      <c r="C1312" s="139" t="s">
        <v>348</v>
      </c>
      <c r="D1312" s="163">
        <v>3103.810302734375</v>
      </c>
      <c r="E1312" s="174">
        <v>3118.1875</v>
      </c>
    </row>
    <row r="1313" spans="1:5">
      <c r="A1313" s="124" t="s">
        <v>2583</v>
      </c>
      <c r="B1313" s="134" t="s">
        <v>2584</v>
      </c>
      <c r="C1313" s="139" t="s">
        <v>20</v>
      </c>
      <c r="D1313" s="166">
        <v>0.95000040531158447</v>
      </c>
      <c r="E1313" s="172">
        <v>1.1418004035949707</v>
      </c>
    </row>
    <row r="1314" spans="1:5" ht="30">
      <c r="A1314" s="124" t="s">
        <v>2585</v>
      </c>
      <c r="B1314" s="134" t="s">
        <v>2586</v>
      </c>
      <c r="C1314" s="139" t="s">
        <v>348</v>
      </c>
      <c r="D1314" s="167">
        <v>445.54656982421875</v>
      </c>
      <c r="E1314" s="178">
        <v>445.5721435546875</v>
      </c>
    </row>
    <row r="1315" spans="1:5" ht="30">
      <c r="A1315" s="124" t="s">
        <v>2587</v>
      </c>
      <c r="B1315" s="134" t="s">
        <v>2588</v>
      </c>
      <c r="C1315" s="139" t="s">
        <v>50</v>
      </c>
      <c r="D1315" s="161">
        <v>1.0114452838897705</v>
      </c>
      <c r="E1315" s="172">
        <v>1.0114452838897705</v>
      </c>
    </row>
    <row r="1316" spans="1:5" ht="30">
      <c r="A1316" s="124" t="s">
        <v>2589</v>
      </c>
      <c r="B1316" s="134" t="s">
        <v>2590</v>
      </c>
      <c r="C1316" s="139" t="s">
        <v>42</v>
      </c>
      <c r="D1316" s="162">
        <v>99.924362182617188</v>
      </c>
      <c r="E1316" s="173">
        <v>99.924362182617188</v>
      </c>
    </row>
    <row r="1317" spans="1:5" ht="30">
      <c r="A1317" s="124" t="s">
        <v>2591</v>
      </c>
      <c r="B1317" s="134" t="s">
        <v>2592</v>
      </c>
      <c r="C1317" s="139" t="s">
        <v>15</v>
      </c>
      <c r="D1317" s="162">
        <v>93.530319213867188</v>
      </c>
      <c r="E1317" s="178">
        <v>119.99619293212891</v>
      </c>
    </row>
    <row r="1318" spans="1:5" ht="30">
      <c r="A1318" s="124" t="s">
        <v>2593</v>
      </c>
      <c r="B1318" s="134" t="s">
        <v>2594</v>
      </c>
      <c r="C1318" s="139" t="s">
        <v>42</v>
      </c>
      <c r="D1318" s="161">
        <v>2.0022456645965576</v>
      </c>
      <c r="E1318" s="172">
        <v>1.5733040571212769</v>
      </c>
    </row>
    <row r="1319" spans="1:5" ht="30">
      <c r="A1319" s="124" t="s">
        <v>2595</v>
      </c>
      <c r="B1319" s="134" t="s">
        <v>2596</v>
      </c>
      <c r="C1319" s="139" t="s">
        <v>42</v>
      </c>
      <c r="D1319" s="162">
        <v>56.720554351806641</v>
      </c>
      <c r="E1319" s="173">
        <v>57.09100341796875</v>
      </c>
    </row>
    <row r="1320" spans="1:5" ht="30">
      <c r="A1320" s="124" t="s">
        <v>2597</v>
      </c>
      <c r="B1320" s="134" t="s">
        <v>2598</v>
      </c>
      <c r="C1320" s="139" t="s">
        <v>1792</v>
      </c>
      <c r="D1320" s="164">
        <v>1870.695556640625</v>
      </c>
      <c r="E1320" s="175">
        <v>1870.695556640625</v>
      </c>
    </row>
    <row r="1321" spans="1:5" ht="30">
      <c r="A1321" s="124" t="s">
        <v>2599</v>
      </c>
      <c r="B1321" s="134" t="s">
        <v>2600</v>
      </c>
      <c r="C1321" s="139" t="s">
        <v>50</v>
      </c>
      <c r="D1321" s="165">
        <v>0</v>
      </c>
      <c r="E1321" s="176">
        <v>0</v>
      </c>
    </row>
    <row r="1322" spans="1:5" ht="30">
      <c r="A1322" s="124" t="s">
        <v>2601</v>
      </c>
      <c r="B1322" s="134" t="s">
        <v>2602</v>
      </c>
      <c r="C1322" s="139" t="s">
        <v>39</v>
      </c>
      <c r="D1322" s="165">
        <v>0</v>
      </c>
      <c r="E1322" s="176">
        <v>0</v>
      </c>
    </row>
    <row r="1323" spans="1:5" ht="30">
      <c r="A1323" s="124" t="s">
        <v>2603</v>
      </c>
      <c r="B1323" s="134" t="s">
        <v>2604</v>
      </c>
      <c r="C1323" s="139" t="s">
        <v>39</v>
      </c>
      <c r="D1323" s="165">
        <v>0</v>
      </c>
      <c r="E1323" s="176">
        <v>0</v>
      </c>
    </row>
    <row r="1324" spans="1:5" ht="30">
      <c r="A1324" s="124" t="s">
        <v>2605</v>
      </c>
      <c r="B1324" s="134" t="s">
        <v>2606</v>
      </c>
      <c r="C1324" s="139" t="s">
        <v>39</v>
      </c>
      <c r="D1324" s="165">
        <v>0</v>
      </c>
      <c r="E1324" s="176">
        <v>0</v>
      </c>
    </row>
    <row r="1325" spans="1:5" ht="30">
      <c r="A1325" s="124" t="s">
        <v>2607</v>
      </c>
      <c r="B1325" s="134" t="s">
        <v>2608</v>
      </c>
      <c r="C1325" s="139" t="s">
        <v>39</v>
      </c>
      <c r="D1325" s="165">
        <v>0</v>
      </c>
      <c r="E1325" s="176">
        <v>0</v>
      </c>
    </row>
    <row r="1326" spans="1:5" ht="30">
      <c r="A1326" s="124" t="s">
        <v>2609</v>
      </c>
      <c r="B1326" s="134" t="s">
        <v>2610</v>
      </c>
      <c r="C1326" s="139" t="s">
        <v>1805</v>
      </c>
      <c r="D1326" s="165">
        <v>0</v>
      </c>
      <c r="E1326" s="176">
        <v>0</v>
      </c>
    </row>
    <row r="1327" spans="1:5" ht="30">
      <c r="A1327" s="124" t="s">
        <v>2611</v>
      </c>
      <c r="B1327" s="134" t="s">
        <v>2612</v>
      </c>
      <c r="C1327" s="139" t="s">
        <v>1805</v>
      </c>
      <c r="D1327" s="165">
        <v>0</v>
      </c>
      <c r="E1327" s="176">
        <v>0</v>
      </c>
    </row>
    <row r="1328" spans="1:5" ht="30">
      <c r="A1328" s="124" t="s">
        <v>2613</v>
      </c>
      <c r="B1328" s="134" t="s">
        <v>2614</v>
      </c>
      <c r="C1328" s="139" t="s">
        <v>975</v>
      </c>
      <c r="D1328" s="165">
        <v>0</v>
      </c>
      <c r="E1328" s="176">
        <v>0</v>
      </c>
    </row>
    <row r="1329" spans="1:5" ht="30">
      <c r="A1329" s="124" t="s">
        <v>560</v>
      </c>
      <c r="B1329" s="134" t="s">
        <v>561</v>
      </c>
      <c r="C1329" s="139"/>
      <c r="D1329" s="166">
        <v>0.5</v>
      </c>
      <c r="E1329" s="177">
        <v>0.5</v>
      </c>
    </row>
    <row r="1330" spans="1:5" ht="30">
      <c r="A1330" s="124" t="s">
        <v>562</v>
      </c>
      <c r="B1330" s="134" t="s">
        <v>563</v>
      </c>
      <c r="C1330" s="139"/>
      <c r="D1330" s="166">
        <v>0.5</v>
      </c>
      <c r="E1330" s="177">
        <v>0.5</v>
      </c>
    </row>
    <row r="1331" spans="1:5" ht="30">
      <c r="A1331" s="124" t="s">
        <v>2615</v>
      </c>
      <c r="B1331" s="134" t="s">
        <v>2616</v>
      </c>
      <c r="C1331" s="139"/>
      <c r="D1331" s="166">
        <v>0.91932553052902222</v>
      </c>
      <c r="E1331" s="177">
        <v>0.91921103000640869</v>
      </c>
    </row>
    <row r="1332" spans="1:5" ht="30">
      <c r="A1332" s="124" t="s">
        <v>2617</v>
      </c>
      <c r="B1332" s="134" t="s">
        <v>2618</v>
      </c>
      <c r="C1332" s="139"/>
      <c r="D1332" s="166">
        <v>8.067447692155838E-2</v>
      </c>
      <c r="E1332" s="177">
        <v>8.0789007246494293E-2</v>
      </c>
    </row>
    <row r="1333" spans="1:5" ht="30">
      <c r="A1333" s="124" t="s">
        <v>564</v>
      </c>
      <c r="B1333" s="134" t="s">
        <v>565</v>
      </c>
      <c r="C1333" s="139"/>
      <c r="D1333" s="166">
        <v>0.5</v>
      </c>
      <c r="E1333" s="177">
        <v>0.5</v>
      </c>
    </row>
    <row r="1334" spans="1:5" ht="30">
      <c r="A1334" s="124" t="s">
        <v>566</v>
      </c>
      <c r="B1334" s="134" t="s">
        <v>567</v>
      </c>
      <c r="C1334" s="139"/>
      <c r="D1334" s="166">
        <v>0.5</v>
      </c>
      <c r="E1334" s="177">
        <v>0.5</v>
      </c>
    </row>
    <row r="1335" spans="1:5" ht="30">
      <c r="A1335" s="124" t="s">
        <v>2619</v>
      </c>
      <c r="B1335" s="134" t="s">
        <v>2620</v>
      </c>
      <c r="C1335" s="139"/>
      <c r="D1335" s="166">
        <v>0.93681490421295166</v>
      </c>
      <c r="E1335" s="177">
        <v>0.9373968243598938</v>
      </c>
    </row>
    <row r="1336" spans="1:5" ht="30">
      <c r="A1336" s="124" t="s">
        <v>2621</v>
      </c>
      <c r="B1336" s="134" t="s">
        <v>2622</v>
      </c>
      <c r="C1336" s="139"/>
      <c r="D1336" s="166">
        <v>6.3185125589370728E-2</v>
      </c>
      <c r="E1336" s="177">
        <v>6.260325014591217E-2</v>
      </c>
    </row>
    <row r="1337" spans="1:5" ht="30">
      <c r="A1337" s="124" t="s">
        <v>568</v>
      </c>
      <c r="B1337" s="134" t="s">
        <v>569</v>
      </c>
      <c r="C1337" s="139"/>
      <c r="D1337" s="166">
        <v>0.5</v>
      </c>
      <c r="E1337" s="177">
        <v>0.5</v>
      </c>
    </row>
    <row r="1338" spans="1:5" ht="30">
      <c r="A1338" s="124" t="s">
        <v>570</v>
      </c>
      <c r="B1338" s="134" t="s">
        <v>571</v>
      </c>
      <c r="C1338" s="139"/>
      <c r="D1338" s="166">
        <v>0.5</v>
      </c>
      <c r="E1338" s="177">
        <v>0.5</v>
      </c>
    </row>
    <row r="1339" spans="1:5" ht="30">
      <c r="A1339" s="124" t="s">
        <v>2623</v>
      </c>
      <c r="B1339" s="134" t="s">
        <v>2624</v>
      </c>
      <c r="C1339" s="139"/>
      <c r="D1339" s="166">
        <v>0.96033841371536255</v>
      </c>
      <c r="E1339" s="177">
        <v>0.95986521244049072</v>
      </c>
    </row>
    <row r="1340" spans="1:5" ht="30">
      <c r="A1340" s="124" t="s">
        <v>2625</v>
      </c>
      <c r="B1340" s="134" t="s">
        <v>2626</v>
      </c>
      <c r="C1340" s="139"/>
      <c r="D1340" s="166">
        <v>3.9661653339862823E-2</v>
      </c>
      <c r="E1340" s="177">
        <v>4.0134783834218979E-2</v>
      </c>
    </row>
    <row r="1341" spans="1:5" ht="30">
      <c r="A1341" s="124" t="s">
        <v>552</v>
      </c>
      <c r="B1341" s="134" t="s">
        <v>553</v>
      </c>
      <c r="C1341" s="139"/>
      <c r="D1341" s="166">
        <v>0.1195652186870575</v>
      </c>
      <c r="E1341" s="177">
        <v>0.1195652186870575</v>
      </c>
    </row>
    <row r="1342" spans="1:5" ht="30">
      <c r="A1342" s="124" t="s">
        <v>554</v>
      </c>
      <c r="B1342" s="134" t="s">
        <v>555</v>
      </c>
      <c r="C1342" s="139"/>
      <c r="D1342" s="166">
        <v>0.88043475151062012</v>
      </c>
      <c r="E1342" s="177">
        <v>0.88043475151062012</v>
      </c>
    </row>
    <row r="1343" spans="1:5" ht="30">
      <c r="A1343" s="124" t="s">
        <v>2627</v>
      </c>
      <c r="B1343" s="134" t="s">
        <v>2628</v>
      </c>
      <c r="C1343" s="139"/>
      <c r="D1343" s="170">
        <v>8.0761282106323051E-8</v>
      </c>
      <c r="E1343" s="181">
        <v>4.8978893829598746E-8</v>
      </c>
    </row>
    <row r="1344" spans="1:5" ht="30">
      <c r="A1344" s="124" t="s">
        <v>2629</v>
      </c>
      <c r="B1344" s="134" t="s">
        <v>2630</v>
      </c>
      <c r="C1344" s="139"/>
      <c r="D1344" s="166">
        <v>0.99999988079071045</v>
      </c>
      <c r="E1344" s="177">
        <v>0.99999988079071045</v>
      </c>
    </row>
    <row r="1345" spans="1:5" ht="30">
      <c r="A1345" s="124" t="s">
        <v>556</v>
      </c>
      <c r="B1345" s="134" t="s">
        <v>557</v>
      </c>
      <c r="C1345" s="139"/>
      <c r="D1345" s="166">
        <v>0.5</v>
      </c>
      <c r="E1345" s="177">
        <v>0.5</v>
      </c>
    </row>
    <row r="1346" spans="1:5" ht="30">
      <c r="A1346" s="124" t="s">
        <v>558</v>
      </c>
      <c r="B1346" s="134" t="s">
        <v>559</v>
      </c>
      <c r="C1346" s="139"/>
      <c r="D1346" s="166">
        <v>0.5</v>
      </c>
      <c r="E1346" s="177">
        <v>0.5</v>
      </c>
    </row>
    <row r="1347" spans="1:5" ht="30">
      <c r="A1347" s="124" t="s">
        <v>2631</v>
      </c>
      <c r="B1347" s="134" t="s">
        <v>2632</v>
      </c>
      <c r="C1347" s="139"/>
      <c r="D1347" s="166">
        <v>2.0357236266136169E-2</v>
      </c>
      <c r="E1347" s="177">
        <v>1.4958874322474003E-2</v>
      </c>
    </row>
    <row r="1348" spans="1:5" ht="30">
      <c r="A1348" s="124" t="s">
        <v>2633</v>
      </c>
      <c r="B1348" s="134" t="s">
        <v>2634</v>
      </c>
      <c r="C1348" s="139"/>
      <c r="D1348" s="166">
        <v>0.97964280843734741</v>
      </c>
      <c r="E1348" s="177">
        <v>0.98504108190536499</v>
      </c>
    </row>
    <row r="1349" spans="1:5" ht="30">
      <c r="A1349" s="124" t="s">
        <v>572</v>
      </c>
      <c r="B1349" s="134" t="s">
        <v>573</v>
      </c>
      <c r="C1349" s="139"/>
      <c r="D1349" s="166">
        <v>0.5</v>
      </c>
      <c r="E1349" s="177">
        <v>0.5</v>
      </c>
    </row>
    <row r="1350" spans="1:5" ht="30">
      <c r="A1350" s="124" t="s">
        <v>574</v>
      </c>
      <c r="B1350" s="134" t="s">
        <v>575</v>
      </c>
      <c r="C1350" s="139"/>
      <c r="D1350" s="166">
        <v>0.5</v>
      </c>
      <c r="E1350" s="177">
        <v>0.5</v>
      </c>
    </row>
    <row r="1351" spans="1:5" ht="30">
      <c r="A1351" s="124" t="s">
        <v>2635</v>
      </c>
      <c r="B1351" s="134" t="s">
        <v>2636</v>
      </c>
      <c r="C1351" s="139"/>
      <c r="D1351" s="170">
        <v>9.4378463377786659E-11</v>
      </c>
      <c r="E1351" s="181">
        <v>8.2018392077998215E-11</v>
      </c>
    </row>
    <row r="1352" spans="1:5" ht="30">
      <c r="A1352" s="124" t="s">
        <v>2637</v>
      </c>
      <c r="B1352" s="134" t="s">
        <v>2638</v>
      </c>
      <c r="C1352" s="139"/>
      <c r="D1352" s="161">
        <v>1</v>
      </c>
      <c r="E1352" s="172">
        <v>1</v>
      </c>
    </row>
    <row r="1353" spans="1:5" ht="30">
      <c r="A1353" s="124" t="s">
        <v>576</v>
      </c>
      <c r="B1353" s="134" t="s">
        <v>577</v>
      </c>
      <c r="C1353" s="139"/>
      <c r="D1353" s="166">
        <v>0.5</v>
      </c>
      <c r="E1353" s="177">
        <v>0.5</v>
      </c>
    </row>
    <row r="1354" spans="1:5" ht="30">
      <c r="A1354" s="124" t="s">
        <v>578</v>
      </c>
      <c r="B1354" s="134" t="s">
        <v>579</v>
      </c>
      <c r="C1354" s="139"/>
      <c r="D1354" s="166">
        <v>0.5</v>
      </c>
      <c r="E1354" s="177">
        <v>0.5</v>
      </c>
    </row>
    <row r="1355" spans="1:5" ht="30">
      <c r="A1355" s="124" t="s">
        <v>2639</v>
      </c>
      <c r="B1355" s="134" t="s">
        <v>2640</v>
      </c>
      <c r="C1355" s="139"/>
      <c r="D1355" s="170">
        <v>7.281756531085648E-9</v>
      </c>
      <c r="E1355" s="181">
        <v>4.4544181676542394E-9</v>
      </c>
    </row>
    <row r="1356" spans="1:5" ht="30">
      <c r="A1356" s="124" t="s">
        <v>2641</v>
      </c>
      <c r="B1356" s="134" t="s">
        <v>2642</v>
      </c>
      <c r="C1356" s="139"/>
      <c r="D1356" s="161">
        <v>1</v>
      </c>
      <c r="E1356" s="172">
        <v>1</v>
      </c>
    </row>
    <row r="1357" spans="1:5" ht="30">
      <c r="A1357" s="124" t="s">
        <v>542</v>
      </c>
      <c r="B1357" s="134" t="s">
        <v>543</v>
      </c>
      <c r="C1357" s="139"/>
      <c r="D1357" s="166">
        <v>0.5</v>
      </c>
      <c r="E1357" s="177">
        <v>0.5</v>
      </c>
    </row>
    <row r="1358" spans="1:5" ht="30">
      <c r="A1358" s="124" t="s">
        <v>544</v>
      </c>
      <c r="B1358" s="134" t="s">
        <v>545</v>
      </c>
      <c r="C1358" s="139"/>
      <c r="D1358" s="166">
        <v>0.5</v>
      </c>
      <c r="E1358" s="177">
        <v>0.5</v>
      </c>
    </row>
    <row r="1359" spans="1:5" ht="30">
      <c r="A1359" s="124" t="s">
        <v>2643</v>
      </c>
      <c r="B1359" s="134" t="s">
        <v>2644</v>
      </c>
      <c r="C1359" s="139"/>
      <c r="D1359" s="166">
        <v>0.5</v>
      </c>
      <c r="E1359" s="177">
        <v>0.5</v>
      </c>
    </row>
    <row r="1360" spans="1:5" ht="30">
      <c r="A1360" s="124" t="s">
        <v>2645</v>
      </c>
      <c r="B1360" s="134" t="s">
        <v>2646</v>
      </c>
      <c r="C1360" s="139"/>
      <c r="D1360" s="166">
        <v>0.5</v>
      </c>
      <c r="E1360" s="177">
        <v>0.5</v>
      </c>
    </row>
    <row r="1361" spans="1:5" ht="30">
      <c r="A1361" s="124" t="s">
        <v>546</v>
      </c>
      <c r="B1361" s="134" t="s">
        <v>547</v>
      </c>
      <c r="C1361" s="139"/>
      <c r="D1361" s="166">
        <v>0.33329999446868896</v>
      </c>
      <c r="E1361" s="177">
        <v>0.33329999446868896</v>
      </c>
    </row>
    <row r="1362" spans="1:5" ht="30">
      <c r="A1362" s="124" t="s">
        <v>548</v>
      </c>
      <c r="B1362" s="134" t="s">
        <v>549</v>
      </c>
      <c r="C1362" s="139"/>
      <c r="D1362" s="166">
        <v>0.33335000276565552</v>
      </c>
      <c r="E1362" s="177">
        <v>0.33335000276565552</v>
      </c>
    </row>
    <row r="1363" spans="1:5" ht="30">
      <c r="A1363" s="124" t="s">
        <v>550</v>
      </c>
      <c r="B1363" s="134" t="s">
        <v>551</v>
      </c>
      <c r="C1363" s="139"/>
      <c r="D1363" s="166">
        <v>0.33335000276565552</v>
      </c>
      <c r="E1363" s="177">
        <v>0.33335000276565552</v>
      </c>
    </row>
    <row r="1364" spans="1:5" ht="30">
      <c r="A1364" s="124" t="s">
        <v>2647</v>
      </c>
      <c r="B1364" s="134" t="s">
        <v>2648</v>
      </c>
      <c r="C1364" s="139"/>
      <c r="D1364" s="170">
        <v>6.3040910269762662E-9</v>
      </c>
      <c r="E1364" s="181">
        <v>3.8542173896871645E-9</v>
      </c>
    </row>
    <row r="1365" spans="1:5" ht="30">
      <c r="A1365" s="124" t="s">
        <v>2649</v>
      </c>
      <c r="B1365" s="134" t="s">
        <v>2650</v>
      </c>
      <c r="C1365" s="139"/>
      <c r="D1365" s="170">
        <v>6.3040910269762662E-9</v>
      </c>
      <c r="E1365" s="181">
        <v>3.8542173896871645E-9</v>
      </c>
    </row>
    <row r="1366" spans="1:5" ht="30">
      <c r="A1366" s="124" t="s">
        <v>2651</v>
      </c>
      <c r="B1366" s="134" t="s">
        <v>2652</v>
      </c>
      <c r="C1366" s="139"/>
      <c r="D1366" s="161">
        <v>1</v>
      </c>
      <c r="E1366" s="172">
        <v>1</v>
      </c>
    </row>
    <row r="1367" spans="1:5" ht="30">
      <c r="A1367" s="124" t="s">
        <v>2653</v>
      </c>
      <c r="B1367" s="134" t="s">
        <v>2654</v>
      </c>
      <c r="C1367" s="139"/>
      <c r="D1367" s="131" t="s">
        <v>1328</v>
      </c>
      <c r="E1367" s="152" t="s">
        <v>1328</v>
      </c>
    </row>
    <row r="1368" spans="1:5" ht="30">
      <c r="A1368" s="124" t="s">
        <v>2655</v>
      </c>
      <c r="B1368" s="134" t="s">
        <v>2656</v>
      </c>
      <c r="C1368" s="139" t="s">
        <v>42</v>
      </c>
      <c r="D1368" s="167">
        <v>135.56893920898437</v>
      </c>
      <c r="E1368" s="178">
        <v>100.09954071044922</v>
      </c>
    </row>
    <row r="1369" spans="1:5" ht="30">
      <c r="A1369" s="124" t="s">
        <v>2657</v>
      </c>
      <c r="B1369" s="134" t="s">
        <v>2658</v>
      </c>
      <c r="C1369" s="139" t="s">
        <v>42</v>
      </c>
      <c r="D1369" s="162">
        <v>55.881435394287109</v>
      </c>
      <c r="E1369" s="173">
        <v>55.060714721679688</v>
      </c>
    </row>
    <row r="1370" spans="1:5" ht="30">
      <c r="A1370" s="124" t="s">
        <v>2659</v>
      </c>
      <c r="B1370" s="134" t="s">
        <v>2660</v>
      </c>
      <c r="C1370" s="139" t="s">
        <v>42</v>
      </c>
      <c r="D1370" s="167">
        <v>146.44114685058594</v>
      </c>
      <c r="E1370" s="178">
        <v>146.03892517089844</v>
      </c>
    </row>
    <row r="1371" spans="1:5" ht="30">
      <c r="A1371" s="124" t="s">
        <v>2661</v>
      </c>
      <c r="B1371" s="134" t="s">
        <v>2662</v>
      </c>
      <c r="C1371" s="139" t="s">
        <v>1282</v>
      </c>
      <c r="D1371" s="167">
        <v>340.17401123046875</v>
      </c>
      <c r="E1371" s="178">
        <v>514.484619140625</v>
      </c>
    </row>
    <row r="1372" spans="1:5" ht="30">
      <c r="A1372" s="124" t="s">
        <v>2663</v>
      </c>
      <c r="B1372" s="134" t="s">
        <v>2664</v>
      </c>
      <c r="C1372" s="139" t="s">
        <v>45</v>
      </c>
      <c r="D1372" s="161">
        <v>2.9639832973480225</v>
      </c>
      <c r="E1372" s="172">
        <v>3.5715091228485107</v>
      </c>
    </row>
    <row r="1373" spans="1:5" ht="30">
      <c r="A1373" s="124" t="s">
        <v>2665</v>
      </c>
      <c r="B1373" s="134" t="s">
        <v>2666</v>
      </c>
      <c r="C1373" s="139" t="s">
        <v>45</v>
      </c>
      <c r="D1373" s="162">
        <v>13.61259651184082</v>
      </c>
      <c r="E1373" s="173">
        <v>13.339990615844727</v>
      </c>
    </row>
    <row r="1374" spans="1:5" ht="30">
      <c r="A1374" s="124" t="s">
        <v>2667</v>
      </c>
      <c r="B1374" s="134" t="s">
        <v>2668</v>
      </c>
      <c r="C1374" s="139" t="s">
        <v>45</v>
      </c>
      <c r="D1374" s="162">
        <v>16.203100204467773</v>
      </c>
      <c r="E1374" s="173">
        <v>15.593194961547852</v>
      </c>
    </row>
    <row r="1375" spans="1:5" ht="30">
      <c r="A1375" s="124" t="s">
        <v>2669</v>
      </c>
      <c r="B1375" s="134" t="s">
        <v>2670</v>
      </c>
      <c r="C1375" s="139" t="s">
        <v>45</v>
      </c>
      <c r="D1375" s="162">
        <v>66.367889404296875</v>
      </c>
      <c r="E1375" s="173">
        <v>66.640655517578125</v>
      </c>
    </row>
    <row r="1376" spans="1:5" ht="30">
      <c r="A1376" s="124" t="s">
        <v>2671</v>
      </c>
      <c r="B1376" s="134" t="s">
        <v>2672</v>
      </c>
      <c r="C1376" s="139" t="s">
        <v>45</v>
      </c>
      <c r="D1376" s="166">
        <v>0.79824990034103394</v>
      </c>
      <c r="E1376" s="177">
        <v>0.80155563354492188</v>
      </c>
    </row>
    <row r="1377" spans="1:5" ht="30">
      <c r="A1377" s="124" t="s">
        <v>2673</v>
      </c>
      <c r="B1377" s="134" t="s">
        <v>2674</v>
      </c>
      <c r="C1377" s="139" t="s">
        <v>45</v>
      </c>
      <c r="D1377" s="166">
        <v>5.4181110113859177E-2</v>
      </c>
      <c r="E1377" s="177">
        <v>5.3093593567609787E-2</v>
      </c>
    </row>
    <row r="1378" spans="1:5" ht="30">
      <c r="A1378" s="124" t="s">
        <v>2675</v>
      </c>
      <c r="B1378" s="134" t="s">
        <v>2676</v>
      </c>
      <c r="C1378" s="139" t="s">
        <v>80</v>
      </c>
      <c r="D1378" s="167">
        <v>536.89263916015625</v>
      </c>
      <c r="E1378" s="178">
        <v>511.3505859375</v>
      </c>
    </row>
    <row r="1379" spans="1:5" ht="45">
      <c r="A1379" s="124" t="s">
        <v>2677</v>
      </c>
      <c r="B1379" s="134" t="s">
        <v>2678</v>
      </c>
      <c r="C1379" s="139" t="s">
        <v>123</v>
      </c>
      <c r="D1379" s="164">
        <v>1585.7432861328125</v>
      </c>
      <c r="E1379" s="175">
        <v>1606.934814453125</v>
      </c>
    </row>
    <row r="1380" spans="1:5" ht="45">
      <c r="A1380" s="124" t="s">
        <v>2679</v>
      </c>
      <c r="B1380" s="134" t="s">
        <v>2680</v>
      </c>
      <c r="C1380" s="139"/>
      <c r="D1380" s="167">
        <v>554.8121337890625</v>
      </c>
      <c r="E1380" s="178">
        <v>562.2265625</v>
      </c>
    </row>
    <row r="1381" spans="1:5" ht="30">
      <c r="A1381" s="124" t="s">
        <v>2681</v>
      </c>
      <c r="B1381" s="134" t="s">
        <v>2682</v>
      </c>
      <c r="C1381" s="139" t="s">
        <v>20</v>
      </c>
      <c r="D1381" s="169">
        <v>1.2946181232109666E-3</v>
      </c>
      <c r="E1381" s="180">
        <v>1.9320601131767035E-3</v>
      </c>
    </row>
    <row r="1382" spans="1:5" ht="30">
      <c r="A1382" s="124" t="s">
        <v>2683</v>
      </c>
      <c r="B1382" s="134" t="s">
        <v>2684</v>
      </c>
      <c r="C1382" s="139" t="s">
        <v>80</v>
      </c>
      <c r="D1382" s="161">
        <v>8.4644050598144531</v>
      </c>
      <c r="E1382" s="172">
        <v>7.9552855491638184</v>
      </c>
    </row>
    <row r="1383" spans="1:5" ht="30">
      <c r="A1383" s="124" t="s">
        <v>2685</v>
      </c>
      <c r="B1383" s="134" t="s">
        <v>2686</v>
      </c>
      <c r="C1383" s="139" t="s">
        <v>123</v>
      </c>
      <c r="D1383" s="162">
        <v>25.000112533569336</v>
      </c>
      <c r="E1383" s="173">
        <v>24.999723434448242</v>
      </c>
    </row>
    <row r="1384" spans="1:5" ht="30">
      <c r="A1384" s="124" t="s">
        <v>2687</v>
      </c>
      <c r="B1384" s="134" t="s">
        <v>2688</v>
      </c>
      <c r="C1384" s="139"/>
      <c r="D1384" s="165">
        <v>0</v>
      </c>
      <c r="E1384" s="176">
        <v>0</v>
      </c>
    </row>
    <row r="1385" spans="1:5" ht="30">
      <c r="A1385" s="124" t="s">
        <v>2689</v>
      </c>
      <c r="B1385" s="134" t="s">
        <v>2690</v>
      </c>
      <c r="C1385" s="139" t="s">
        <v>1308</v>
      </c>
      <c r="D1385" s="165">
        <v>0</v>
      </c>
      <c r="E1385" s="176">
        <v>0</v>
      </c>
    </row>
    <row r="1386" spans="1:5" ht="30">
      <c r="A1386" s="124" t="s">
        <v>2691</v>
      </c>
      <c r="B1386" s="134" t="s">
        <v>2692</v>
      </c>
      <c r="C1386" s="139" t="s">
        <v>1308</v>
      </c>
      <c r="D1386" s="165">
        <v>0</v>
      </c>
      <c r="E1386" s="176">
        <v>0</v>
      </c>
    </row>
    <row r="1387" spans="1:5" ht="30">
      <c r="A1387" s="124" t="s">
        <v>2693</v>
      </c>
      <c r="B1387" s="134" t="s">
        <v>2694</v>
      </c>
      <c r="C1387" s="139" t="s">
        <v>45</v>
      </c>
      <c r="D1387" s="161">
        <v>6</v>
      </c>
      <c r="E1387" s="172">
        <v>6</v>
      </c>
    </row>
    <row r="1388" spans="1:5" ht="30">
      <c r="A1388" s="124" t="s">
        <v>2695</v>
      </c>
      <c r="B1388" s="134" t="s">
        <v>2696</v>
      </c>
      <c r="C1388" s="139" t="s">
        <v>45</v>
      </c>
      <c r="D1388" s="161">
        <v>2.9639832973480225</v>
      </c>
      <c r="E1388" s="172">
        <v>3.5715091228485107</v>
      </c>
    </row>
    <row r="1389" spans="1:5" ht="30">
      <c r="A1389" s="124" t="s">
        <v>2697</v>
      </c>
      <c r="B1389" s="134" t="s">
        <v>2698</v>
      </c>
      <c r="C1389" s="139" t="s">
        <v>45</v>
      </c>
      <c r="D1389" s="162">
        <v>16.203100204467773</v>
      </c>
      <c r="E1389" s="173">
        <v>15.593194961547852</v>
      </c>
    </row>
    <row r="1390" spans="1:5" ht="30">
      <c r="A1390" s="124" t="s">
        <v>2699</v>
      </c>
      <c r="B1390" s="134" t="s">
        <v>2700</v>
      </c>
      <c r="C1390" s="139" t="s">
        <v>1308</v>
      </c>
      <c r="D1390" s="165">
        <v>0</v>
      </c>
      <c r="E1390" s="176">
        <v>0</v>
      </c>
    </row>
    <row r="1391" spans="1:5" ht="45">
      <c r="A1391" s="124" t="s">
        <v>2701</v>
      </c>
      <c r="B1391" s="134" t="s">
        <v>2702</v>
      </c>
      <c r="C1391" s="139"/>
      <c r="D1391" s="165">
        <v>0</v>
      </c>
      <c r="E1391" s="176">
        <v>0</v>
      </c>
    </row>
    <row r="1392" spans="1:5" ht="45">
      <c r="A1392" s="124" t="s">
        <v>2703</v>
      </c>
      <c r="B1392" s="134" t="s">
        <v>2704</v>
      </c>
      <c r="C1392" s="139"/>
      <c r="D1392" s="165">
        <v>0</v>
      </c>
      <c r="E1392" s="176">
        <v>0</v>
      </c>
    </row>
    <row r="1393" spans="1:5" ht="45">
      <c r="A1393" s="124" t="s">
        <v>2705</v>
      </c>
      <c r="B1393" s="134" t="s">
        <v>2706</v>
      </c>
      <c r="C1393" s="139"/>
      <c r="D1393" s="165">
        <v>0</v>
      </c>
      <c r="E1393" s="176">
        <v>0</v>
      </c>
    </row>
    <row r="1394" spans="1:5" ht="45">
      <c r="A1394" s="124" t="s">
        <v>2707</v>
      </c>
      <c r="B1394" s="134" t="s">
        <v>2708</v>
      </c>
      <c r="C1394" s="139"/>
      <c r="D1394" s="165">
        <v>0</v>
      </c>
      <c r="E1394" s="176">
        <v>0</v>
      </c>
    </row>
    <row r="1395" spans="1:5" ht="30">
      <c r="A1395" s="124" t="s">
        <v>2709</v>
      </c>
      <c r="B1395" s="134" t="s">
        <v>2710</v>
      </c>
      <c r="C1395" s="139" t="s">
        <v>1308</v>
      </c>
      <c r="D1395" s="165">
        <v>0</v>
      </c>
      <c r="E1395" s="176">
        <v>0</v>
      </c>
    </row>
    <row r="1396" spans="1:5" ht="45">
      <c r="A1396" s="124" t="s">
        <v>2711</v>
      </c>
      <c r="B1396" s="134" t="s">
        <v>2712</v>
      </c>
      <c r="C1396" s="139" t="s">
        <v>1317</v>
      </c>
      <c r="D1396" s="165">
        <v>0</v>
      </c>
      <c r="E1396" s="176">
        <v>0</v>
      </c>
    </row>
    <row r="1397" spans="1:5" ht="45">
      <c r="A1397" s="124" t="s">
        <v>2713</v>
      </c>
      <c r="B1397" s="134" t="s">
        <v>2714</v>
      </c>
      <c r="C1397" s="139" t="s">
        <v>1323</v>
      </c>
      <c r="D1397" s="165">
        <v>0</v>
      </c>
      <c r="E1397" s="176">
        <v>0</v>
      </c>
    </row>
    <row r="1398" spans="1:5" ht="45">
      <c r="A1398" s="124" t="s">
        <v>2715</v>
      </c>
      <c r="B1398" s="134" t="s">
        <v>2716</v>
      </c>
      <c r="C1398" s="139" t="s">
        <v>1323</v>
      </c>
      <c r="D1398" s="165">
        <v>0</v>
      </c>
      <c r="E1398" s="176">
        <v>0</v>
      </c>
    </row>
    <row r="1399" spans="1:5" ht="45">
      <c r="A1399" s="124" t="s">
        <v>2717</v>
      </c>
      <c r="B1399" s="134" t="s">
        <v>2718</v>
      </c>
      <c r="C1399" s="139" t="s">
        <v>1320</v>
      </c>
      <c r="D1399" s="165">
        <v>0</v>
      </c>
      <c r="E1399" s="176">
        <v>0</v>
      </c>
    </row>
    <row r="1400" spans="1:5" ht="30">
      <c r="A1400" s="124" t="s">
        <v>2719</v>
      </c>
      <c r="B1400" s="134" t="s">
        <v>2720</v>
      </c>
      <c r="C1400" s="139" t="s">
        <v>1308</v>
      </c>
      <c r="D1400" s="165">
        <v>0</v>
      </c>
      <c r="E1400" s="176">
        <v>0</v>
      </c>
    </row>
    <row r="1401" spans="1:5" ht="45">
      <c r="A1401" s="124" t="s">
        <v>2721</v>
      </c>
      <c r="B1401" s="134" t="s">
        <v>2722</v>
      </c>
      <c r="C1401" s="139" t="s">
        <v>1317</v>
      </c>
      <c r="D1401" s="165">
        <v>0</v>
      </c>
      <c r="E1401" s="176">
        <v>0</v>
      </c>
    </row>
    <row r="1402" spans="1:5" ht="45">
      <c r="A1402" s="124" t="s">
        <v>2723</v>
      </c>
      <c r="B1402" s="134" t="s">
        <v>2724</v>
      </c>
      <c r="C1402" s="139" t="s">
        <v>1323</v>
      </c>
      <c r="D1402" s="165">
        <v>0</v>
      </c>
      <c r="E1402" s="176">
        <v>0</v>
      </c>
    </row>
    <row r="1403" spans="1:5" ht="45">
      <c r="A1403" s="124" t="s">
        <v>2725</v>
      </c>
      <c r="B1403" s="134" t="s">
        <v>2726</v>
      </c>
      <c r="C1403" s="139" t="s">
        <v>1323</v>
      </c>
      <c r="D1403" s="165">
        <v>0</v>
      </c>
      <c r="E1403" s="176">
        <v>0</v>
      </c>
    </row>
    <row r="1404" spans="1:5" ht="45">
      <c r="A1404" s="124" t="s">
        <v>2727</v>
      </c>
      <c r="B1404" s="134" t="s">
        <v>2728</v>
      </c>
      <c r="C1404" s="139" t="s">
        <v>1320</v>
      </c>
      <c r="D1404" s="165">
        <v>0</v>
      </c>
      <c r="E1404" s="176">
        <v>0</v>
      </c>
    </row>
    <row r="1405" spans="1:5" ht="30">
      <c r="A1405" s="124" t="s">
        <v>2729</v>
      </c>
      <c r="B1405" s="134" t="s">
        <v>2730</v>
      </c>
      <c r="C1405" s="139"/>
      <c r="D1405" s="131" t="s">
        <v>1328</v>
      </c>
      <c r="E1405" s="152" t="s">
        <v>1328</v>
      </c>
    </row>
    <row r="1406" spans="1:5" ht="30">
      <c r="A1406" s="124" t="s">
        <v>2731</v>
      </c>
      <c r="B1406" s="134" t="s">
        <v>2732</v>
      </c>
      <c r="C1406" s="139" t="s">
        <v>20</v>
      </c>
      <c r="D1406" s="162">
        <v>45.602470397949219</v>
      </c>
      <c r="E1406" s="173">
        <v>75</v>
      </c>
    </row>
    <row r="1407" spans="1:5" ht="30">
      <c r="A1407" s="124" t="s">
        <v>2733</v>
      </c>
      <c r="B1407" s="134" t="s">
        <v>2734</v>
      </c>
      <c r="C1407" s="139" t="s">
        <v>50</v>
      </c>
      <c r="D1407" s="162">
        <v>51.605690002441406</v>
      </c>
      <c r="E1407" s="173">
        <v>51.769023895263672</v>
      </c>
    </row>
    <row r="1408" spans="1:5" ht="30">
      <c r="A1408" s="124" t="s">
        <v>2735</v>
      </c>
      <c r="B1408" s="134" t="s">
        <v>2736</v>
      </c>
      <c r="C1408" s="139" t="s">
        <v>348</v>
      </c>
      <c r="D1408" s="164">
        <v>2886.12158203125</v>
      </c>
      <c r="E1408" s="175">
        <v>2885.4130859375</v>
      </c>
    </row>
    <row r="1409" spans="1:5" ht="30">
      <c r="A1409" s="124" t="s">
        <v>2737</v>
      </c>
      <c r="B1409" s="134" t="s">
        <v>2738</v>
      </c>
      <c r="C1409" s="139" t="s">
        <v>42</v>
      </c>
      <c r="D1409" s="167">
        <v>290.00387573242187</v>
      </c>
      <c r="E1409" s="178">
        <v>290.00393676757812</v>
      </c>
    </row>
    <row r="1410" spans="1:5" ht="30">
      <c r="A1410" s="124" t="s">
        <v>2739</v>
      </c>
      <c r="B1410" s="134" t="s">
        <v>2740</v>
      </c>
      <c r="C1410" s="139" t="s">
        <v>20</v>
      </c>
      <c r="D1410" s="162">
        <v>45.602470397949219</v>
      </c>
      <c r="E1410" s="173">
        <v>75</v>
      </c>
    </row>
    <row r="1411" spans="1:5" ht="30">
      <c r="A1411" s="124" t="s">
        <v>2741</v>
      </c>
      <c r="B1411" s="134" t="s">
        <v>2742</v>
      </c>
      <c r="C1411" s="139" t="s">
        <v>50</v>
      </c>
      <c r="D1411" s="162">
        <v>50.102607727050781</v>
      </c>
      <c r="E1411" s="173">
        <v>50.261188507080078</v>
      </c>
    </row>
    <row r="1412" spans="1:5" ht="30">
      <c r="A1412" s="124" t="s">
        <v>2743</v>
      </c>
      <c r="B1412" s="134" t="s">
        <v>2744</v>
      </c>
      <c r="C1412" s="139" t="s">
        <v>42</v>
      </c>
      <c r="D1412" s="167">
        <v>385</v>
      </c>
      <c r="E1412" s="178">
        <v>385</v>
      </c>
    </row>
    <row r="1413" spans="1:5" ht="30">
      <c r="A1413" s="124" t="s">
        <v>2745</v>
      </c>
      <c r="B1413" s="134" t="s">
        <v>2746</v>
      </c>
      <c r="C1413" s="139" t="s">
        <v>348</v>
      </c>
      <c r="D1413" s="163">
        <v>3159.18798828125</v>
      </c>
      <c r="E1413" s="174">
        <v>3158.875244140625</v>
      </c>
    </row>
    <row r="1414" spans="1:5" ht="30">
      <c r="A1414" s="124" t="s">
        <v>2747</v>
      </c>
      <c r="B1414" s="134" t="s">
        <v>2748</v>
      </c>
      <c r="C1414" s="139" t="s">
        <v>20</v>
      </c>
      <c r="D1414" s="162">
        <v>68.150146484375</v>
      </c>
      <c r="E1414" s="178">
        <v>105.32969665527344</v>
      </c>
    </row>
    <row r="1415" spans="1:5" ht="30">
      <c r="A1415" s="124" t="s">
        <v>2749</v>
      </c>
      <c r="B1415" s="134" t="s">
        <v>2750</v>
      </c>
      <c r="C1415" s="139" t="s">
        <v>20</v>
      </c>
      <c r="D1415" s="166">
        <v>0.32327568531036377</v>
      </c>
      <c r="E1415" s="177">
        <v>0.48890501260757446</v>
      </c>
    </row>
    <row r="1416" spans="1:5" ht="30">
      <c r="A1416" s="124" t="s">
        <v>2751</v>
      </c>
      <c r="B1416" s="134" t="s">
        <v>2752</v>
      </c>
      <c r="C1416" s="139" t="s">
        <v>42</v>
      </c>
      <c r="D1416" s="167">
        <v>648.2489013671875</v>
      </c>
      <c r="E1416" s="178">
        <v>646.4595947265625</v>
      </c>
    </row>
    <row r="1417" spans="1:5" ht="30">
      <c r="A1417" s="124" t="s">
        <v>2753</v>
      </c>
      <c r="B1417" s="134" t="s">
        <v>2754</v>
      </c>
      <c r="C1417" s="139" t="s">
        <v>42</v>
      </c>
      <c r="D1417" s="167">
        <v>494.7183837890625</v>
      </c>
      <c r="E1417" s="178">
        <v>482.1136474609375</v>
      </c>
    </row>
    <row r="1418" spans="1:5" ht="30">
      <c r="A1418" s="124" t="s">
        <v>2755</v>
      </c>
      <c r="B1418" s="134" t="s">
        <v>2756</v>
      </c>
      <c r="C1418" s="139" t="s">
        <v>15</v>
      </c>
      <c r="D1418" s="163">
        <v>3459.08203125</v>
      </c>
      <c r="E1418" s="174">
        <v>5697.2177734375</v>
      </c>
    </row>
    <row r="1419" spans="1:5" ht="30">
      <c r="A1419" s="124" t="s">
        <v>2757</v>
      </c>
      <c r="B1419" s="134" t="s">
        <v>2758</v>
      </c>
      <c r="C1419" s="139" t="s">
        <v>15</v>
      </c>
      <c r="D1419" s="167">
        <v>164.306396484375</v>
      </c>
      <c r="E1419" s="178">
        <v>262.818359375</v>
      </c>
    </row>
    <row r="1420" spans="1:5" ht="30">
      <c r="A1420" s="124" t="s">
        <v>2759</v>
      </c>
      <c r="B1420" s="134" t="s">
        <v>2760</v>
      </c>
      <c r="C1420" s="139" t="s">
        <v>15</v>
      </c>
      <c r="D1420" s="165">
        <v>0</v>
      </c>
      <c r="E1420" s="176">
        <v>0</v>
      </c>
    </row>
    <row r="1421" spans="1:5" ht="30">
      <c r="A1421" s="124" t="s">
        <v>2761</v>
      </c>
      <c r="B1421" s="134" t="s">
        <v>2762</v>
      </c>
      <c r="C1421" s="139" t="s">
        <v>65</v>
      </c>
      <c r="D1421" s="161">
        <v>2.4906601905822754</v>
      </c>
      <c r="E1421" s="172">
        <v>2.4906601905822754</v>
      </c>
    </row>
    <row r="1422" spans="1:5" ht="30">
      <c r="A1422" s="124" t="s">
        <v>2763</v>
      </c>
      <c r="B1422" s="134" t="s">
        <v>2764</v>
      </c>
      <c r="C1422" s="139" t="s">
        <v>50</v>
      </c>
      <c r="D1422" s="161">
        <v>1.5030791759490967</v>
      </c>
      <c r="E1422" s="172">
        <v>1.5078343152999878</v>
      </c>
    </row>
    <row r="1423" spans="1:5" ht="30">
      <c r="A1423" s="124" t="s">
        <v>2765</v>
      </c>
      <c r="B1423" s="134" t="s">
        <v>2766</v>
      </c>
      <c r="C1423" s="139"/>
      <c r="D1423" s="131" t="s">
        <v>1328</v>
      </c>
      <c r="E1423" s="152" t="s">
        <v>1328</v>
      </c>
    </row>
    <row r="1424" spans="1:5" ht="30">
      <c r="A1424" s="124" t="s">
        <v>2767</v>
      </c>
      <c r="B1424" s="134" t="s">
        <v>2768</v>
      </c>
      <c r="C1424" s="139" t="s">
        <v>20</v>
      </c>
      <c r="D1424" s="162">
        <v>46.552467346191406</v>
      </c>
      <c r="E1424" s="173">
        <v>76.141807556152344</v>
      </c>
    </row>
    <row r="1425" spans="1:5" ht="30">
      <c r="A1425" s="124" t="s">
        <v>2769</v>
      </c>
      <c r="B1425" s="134" t="s">
        <v>2770</v>
      </c>
      <c r="C1425" s="139" t="s">
        <v>50</v>
      </c>
      <c r="D1425" s="162">
        <v>50.102615356445313</v>
      </c>
      <c r="E1425" s="173">
        <v>50.261188507080078</v>
      </c>
    </row>
    <row r="1426" spans="1:5" ht="30">
      <c r="A1426" s="124" t="s">
        <v>2771</v>
      </c>
      <c r="B1426" s="134" t="s">
        <v>2772</v>
      </c>
      <c r="C1426" s="139" t="s">
        <v>348</v>
      </c>
      <c r="D1426" s="163">
        <v>3103.810302734375</v>
      </c>
      <c r="E1426" s="174">
        <v>3118.1875</v>
      </c>
    </row>
    <row r="1427" spans="1:5" ht="30">
      <c r="A1427" s="124" t="s">
        <v>2773</v>
      </c>
      <c r="B1427" s="134" t="s">
        <v>2774</v>
      </c>
      <c r="C1427" s="139" t="s">
        <v>42</v>
      </c>
      <c r="D1427" s="167">
        <v>363.24594116210937</v>
      </c>
      <c r="E1427" s="178">
        <v>368.956298828125</v>
      </c>
    </row>
    <row r="1428" spans="1:5" ht="30">
      <c r="A1428" s="124" t="s">
        <v>2775</v>
      </c>
      <c r="B1428" s="134" t="s">
        <v>2776</v>
      </c>
      <c r="C1428" s="139" t="s">
        <v>20</v>
      </c>
      <c r="D1428" s="162">
        <v>46.552467346191406</v>
      </c>
      <c r="E1428" s="173">
        <v>76.141807556152344</v>
      </c>
    </row>
    <row r="1429" spans="1:5" ht="30">
      <c r="A1429" s="124" t="s">
        <v>2777</v>
      </c>
      <c r="B1429" s="134" t="s">
        <v>2778</v>
      </c>
      <c r="C1429" s="139" t="s">
        <v>50</v>
      </c>
      <c r="D1429" s="162">
        <v>48.643314361572266</v>
      </c>
      <c r="E1429" s="173">
        <v>48.797271728515625</v>
      </c>
    </row>
    <row r="1430" spans="1:5" ht="30">
      <c r="A1430" s="124" t="s">
        <v>2779</v>
      </c>
      <c r="B1430" s="134" t="s">
        <v>2780</v>
      </c>
      <c r="C1430" s="139" t="s">
        <v>42</v>
      </c>
      <c r="D1430" s="167">
        <v>474.89999389648437</v>
      </c>
      <c r="E1430" s="178">
        <v>475.6494140625</v>
      </c>
    </row>
    <row r="1431" spans="1:5" ht="30">
      <c r="A1431" s="124" t="s">
        <v>2781</v>
      </c>
      <c r="B1431" s="134" t="s">
        <v>2782</v>
      </c>
      <c r="C1431" s="139" t="s">
        <v>348</v>
      </c>
      <c r="D1431" s="163">
        <v>3377.467041015625</v>
      </c>
      <c r="E1431" s="174">
        <v>3379.02685546875</v>
      </c>
    </row>
    <row r="1432" spans="1:5" ht="30">
      <c r="A1432" s="124" t="s">
        <v>2783</v>
      </c>
      <c r="B1432" s="134" t="s">
        <v>2784</v>
      </c>
      <c r="C1432" s="139" t="s">
        <v>20</v>
      </c>
      <c r="D1432" s="162">
        <v>68.150146484375</v>
      </c>
      <c r="E1432" s="178">
        <v>105.32969665527344</v>
      </c>
    </row>
    <row r="1433" spans="1:5" ht="30">
      <c r="A1433" s="124" t="s">
        <v>2785</v>
      </c>
      <c r="B1433" s="134" t="s">
        <v>2786</v>
      </c>
      <c r="C1433" s="139" t="s">
        <v>20</v>
      </c>
      <c r="D1433" s="166">
        <v>0.32327568531036377</v>
      </c>
      <c r="E1433" s="177">
        <v>0.48890501260757446</v>
      </c>
    </row>
    <row r="1434" spans="1:5" ht="30">
      <c r="A1434" s="124" t="s">
        <v>2787</v>
      </c>
      <c r="B1434" s="134" t="s">
        <v>2788</v>
      </c>
      <c r="C1434" s="139" t="s">
        <v>42</v>
      </c>
      <c r="D1434" s="167">
        <v>800</v>
      </c>
      <c r="E1434" s="178">
        <v>800</v>
      </c>
    </row>
    <row r="1435" spans="1:5" ht="30">
      <c r="A1435" s="124" t="s">
        <v>2789</v>
      </c>
      <c r="B1435" s="134" t="s">
        <v>2790</v>
      </c>
      <c r="C1435" s="139" t="s">
        <v>42</v>
      </c>
      <c r="D1435" s="167">
        <v>648.24908447265625</v>
      </c>
      <c r="E1435" s="178">
        <v>646.45928955078125</v>
      </c>
    </row>
    <row r="1436" spans="1:5" ht="30">
      <c r="A1436" s="124" t="s">
        <v>2791</v>
      </c>
      <c r="B1436" s="134" t="s">
        <v>2792</v>
      </c>
      <c r="C1436" s="139" t="s">
        <v>15</v>
      </c>
      <c r="D1436" s="163">
        <v>3538.775146484375</v>
      </c>
      <c r="E1436" s="174">
        <v>5516.97216796875</v>
      </c>
    </row>
    <row r="1437" spans="1:5" ht="30">
      <c r="A1437" s="124" t="s">
        <v>2793</v>
      </c>
      <c r="B1437" s="134" t="s">
        <v>2794</v>
      </c>
      <c r="C1437" s="139" t="s">
        <v>15</v>
      </c>
      <c r="D1437" s="167">
        <v>168.09181213378906</v>
      </c>
      <c r="E1437" s="178">
        <v>254.50343322753906</v>
      </c>
    </row>
    <row r="1438" spans="1:5" ht="30">
      <c r="A1438" s="124" t="s">
        <v>2795</v>
      </c>
      <c r="B1438" s="134" t="s">
        <v>2796</v>
      </c>
      <c r="C1438" s="139" t="s">
        <v>15</v>
      </c>
      <c r="D1438" s="165">
        <v>0</v>
      </c>
      <c r="E1438" s="176">
        <v>0</v>
      </c>
    </row>
    <row r="1439" spans="1:5" ht="30">
      <c r="A1439" s="124" t="s">
        <v>2797</v>
      </c>
      <c r="B1439" s="134" t="s">
        <v>2798</v>
      </c>
      <c r="C1439" s="139" t="s">
        <v>65</v>
      </c>
      <c r="D1439" s="161">
        <v>2.4910001754760742</v>
      </c>
      <c r="E1439" s="172">
        <v>2.4910001754760742</v>
      </c>
    </row>
    <row r="1440" spans="1:5" ht="30">
      <c r="A1440" s="124" t="s">
        <v>2799</v>
      </c>
      <c r="B1440" s="134" t="s">
        <v>2800</v>
      </c>
      <c r="C1440" s="139" t="s">
        <v>50</v>
      </c>
      <c r="D1440" s="161">
        <v>1.4592974185943604</v>
      </c>
      <c r="E1440" s="172">
        <v>1.4639179706573486</v>
      </c>
    </row>
    <row r="1441" spans="1:5">
      <c r="A1441" s="124" t="s">
        <v>2801</v>
      </c>
      <c r="B1441" s="134" t="s">
        <v>2802</v>
      </c>
      <c r="C1441" s="139"/>
      <c r="D1441" s="131" t="s">
        <v>2803</v>
      </c>
      <c r="E1441" s="152" t="s">
        <v>2803</v>
      </c>
    </row>
    <row r="1442" spans="1:5">
      <c r="A1442" s="124" t="s">
        <v>2804</v>
      </c>
      <c r="B1442" s="134" t="s">
        <v>2805</v>
      </c>
      <c r="C1442" s="139"/>
      <c r="D1442" s="131" t="s">
        <v>2803</v>
      </c>
      <c r="E1442" s="152" t="s">
        <v>2803</v>
      </c>
    </row>
    <row r="1443" spans="1:5">
      <c r="A1443" s="124" t="s">
        <v>2806</v>
      </c>
      <c r="B1443" s="134" t="s">
        <v>2807</v>
      </c>
      <c r="C1443" s="139" t="s">
        <v>50</v>
      </c>
      <c r="D1443" s="165">
        <v>0</v>
      </c>
      <c r="E1443" s="176">
        <v>0</v>
      </c>
    </row>
    <row r="1444" spans="1:5">
      <c r="A1444" s="124" t="s">
        <v>2808</v>
      </c>
      <c r="B1444" s="134" t="s">
        <v>2809</v>
      </c>
      <c r="C1444" s="139" t="s">
        <v>50</v>
      </c>
      <c r="D1444" s="161">
        <v>7.3579998016357422</v>
      </c>
      <c r="E1444" s="172">
        <v>7.3810644149780273</v>
      </c>
    </row>
    <row r="1445" spans="1:5">
      <c r="A1445" s="124" t="s">
        <v>2810</v>
      </c>
      <c r="B1445" s="134" t="s">
        <v>2811</v>
      </c>
      <c r="C1445" s="139" t="s">
        <v>50</v>
      </c>
      <c r="D1445" s="161">
        <v>9.9860000610351562</v>
      </c>
      <c r="E1445" s="173">
        <v>10.017158508300781</v>
      </c>
    </row>
    <row r="1446" spans="1:5">
      <c r="A1446" s="124" t="s">
        <v>2812</v>
      </c>
      <c r="B1446" s="134" t="s">
        <v>2813</v>
      </c>
      <c r="C1446" s="139" t="s">
        <v>42</v>
      </c>
      <c r="D1446" s="167">
        <v>381.46343994140625</v>
      </c>
      <c r="E1446" s="178">
        <v>381.48895263671875</v>
      </c>
    </row>
    <row r="1447" spans="1:5">
      <c r="A1447" s="124" t="s">
        <v>2814</v>
      </c>
      <c r="B1447" s="134" t="s">
        <v>2815</v>
      </c>
      <c r="C1447" s="139" t="s">
        <v>348</v>
      </c>
      <c r="D1447" s="163">
        <v>3224.999755859375</v>
      </c>
      <c r="E1447" s="174">
        <v>3225</v>
      </c>
    </row>
    <row r="1448" spans="1:5">
      <c r="A1448" s="124" t="s">
        <v>2816</v>
      </c>
      <c r="B1448" s="134" t="s">
        <v>2817</v>
      </c>
      <c r="C1448" s="139" t="s">
        <v>20</v>
      </c>
      <c r="D1448" s="170">
        <v>2.9418970370898023E-7</v>
      </c>
      <c r="E1448" s="181">
        <v>2.9418970370898023E-7</v>
      </c>
    </row>
    <row r="1449" spans="1:5">
      <c r="A1449" s="124" t="s">
        <v>2818</v>
      </c>
      <c r="B1449" s="134" t="s">
        <v>2819</v>
      </c>
      <c r="C1449" s="139" t="s">
        <v>50</v>
      </c>
      <c r="D1449" s="161">
        <v>2.628000020980835</v>
      </c>
      <c r="E1449" s="172">
        <v>2.6360940933227539</v>
      </c>
    </row>
    <row r="1450" spans="1:5">
      <c r="A1450" s="124" t="s">
        <v>2820</v>
      </c>
      <c r="B1450" s="134" t="s">
        <v>2821</v>
      </c>
      <c r="C1450" s="139" t="s">
        <v>42</v>
      </c>
      <c r="D1450" s="167">
        <v>375.39743041992187</v>
      </c>
      <c r="E1450" s="178">
        <v>375.40435791015625</v>
      </c>
    </row>
    <row r="1451" spans="1:5">
      <c r="A1451" s="124" t="s">
        <v>2822</v>
      </c>
      <c r="B1451" s="134" t="s">
        <v>2823</v>
      </c>
      <c r="C1451" s="139" t="s">
        <v>348</v>
      </c>
      <c r="D1451" s="163">
        <v>3224.999755859375</v>
      </c>
      <c r="E1451" s="174">
        <v>3225</v>
      </c>
    </row>
    <row r="1452" spans="1:5">
      <c r="A1452" s="124" t="s">
        <v>2824</v>
      </c>
      <c r="B1452" s="134" t="s">
        <v>2825</v>
      </c>
      <c r="C1452" s="139"/>
      <c r="D1452" s="131" t="s">
        <v>2557</v>
      </c>
      <c r="E1452" s="152" t="s">
        <v>2557</v>
      </c>
    </row>
    <row r="1453" spans="1:5">
      <c r="A1453" s="124" t="s">
        <v>2826</v>
      </c>
      <c r="B1453" s="134" t="s">
        <v>2827</v>
      </c>
      <c r="C1453" s="139"/>
      <c r="D1453" s="131" t="s">
        <v>2560</v>
      </c>
      <c r="E1453" s="152" t="s">
        <v>2560</v>
      </c>
    </row>
    <row r="1454" spans="1:5">
      <c r="A1454" s="124" t="s">
        <v>2828</v>
      </c>
      <c r="B1454" s="134" t="s">
        <v>2829</v>
      </c>
      <c r="C1454" s="139" t="s">
        <v>50</v>
      </c>
      <c r="D1454" s="165">
        <v>0</v>
      </c>
      <c r="E1454" s="176">
        <v>0</v>
      </c>
    </row>
    <row r="1455" spans="1:5">
      <c r="A1455" s="124" t="s">
        <v>2830</v>
      </c>
      <c r="B1455" s="134" t="s">
        <v>2831</v>
      </c>
      <c r="C1455" s="139" t="s">
        <v>50</v>
      </c>
      <c r="D1455" s="165">
        <v>0</v>
      </c>
      <c r="E1455" s="176">
        <v>0</v>
      </c>
    </row>
    <row r="1456" spans="1:5">
      <c r="A1456" s="124" t="s">
        <v>2832</v>
      </c>
      <c r="B1456" s="134" t="s">
        <v>2833</v>
      </c>
      <c r="C1456" s="139" t="s">
        <v>50</v>
      </c>
      <c r="D1456" s="161">
        <v>1.3582460880279541</v>
      </c>
      <c r="E1456" s="172">
        <v>1.3582460880279541</v>
      </c>
    </row>
    <row r="1457" spans="1:5">
      <c r="A1457" s="124" t="s">
        <v>2834</v>
      </c>
      <c r="B1457" s="134" t="s">
        <v>2835</v>
      </c>
      <c r="C1457" s="139" t="s">
        <v>42</v>
      </c>
      <c r="D1457" s="162">
        <v>30.024744033813477</v>
      </c>
      <c r="E1457" s="173">
        <v>28.025503158569336</v>
      </c>
    </row>
    <row r="1458" spans="1:5">
      <c r="A1458" s="124" t="s">
        <v>2836</v>
      </c>
      <c r="B1458" s="134" t="s">
        <v>2837</v>
      </c>
      <c r="C1458" s="139" t="s">
        <v>348</v>
      </c>
      <c r="D1458" s="167">
        <v>125.87984466552734</v>
      </c>
      <c r="E1458" s="178">
        <v>117.51915740966797</v>
      </c>
    </row>
    <row r="1459" spans="1:5">
      <c r="A1459" s="124" t="s">
        <v>2838</v>
      </c>
      <c r="B1459" s="134" t="s">
        <v>2839</v>
      </c>
      <c r="C1459" s="139" t="s">
        <v>20</v>
      </c>
      <c r="D1459" s="163">
        <v>3117.12744140625</v>
      </c>
      <c r="E1459" s="174">
        <v>3586.875</v>
      </c>
    </row>
    <row r="1460" spans="1:5">
      <c r="A1460" s="124" t="s">
        <v>2840</v>
      </c>
      <c r="B1460" s="134" t="s">
        <v>2841</v>
      </c>
      <c r="C1460" s="139" t="s">
        <v>50</v>
      </c>
      <c r="D1460" s="161">
        <v>1.3582460880279541</v>
      </c>
      <c r="E1460" s="172">
        <v>1.3582460880279541</v>
      </c>
    </row>
    <row r="1461" spans="1:5">
      <c r="A1461" s="124" t="s">
        <v>2842</v>
      </c>
      <c r="B1461" s="134" t="s">
        <v>2843</v>
      </c>
      <c r="C1461" s="139" t="s">
        <v>42</v>
      </c>
      <c r="D1461" s="162">
        <v>30.024744033813477</v>
      </c>
      <c r="E1461" s="173">
        <v>28.025503158569336</v>
      </c>
    </row>
    <row r="1462" spans="1:5">
      <c r="A1462" s="124" t="s">
        <v>2844</v>
      </c>
      <c r="B1462" s="134" t="s">
        <v>2845</v>
      </c>
      <c r="C1462" s="139" t="s">
        <v>348</v>
      </c>
      <c r="D1462" s="167">
        <v>125.87984466552734</v>
      </c>
      <c r="E1462" s="178">
        <v>117.51915740966797</v>
      </c>
    </row>
    <row r="1463" spans="1:5">
      <c r="A1463" s="124" t="s">
        <v>2846</v>
      </c>
      <c r="B1463" s="134" t="s">
        <v>2847</v>
      </c>
      <c r="C1463" s="139"/>
      <c r="D1463" s="131" t="s">
        <v>2803</v>
      </c>
      <c r="E1463" s="152" t="s">
        <v>2803</v>
      </c>
    </row>
    <row r="1464" spans="1:5">
      <c r="A1464" s="124" t="s">
        <v>2848</v>
      </c>
      <c r="B1464" s="134" t="s">
        <v>2849</v>
      </c>
      <c r="C1464" s="139"/>
      <c r="D1464" s="131" t="s">
        <v>2803</v>
      </c>
      <c r="E1464" s="152" t="s">
        <v>2803</v>
      </c>
    </row>
    <row r="1465" spans="1:5">
      <c r="A1465" s="124" t="s">
        <v>2850</v>
      </c>
      <c r="B1465" s="134" t="s">
        <v>2851</v>
      </c>
      <c r="C1465" s="139" t="s">
        <v>50</v>
      </c>
      <c r="D1465" s="165">
        <v>0</v>
      </c>
      <c r="E1465" s="176">
        <v>0</v>
      </c>
    </row>
    <row r="1466" spans="1:5">
      <c r="A1466" s="124" t="s">
        <v>2852</v>
      </c>
      <c r="B1466" s="134" t="s">
        <v>2853</v>
      </c>
      <c r="C1466" s="139" t="s">
        <v>50</v>
      </c>
      <c r="D1466" s="165">
        <v>0</v>
      </c>
      <c r="E1466" s="177">
        <v>-0.34473249316215515</v>
      </c>
    </row>
    <row r="1467" spans="1:5">
      <c r="A1467" s="124" t="s">
        <v>2854</v>
      </c>
      <c r="B1467" s="134" t="s">
        <v>2855</v>
      </c>
      <c r="C1467" s="139" t="s">
        <v>50</v>
      </c>
      <c r="D1467" s="161">
        <v>1.3582460880279541</v>
      </c>
      <c r="E1467" s="172">
        <v>1.0135135650634766</v>
      </c>
    </row>
    <row r="1468" spans="1:5">
      <c r="A1468" s="124" t="s">
        <v>2856</v>
      </c>
      <c r="B1468" s="134" t="s">
        <v>2857</v>
      </c>
      <c r="C1468" s="139" t="s">
        <v>42</v>
      </c>
      <c r="D1468" s="162">
        <v>30.013723373413086</v>
      </c>
      <c r="E1468" s="173">
        <v>28.022079467773438</v>
      </c>
    </row>
    <row r="1469" spans="1:5">
      <c r="A1469" s="124" t="s">
        <v>2858</v>
      </c>
      <c r="B1469" s="134" t="s">
        <v>2859</v>
      </c>
      <c r="C1469" s="139" t="s">
        <v>348</v>
      </c>
      <c r="D1469" s="167">
        <v>125.83370208740234</v>
      </c>
      <c r="E1469" s="178">
        <v>117.47301483154297</v>
      </c>
    </row>
    <row r="1470" spans="1:5">
      <c r="A1470" s="124" t="s">
        <v>2860</v>
      </c>
      <c r="B1470" s="134" t="s">
        <v>2861</v>
      </c>
      <c r="C1470" s="139" t="s">
        <v>20</v>
      </c>
      <c r="D1470" s="170">
        <v>2.9418970370898023E-7</v>
      </c>
      <c r="E1470" s="181">
        <v>2.9418970370898023E-7</v>
      </c>
    </row>
    <row r="1471" spans="1:5">
      <c r="A1471" s="124" t="s">
        <v>2862</v>
      </c>
      <c r="B1471" s="134" t="s">
        <v>2863</v>
      </c>
      <c r="C1471" s="139" t="s">
        <v>50</v>
      </c>
      <c r="D1471" s="161">
        <v>1.3582460880279541</v>
      </c>
      <c r="E1471" s="172">
        <v>1.3582460880279541</v>
      </c>
    </row>
    <row r="1472" spans="1:5">
      <c r="A1472" s="124" t="s">
        <v>2864</v>
      </c>
      <c r="B1472" s="134" t="s">
        <v>2865</v>
      </c>
      <c r="C1472" s="139" t="s">
        <v>42</v>
      </c>
      <c r="D1472" s="162">
        <v>30.013723373413086</v>
      </c>
      <c r="E1472" s="173">
        <v>28.014450073242188</v>
      </c>
    </row>
    <row r="1473" spans="1:5">
      <c r="A1473" s="124" t="s">
        <v>2866</v>
      </c>
      <c r="B1473" s="134" t="s">
        <v>2867</v>
      </c>
      <c r="C1473" s="139" t="s">
        <v>348</v>
      </c>
      <c r="D1473" s="167">
        <v>125.83370208740234</v>
      </c>
      <c r="E1473" s="178">
        <v>117.47301483154297</v>
      </c>
    </row>
    <row r="1474" spans="1:5">
      <c r="A1474" s="124" t="s">
        <v>2868</v>
      </c>
      <c r="B1474" s="134" t="s">
        <v>2869</v>
      </c>
      <c r="C1474" s="139"/>
      <c r="D1474" s="131" t="s">
        <v>2557</v>
      </c>
      <c r="E1474" s="152" t="s">
        <v>2557</v>
      </c>
    </row>
    <row r="1475" spans="1:5">
      <c r="A1475" s="124" t="s">
        <v>2870</v>
      </c>
      <c r="B1475" s="134" t="s">
        <v>2871</v>
      </c>
      <c r="C1475" s="139"/>
      <c r="D1475" s="131" t="s">
        <v>2560</v>
      </c>
      <c r="E1475" s="152" t="s">
        <v>2560</v>
      </c>
    </row>
    <row r="1476" spans="1:5">
      <c r="A1476" s="124" t="s">
        <v>2872</v>
      </c>
      <c r="B1476" s="134" t="s">
        <v>2873</v>
      </c>
      <c r="C1476" s="139" t="s">
        <v>50</v>
      </c>
      <c r="D1476" s="165">
        <v>0</v>
      </c>
      <c r="E1476" s="176">
        <v>0</v>
      </c>
    </row>
    <row r="1477" spans="1:5">
      <c r="A1477" s="124" t="s">
        <v>2874</v>
      </c>
      <c r="B1477" s="134" t="s">
        <v>2875</v>
      </c>
      <c r="C1477" s="139" t="s">
        <v>50</v>
      </c>
      <c r="D1477" s="165">
        <v>0</v>
      </c>
      <c r="E1477" s="176">
        <v>0</v>
      </c>
    </row>
    <row r="1478" spans="1:5">
      <c r="A1478" s="124" t="s">
        <v>2876</v>
      </c>
      <c r="B1478" s="134" t="s">
        <v>2877</v>
      </c>
      <c r="C1478" s="139" t="s">
        <v>50</v>
      </c>
      <c r="D1478" s="161">
        <v>3.2082538604736328</v>
      </c>
      <c r="E1478" s="172">
        <v>3.2082540988922119</v>
      </c>
    </row>
    <row r="1479" spans="1:5">
      <c r="A1479" s="124" t="s">
        <v>2878</v>
      </c>
      <c r="B1479" s="134" t="s">
        <v>2879</v>
      </c>
      <c r="C1479" s="139" t="s">
        <v>42</v>
      </c>
      <c r="D1479" s="162">
        <v>41.201503753662109</v>
      </c>
      <c r="E1479" s="173">
        <v>41.260063171386719</v>
      </c>
    </row>
    <row r="1480" spans="1:5">
      <c r="A1480" s="124" t="s">
        <v>2880</v>
      </c>
      <c r="B1480" s="134" t="s">
        <v>2881</v>
      </c>
      <c r="C1480" s="139" t="s">
        <v>348</v>
      </c>
      <c r="D1480" s="167">
        <v>172.77665710449219</v>
      </c>
      <c r="E1480" s="178">
        <v>173.021484375</v>
      </c>
    </row>
    <row r="1481" spans="1:5">
      <c r="A1481" s="124" t="s">
        <v>2882</v>
      </c>
      <c r="B1481" s="134" t="s">
        <v>2883</v>
      </c>
      <c r="C1481" s="139" t="s">
        <v>20</v>
      </c>
      <c r="D1481" s="162">
        <v>40.400924682617188</v>
      </c>
      <c r="E1481" s="173">
        <v>66.044471740722656</v>
      </c>
    </row>
    <row r="1482" spans="1:5">
      <c r="A1482" s="124" t="s">
        <v>2884</v>
      </c>
      <c r="B1482" s="134" t="s">
        <v>2885</v>
      </c>
      <c r="C1482" s="139" t="s">
        <v>50</v>
      </c>
      <c r="D1482" s="161">
        <v>3.2082538604736328</v>
      </c>
      <c r="E1482" s="172">
        <v>3.2082540988922119</v>
      </c>
    </row>
    <row r="1483" spans="1:5">
      <c r="A1483" s="124" t="s">
        <v>2886</v>
      </c>
      <c r="B1483" s="134" t="s">
        <v>2887</v>
      </c>
      <c r="C1483" s="139" t="s">
        <v>42</v>
      </c>
      <c r="D1483" s="162">
        <v>41.201503753662109</v>
      </c>
      <c r="E1483" s="173">
        <v>41.260063171386719</v>
      </c>
    </row>
    <row r="1484" spans="1:5">
      <c r="A1484" s="124" t="s">
        <v>2888</v>
      </c>
      <c r="B1484" s="134" t="s">
        <v>2889</v>
      </c>
      <c r="C1484" s="139" t="s">
        <v>348</v>
      </c>
      <c r="D1484" s="167">
        <v>172.77665710449219</v>
      </c>
      <c r="E1484" s="178">
        <v>173.021484375</v>
      </c>
    </row>
    <row r="1485" spans="1:5">
      <c r="A1485" s="124" t="s">
        <v>2890</v>
      </c>
      <c r="B1485" s="134" t="s">
        <v>2891</v>
      </c>
      <c r="C1485" s="139"/>
      <c r="D1485" s="131" t="s">
        <v>2803</v>
      </c>
      <c r="E1485" s="152" t="s">
        <v>2803</v>
      </c>
    </row>
    <row r="1486" spans="1:5">
      <c r="A1486" s="124" t="s">
        <v>2892</v>
      </c>
      <c r="B1486" s="134" t="s">
        <v>2893</v>
      </c>
      <c r="C1486" s="139"/>
      <c r="D1486" s="131" t="s">
        <v>2803</v>
      </c>
      <c r="E1486" s="152" t="s">
        <v>2803</v>
      </c>
    </row>
    <row r="1487" spans="1:5">
      <c r="A1487" s="124" t="s">
        <v>2894</v>
      </c>
      <c r="B1487" s="134" t="s">
        <v>2895</v>
      </c>
      <c r="C1487" s="139" t="s">
        <v>50</v>
      </c>
      <c r="D1487" s="165">
        <v>0</v>
      </c>
      <c r="E1487" s="176">
        <v>0</v>
      </c>
    </row>
    <row r="1488" spans="1:5">
      <c r="A1488" s="124" t="s">
        <v>2896</v>
      </c>
      <c r="B1488" s="134" t="s">
        <v>2897</v>
      </c>
      <c r="C1488" s="139" t="s">
        <v>50</v>
      </c>
      <c r="D1488" s="166">
        <v>-1.6662999987602234E-2</v>
      </c>
      <c r="E1488" s="172">
        <v>-2.7693462371826172</v>
      </c>
    </row>
    <row r="1489" spans="1:5">
      <c r="A1489" s="124" t="s">
        <v>2898</v>
      </c>
      <c r="B1489" s="134" t="s">
        <v>2899</v>
      </c>
      <c r="C1489" s="139" t="s">
        <v>50</v>
      </c>
      <c r="D1489" s="161">
        <v>3.1915907859802246</v>
      </c>
      <c r="E1489" s="177">
        <v>0.43890789151191711</v>
      </c>
    </row>
    <row r="1490" spans="1:5">
      <c r="A1490" s="124" t="s">
        <v>2900</v>
      </c>
      <c r="B1490" s="134" t="s">
        <v>2901</v>
      </c>
      <c r="C1490" s="139" t="s">
        <v>42</v>
      </c>
      <c r="D1490" s="162">
        <v>41.112831115722656</v>
      </c>
      <c r="E1490" s="173">
        <v>41.22991943359375</v>
      </c>
    </row>
    <row r="1491" spans="1:5">
      <c r="A1491" s="124" t="s">
        <v>2902</v>
      </c>
      <c r="B1491" s="134" t="s">
        <v>2903</v>
      </c>
      <c r="C1491" s="139" t="s">
        <v>348</v>
      </c>
      <c r="D1491" s="167">
        <v>172.40449523925781</v>
      </c>
      <c r="E1491" s="178">
        <v>172.64907836914062</v>
      </c>
    </row>
    <row r="1492" spans="1:5">
      <c r="A1492" s="124" t="s">
        <v>2904</v>
      </c>
      <c r="B1492" s="134" t="s">
        <v>2905</v>
      </c>
      <c r="C1492" s="139" t="s">
        <v>20</v>
      </c>
      <c r="D1492" s="170">
        <v>2.9418970370898023E-7</v>
      </c>
      <c r="E1492" s="181">
        <v>2.9418970370898023E-7</v>
      </c>
    </row>
    <row r="1493" spans="1:5">
      <c r="A1493" s="124" t="s">
        <v>2906</v>
      </c>
      <c r="B1493" s="134" t="s">
        <v>2907</v>
      </c>
      <c r="C1493" s="139" t="s">
        <v>50</v>
      </c>
      <c r="D1493" s="161">
        <v>3.2082538604736328</v>
      </c>
      <c r="E1493" s="172">
        <v>3.2082540988922119</v>
      </c>
    </row>
    <row r="1494" spans="1:5">
      <c r="A1494" s="124" t="s">
        <v>2908</v>
      </c>
      <c r="B1494" s="134" t="s">
        <v>2909</v>
      </c>
      <c r="C1494" s="139" t="s">
        <v>42</v>
      </c>
      <c r="D1494" s="162">
        <v>41.112491607666016</v>
      </c>
      <c r="E1494" s="173">
        <v>41.170986175537109</v>
      </c>
    </row>
    <row r="1495" spans="1:5">
      <c r="A1495" s="124" t="s">
        <v>2910</v>
      </c>
      <c r="B1495" s="134" t="s">
        <v>2911</v>
      </c>
      <c r="C1495" s="139" t="s">
        <v>348</v>
      </c>
      <c r="D1495" s="167">
        <v>172.40449523925781</v>
      </c>
      <c r="E1495" s="178">
        <v>172.64907836914062</v>
      </c>
    </row>
    <row r="1496" spans="1:5">
      <c r="A1496" s="124" t="s">
        <v>2912</v>
      </c>
      <c r="B1496" s="134" t="s">
        <v>2913</v>
      </c>
      <c r="C1496" s="139"/>
      <c r="D1496" s="131" t="s">
        <v>2557</v>
      </c>
      <c r="E1496" s="152" t="s">
        <v>2557</v>
      </c>
    </row>
    <row r="1497" spans="1:5">
      <c r="A1497" s="124" t="s">
        <v>2914</v>
      </c>
      <c r="B1497" s="134" t="s">
        <v>2915</v>
      </c>
      <c r="C1497" s="139"/>
      <c r="D1497" s="131" t="s">
        <v>2560</v>
      </c>
      <c r="E1497" s="152" t="s">
        <v>2560</v>
      </c>
    </row>
    <row r="1498" spans="1:5">
      <c r="A1498" s="124" t="s">
        <v>2916</v>
      </c>
      <c r="B1498" s="134" t="s">
        <v>2917</v>
      </c>
      <c r="C1498" s="139" t="s">
        <v>50</v>
      </c>
      <c r="D1498" s="165">
        <v>0</v>
      </c>
      <c r="E1498" s="176">
        <v>0</v>
      </c>
    </row>
    <row r="1499" spans="1:5">
      <c r="A1499" s="124" t="s">
        <v>2918</v>
      </c>
      <c r="B1499" s="134" t="s">
        <v>2919</v>
      </c>
      <c r="C1499" s="139" t="s">
        <v>50</v>
      </c>
      <c r="D1499" s="165">
        <v>0</v>
      </c>
      <c r="E1499" s="176">
        <v>0</v>
      </c>
    </row>
    <row r="1500" spans="1:5">
      <c r="A1500" s="124" t="s">
        <v>2920</v>
      </c>
      <c r="B1500" s="134" t="s">
        <v>2921</v>
      </c>
      <c r="C1500" s="139" t="s">
        <v>50</v>
      </c>
      <c r="D1500" s="162">
        <v>58.457691192626953</v>
      </c>
      <c r="E1500" s="173">
        <v>58.641395568847656</v>
      </c>
    </row>
    <row r="1501" spans="1:5">
      <c r="A1501" s="124" t="s">
        <v>2922</v>
      </c>
      <c r="B1501" s="134" t="s">
        <v>2923</v>
      </c>
      <c r="C1501" s="139" t="s">
        <v>42</v>
      </c>
      <c r="D1501" s="167">
        <v>105.25772857666016</v>
      </c>
      <c r="E1501" s="178">
        <v>105.26058197021484</v>
      </c>
    </row>
    <row r="1502" spans="1:5">
      <c r="A1502" s="124" t="s">
        <v>2924</v>
      </c>
      <c r="B1502" s="134" t="s">
        <v>2925</v>
      </c>
      <c r="C1502" s="139" t="s">
        <v>348</v>
      </c>
      <c r="D1502" s="167">
        <v>445.54656982421875</v>
      </c>
      <c r="E1502" s="178">
        <v>445.57229614257812</v>
      </c>
    </row>
    <row r="1503" spans="1:5">
      <c r="A1503" s="124" t="s">
        <v>2926</v>
      </c>
      <c r="B1503" s="134" t="s">
        <v>2927</v>
      </c>
      <c r="C1503" s="139" t="s">
        <v>20</v>
      </c>
      <c r="D1503" s="162">
        <v>46.666473388671875</v>
      </c>
      <c r="E1503" s="173">
        <v>76.329299926757813</v>
      </c>
    </row>
    <row r="1504" spans="1:5">
      <c r="A1504" s="124" t="s">
        <v>2928</v>
      </c>
      <c r="B1504" s="134" t="s">
        <v>2929</v>
      </c>
      <c r="C1504" s="139" t="s">
        <v>50</v>
      </c>
      <c r="D1504" s="162">
        <v>58.457691192626953</v>
      </c>
      <c r="E1504" s="173">
        <v>58.641395568847656</v>
      </c>
    </row>
    <row r="1505" spans="1:5">
      <c r="A1505" s="124" t="s">
        <v>2930</v>
      </c>
      <c r="B1505" s="134" t="s">
        <v>2931</v>
      </c>
      <c r="C1505" s="139" t="s">
        <v>42</v>
      </c>
      <c r="D1505" s="167">
        <v>105.25772857666016</v>
      </c>
      <c r="E1505" s="178">
        <v>105.26058197021484</v>
      </c>
    </row>
    <row r="1506" spans="1:5">
      <c r="A1506" s="124" t="s">
        <v>2932</v>
      </c>
      <c r="B1506" s="134" t="s">
        <v>2933</v>
      </c>
      <c r="C1506" s="139" t="s">
        <v>348</v>
      </c>
      <c r="D1506" s="167">
        <v>445.54656982421875</v>
      </c>
      <c r="E1506" s="178">
        <v>445.57229614257812</v>
      </c>
    </row>
    <row r="1507" spans="1:5">
      <c r="A1507" s="124" t="s">
        <v>2934</v>
      </c>
      <c r="B1507" s="134" t="s">
        <v>2935</v>
      </c>
      <c r="C1507" s="139"/>
      <c r="D1507" s="131" t="s">
        <v>2803</v>
      </c>
      <c r="E1507" s="152" t="s">
        <v>2803</v>
      </c>
    </row>
    <row r="1508" spans="1:5">
      <c r="A1508" s="124" t="s">
        <v>2936</v>
      </c>
      <c r="B1508" s="134" t="s">
        <v>2937</v>
      </c>
      <c r="C1508" s="139"/>
      <c r="D1508" s="131" t="s">
        <v>2803</v>
      </c>
      <c r="E1508" s="152" t="s">
        <v>2803</v>
      </c>
    </row>
    <row r="1509" spans="1:5">
      <c r="A1509" s="124" t="s">
        <v>2938</v>
      </c>
      <c r="B1509" s="134" t="s">
        <v>2939</v>
      </c>
      <c r="C1509" s="139" t="s">
        <v>50</v>
      </c>
      <c r="D1509" s="165">
        <v>0</v>
      </c>
      <c r="E1509" s="176">
        <v>0</v>
      </c>
    </row>
    <row r="1510" spans="1:5">
      <c r="A1510" s="124" t="s">
        <v>2940</v>
      </c>
      <c r="B1510" s="134" t="s">
        <v>2941</v>
      </c>
      <c r="C1510" s="139" t="s">
        <v>50</v>
      </c>
      <c r="D1510" s="161">
        <v>2.7527427673339844</v>
      </c>
      <c r="E1510" s="173">
        <v>-56.260498046875</v>
      </c>
    </row>
    <row r="1511" spans="1:5">
      <c r="A1511" s="124" t="s">
        <v>2942</v>
      </c>
      <c r="B1511" s="134" t="s">
        <v>2943</v>
      </c>
      <c r="C1511" s="139" t="s">
        <v>50</v>
      </c>
      <c r="D1511" s="162">
        <v>61.210433959960938</v>
      </c>
      <c r="E1511" s="172">
        <v>2.3808960914611816</v>
      </c>
    </row>
    <row r="1512" spans="1:5">
      <c r="A1512" s="124" t="s">
        <v>2944</v>
      </c>
      <c r="B1512" s="134" t="s">
        <v>2945</v>
      </c>
      <c r="C1512" s="139" t="s">
        <v>42</v>
      </c>
      <c r="D1512" s="167">
        <v>103.34848022460937</v>
      </c>
      <c r="E1512" s="178">
        <v>104.39205169677734</v>
      </c>
    </row>
    <row r="1513" spans="1:5">
      <c r="A1513" s="124" t="s">
        <v>2946</v>
      </c>
      <c r="B1513" s="134" t="s">
        <v>2947</v>
      </c>
      <c r="C1513" s="139" t="s">
        <v>348</v>
      </c>
      <c r="D1513" s="167">
        <v>437.71966552734375</v>
      </c>
      <c r="E1513" s="178">
        <v>437.71966552734375</v>
      </c>
    </row>
    <row r="1514" spans="1:5">
      <c r="A1514" s="124" t="s">
        <v>2948</v>
      </c>
      <c r="B1514" s="134" t="s">
        <v>2949</v>
      </c>
      <c r="C1514" s="139" t="s">
        <v>20</v>
      </c>
      <c r="D1514" s="170">
        <v>2.9418970370898023E-7</v>
      </c>
      <c r="E1514" s="181">
        <v>2.9418970370898023E-7</v>
      </c>
    </row>
    <row r="1515" spans="1:5">
      <c r="A1515" s="124" t="s">
        <v>2950</v>
      </c>
      <c r="B1515" s="134" t="s">
        <v>2951</v>
      </c>
      <c r="C1515" s="139" t="s">
        <v>50</v>
      </c>
      <c r="D1515" s="162">
        <v>58.457691192626953</v>
      </c>
      <c r="E1515" s="173">
        <v>58.641395568847656</v>
      </c>
    </row>
    <row r="1516" spans="1:5">
      <c r="A1516" s="124" t="s">
        <v>2952</v>
      </c>
      <c r="B1516" s="134" t="s">
        <v>2953</v>
      </c>
      <c r="C1516" s="139" t="s">
        <v>42</v>
      </c>
      <c r="D1516" s="167">
        <v>103.39751434326172</v>
      </c>
      <c r="E1516" s="178">
        <v>103.39425659179687</v>
      </c>
    </row>
    <row r="1517" spans="1:5">
      <c r="A1517" s="124" t="s">
        <v>2954</v>
      </c>
      <c r="B1517" s="134" t="s">
        <v>2955</v>
      </c>
      <c r="C1517" s="139" t="s">
        <v>348</v>
      </c>
      <c r="D1517" s="167">
        <v>437.71966552734375</v>
      </c>
      <c r="E1517" s="178">
        <v>437.71966552734375</v>
      </c>
    </row>
    <row r="1518" spans="1:5">
      <c r="A1518" s="124" t="s">
        <v>2956</v>
      </c>
      <c r="B1518" s="134" t="s">
        <v>2957</v>
      </c>
      <c r="C1518" s="139"/>
      <c r="D1518" s="131" t="s">
        <v>2557</v>
      </c>
      <c r="E1518" s="152" t="s">
        <v>2557</v>
      </c>
    </row>
    <row r="1519" spans="1:5">
      <c r="A1519" s="124" t="s">
        <v>2958</v>
      </c>
      <c r="B1519" s="134" t="s">
        <v>2959</v>
      </c>
      <c r="C1519" s="139"/>
      <c r="D1519" s="131" t="s">
        <v>2560</v>
      </c>
      <c r="E1519" s="152" t="s">
        <v>2560</v>
      </c>
    </row>
    <row r="1520" spans="1:5">
      <c r="A1520" s="124" t="s">
        <v>2960</v>
      </c>
      <c r="B1520" s="134" t="s">
        <v>2961</v>
      </c>
      <c r="C1520" s="139" t="s">
        <v>50</v>
      </c>
      <c r="D1520" s="165">
        <v>0</v>
      </c>
      <c r="E1520" s="176">
        <v>0</v>
      </c>
    </row>
    <row r="1521" spans="1:5">
      <c r="A1521" s="124" t="s">
        <v>2962</v>
      </c>
      <c r="B1521" s="134" t="s">
        <v>2963</v>
      </c>
      <c r="C1521" s="139" t="s">
        <v>50</v>
      </c>
      <c r="D1521" s="165">
        <v>0</v>
      </c>
      <c r="E1521" s="176">
        <v>0</v>
      </c>
    </row>
    <row r="1522" spans="1:5">
      <c r="A1522" s="124" t="s">
        <v>2964</v>
      </c>
      <c r="B1522" s="134" t="s">
        <v>2965</v>
      </c>
      <c r="C1522" s="139" t="s">
        <v>50</v>
      </c>
      <c r="D1522" s="162">
        <v>58.044013977050781</v>
      </c>
      <c r="E1522" s="173">
        <v>58.227718353271484</v>
      </c>
    </row>
    <row r="1523" spans="1:5">
      <c r="A1523" s="124" t="s">
        <v>2966</v>
      </c>
      <c r="B1523" s="134" t="s">
        <v>2967</v>
      </c>
      <c r="C1523" s="139" t="s">
        <v>42</v>
      </c>
      <c r="D1523" s="167">
        <v>157.13426208496094</v>
      </c>
      <c r="E1523" s="178">
        <v>157.2696533203125</v>
      </c>
    </row>
    <row r="1524" spans="1:5">
      <c r="A1524" s="124" t="s">
        <v>2968</v>
      </c>
      <c r="B1524" s="134" t="s">
        <v>2969</v>
      </c>
      <c r="C1524" s="139" t="s">
        <v>348</v>
      </c>
      <c r="D1524" s="167">
        <v>666.16729736328125</v>
      </c>
      <c r="E1524" s="178">
        <v>666.76214599609375</v>
      </c>
    </row>
    <row r="1525" spans="1:5">
      <c r="A1525" s="124" t="s">
        <v>2970</v>
      </c>
      <c r="B1525" s="134" t="s">
        <v>2971</v>
      </c>
      <c r="C1525" s="139" t="s">
        <v>20</v>
      </c>
      <c r="D1525" s="162">
        <v>45.716476440429688</v>
      </c>
      <c r="E1525" s="173">
        <v>75.187492370605469</v>
      </c>
    </row>
    <row r="1526" spans="1:5">
      <c r="A1526" s="124" t="s">
        <v>2972</v>
      </c>
      <c r="B1526" s="134" t="s">
        <v>2973</v>
      </c>
      <c r="C1526" s="139" t="s">
        <v>50</v>
      </c>
      <c r="D1526" s="162">
        <v>58.044013977050781</v>
      </c>
      <c r="E1526" s="173">
        <v>58.227718353271484</v>
      </c>
    </row>
    <row r="1527" spans="1:5">
      <c r="A1527" s="124" t="s">
        <v>2974</v>
      </c>
      <c r="B1527" s="134" t="s">
        <v>2975</v>
      </c>
      <c r="C1527" s="139" t="s">
        <v>42</v>
      </c>
      <c r="D1527" s="167">
        <v>157.13426208496094</v>
      </c>
      <c r="E1527" s="178">
        <v>157.2696533203125</v>
      </c>
    </row>
    <row r="1528" spans="1:5">
      <c r="A1528" s="124" t="s">
        <v>2976</v>
      </c>
      <c r="B1528" s="134" t="s">
        <v>2977</v>
      </c>
      <c r="C1528" s="139" t="s">
        <v>348</v>
      </c>
      <c r="D1528" s="167">
        <v>666.16729736328125</v>
      </c>
      <c r="E1528" s="178">
        <v>666.76214599609375</v>
      </c>
    </row>
    <row r="1529" spans="1:5">
      <c r="A1529" s="124" t="s">
        <v>2978</v>
      </c>
      <c r="B1529" s="134" t="s">
        <v>2979</v>
      </c>
      <c r="C1529" s="139"/>
      <c r="D1529" s="131" t="s">
        <v>2557</v>
      </c>
      <c r="E1529" s="152" t="s">
        <v>2557</v>
      </c>
    </row>
    <row r="1530" spans="1:5">
      <c r="A1530" s="124" t="s">
        <v>2980</v>
      </c>
      <c r="B1530" s="134" t="s">
        <v>2981</v>
      </c>
      <c r="C1530" s="139"/>
      <c r="D1530" s="131" t="s">
        <v>2560</v>
      </c>
      <c r="E1530" s="152" t="s">
        <v>2560</v>
      </c>
    </row>
    <row r="1531" spans="1:5">
      <c r="A1531" s="124" t="s">
        <v>2982</v>
      </c>
      <c r="B1531" s="134" t="s">
        <v>2983</v>
      </c>
      <c r="C1531" s="139" t="s">
        <v>50</v>
      </c>
      <c r="D1531" s="165">
        <v>0</v>
      </c>
      <c r="E1531" s="176">
        <v>0</v>
      </c>
    </row>
    <row r="1532" spans="1:5">
      <c r="A1532" s="124" t="s">
        <v>2984</v>
      </c>
      <c r="B1532" s="134" t="s">
        <v>2985</v>
      </c>
      <c r="C1532" s="139" t="s">
        <v>50</v>
      </c>
      <c r="D1532" s="165">
        <v>0</v>
      </c>
      <c r="E1532" s="176">
        <v>0</v>
      </c>
    </row>
    <row r="1533" spans="1:5">
      <c r="A1533" s="124" t="s">
        <v>2986</v>
      </c>
      <c r="B1533" s="134" t="s">
        <v>2987</v>
      </c>
      <c r="C1533" s="139" t="s">
        <v>50</v>
      </c>
      <c r="D1533" s="162">
        <v>47.299999237060547</v>
      </c>
      <c r="E1533" s="173">
        <v>47.449699401855469</v>
      </c>
    </row>
    <row r="1534" spans="1:5">
      <c r="A1534" s="124" t="s">
        <v>2988</v>
      </c>
      <c r="B1534" s="134" t="s">
        <v>2989</v>
      </c>
      <c r="C1534" s="139" t="s">
        <v>42</v>
      </c>
      <c r="D1534" s="167">
        <v>471.99960327148437</v>
      </c>
      <c r="E1534" s="178">
        <v>472.74920654296875</v>
      </c>
    </row>
    <row r="1535" spans="1:5">
      <c r="A1535" s="124" t="s">
        <v>2990</v>
      </c>
      <c r="B1535" s="134" t="s">
        <v>2991</v>
      </c>
      <c r="C1535" s="139" t="s">
        <v>348</v>
      </c>
      <c r="D1535" s="163">
        <v>3372.386962890625</v>
      </c>
      <c r="E1535" s="174">
        <v>3373.94677734375</v>
      </c>
    </row>
    <row r="1536" spans="1:5">
      <c r="A1536" s="124" t="s">
        <v>2992</v>
      </c>
      <c r="B1536" s="134" t="s">
        <v>2993</v>
      </c>
      <c r="C1536" s="139" t="s">
        <v>20</v>
      </c>
      <c r="D1536" s="162">
        <v>46.552467346191406</v>
      </c>
      <c r="E1536" s="173">
        <v>76.141807556152344</v>
      </c>
    </row>
    <row r="1537" spans="1:5">
      <c r="A1537" s="124" t="s">
        <v>2994</v>
      </c>
      <c r="B1537" s="134" t="s">
        <v>2995</v>
      </c>
      <c r="C1537" s="139" t="s">
        <v>50</v>
      </c>
      <c r="D1537" s="162">
        <v>47.299999237060547</v>
      </c>
      <c r="E1537" s="173">
        <v>47.449699401855469</v>
      </c>
    </row>
    <row r="1538" spans="1:5">
      <c r="A1538" s="124" t="s">
        <v>2996</v>
      </c>
      <c r="B1538" s="134" t="s">
        <v>2997</v>
      </c>
      <c r="C1538" s="139" t="s">
        <v>42</v>
      </c>
      <c r="D1538" s="167">
        <v>471.99960327148437</v>
      </c>
      <c r="E1538" s="178">
        <v>472.74920654296875</v>
      </c>
    </row>
    <row r="1539" spans="1:5">
      <c r="A1539" s="124" t="s">
        <v>2998</v>
      </c>
      <c r="B1539" s="134" t="s">
        <v>2999</v>
      </c>
      <c r="C1539" s="139" t="s">
        <v>348</v>
      </c>
      <c r="D1539" s="163">
        <v>3372.386962890625</v>
      </c>
      <c r="E1539" s="174">
        <v>3373.94677734375</v>
      </c>
    </row>
    <row r="1540" spans="1:5">
      <c r="A1540" s="124" t="s">
        <v>3000</v>
      </c>
      <c r="B1540" s="134" t="s">
        <v>3001</v>
      </c>
      <c r="C1540" s="139"/>
      <c r="D1540" s="131" t="s">
        <v>2803</v>
      </c>
      <c r="E1540" s="152" t="s">
        <v>2803</v>
      </c>
    </row>
    <row r="1541" spans="1:5">
      <c r="A1541" s="124" t="s">
        <v>3002</v>
      </c>
      <c r="B1541" s="134" t="s">
        <v>3003</v>
      </c>
      <c r="C1541" s="139"/>
      <c r="D1541" s="131" t="s">
        <v>2803</v>
      </c>
      <c r="E1541" s="152" t="s">
        <v>2803</v>
      </c>
    </row>
    <row r="1542" spans="1:5">
      <c r="A1542" s="124" t="s">
        <v>3004</v>
      </c>
      <c r="B1542" s="134" t="s">
        <v>3005</v>
      </c>
      <c r="C1542" s="139" t="s">
        <v>50</v>
      </c>
      <c r="D1542" s="165">
        <v>0</v>
      </c>
      <c r="E1542" s="176">
        <v>0</v>
      </c>
    </row>
    <row r="1543" spans="1:5">
      <c r="A1543" s="124" t="s">
        <v>3006</v>
      </c>
      <c r="B1543" s="134" t="s">
        <v>3007</v>
      </c>
      <c r="C1543" s="139" t="s">
        <v>50</v>
      </c>
      <c r="D1543" s="161">
        <v>3.9683456420898437</v>
      </c>
      <c r="E1543" s="173">
        <v>-56.260498046875</v>
      </c>
    </row>
    <row r="1544" spans="1:5">
      <c r="A1544" s="124" t="s">
        <v>3008</v>
      </c>
      <c r="B1544" s="134" t="s">
        <v>3009</v>
      </c>
      <c r="C1544" s="139" t="s">
        <v>50</v>
      </c>
      <c r="D1544" s="162">
        <v>62.426036834716797</v>
      </c>
      <c r="E1544" s="172">
        <v>2.3808960914611816</v>
      </c>
    </row>
    <row r="1545" spans="1:5">
      <c r="A1545" s="124" t="s">
        <v>3010</v>
      </c>
      <c r="B1545" s="134" t="s">
        <v>3011</v>
      </c>
      <c r="C1545" s="139" t="s">
        <v>42</v>
      </c>
      <c r="D1545" s="167">
        <v>103.32685089111328</v>
      </c>
      <c r="E1545" s="178">
        <v>104.39205169677734</v>
      </c>
    </row>
    <row r="1546" spans="1:5">
      <c r="A1546" s="124" t="s">
        <v>3012</v>
      </c>
      <c r="B1546" s="134" t="s">
        <v>3013</v>
      </c>
      <c r="C1546" s="139" t="s">
        <v>348</v>
      </c>
      <c r="D1546" s="167">
        <v>437.71966552734375</v>
      </c>
      <c r="E1546" s="178">
        <v>437.71966552734375</v>
      </c>
    </row>
    <row r="1547" spans="1:5">
      <c r="A1547" s="124" t="s">
        <v>3014</v>
      </c>
      <c r="B1547" s="134" t="s">
        <v>3015</v>
      </c>
      <c r="C1547" s="139" t="s">
        <v>20</v>
      </c>
      <c r="D1547" s="170">
        <v>2.9418970370898023E-7</v>
      </c>
      <c r="E1547" s="181">
        <v>2.9418970370898023E-7</v>
      </c>
    </row>
    <row r="1548" spans="1:5">
      <c r="A1548" s="124" t="s">
        <v>3016</v>
      </c>
      <c r="B1548" s="134" t="s">
        <v>3017</v>
      </c>
      <c r="C1548" s="139" t="s">
        <v>50</v>
      </c>
      <c r="D1548" s="162">
        <v>58.457691192626953</v>
      </c>
      <c r="E1548" s="173">
        <v>58.641395568847656</v>
      </c>
    </row>
    <row r="1549" spans="1:5">
      <c r="A1549" s="124" t="s">
        <v>3018</v>
      </c>
      <c r="B1549" s="134" t="s">
        <v>3019</v>
      </c>
      <c r="C1549" s="139" t="s">
        <v>42</v>
      </c>
      <c r="D1549" s="167">
        <v>103.39751434326172</v>
      </c>
      <c r="E1549" s="178">
        <v>103.39425659179687</v>
      </c>
    </row>
    <row r="1550" spans="1:5">
      <c r="A1550" s="124" t="s">
        <v>3020</v>
      </c>
      <c r="B1550" s="134" t="s">
        <v>3021</v>
      </c>
      <c r="C1550" s="139" t="s">
        <v>348</v>
      </c>
      <c r="D1550" s="167">
        <v>437.71966552734375</v>
      </c>
      <c r="E1550" s="178">
        <v>437.71966552734375</v>
      </c>
    </row>
    <row r="1551" spans="1:5">
      <c r="A1551" s="124" t="s">
        <v>3022</v>
      </c>
      <c r="B1551" s="134" t="s">
        <v>697</v>
      </c>
      <c r="C1551" s="139" t="s">
        <v>50</v>
      </c>
      <c r="D1551" s="161">
        <v>1.0135135650634766</v>
      </c>
      <c r="E1551" s="172">
        <v>1.0135135650634766</v>
      </c>
    </row>
    <row r="1552" spans="1:5">
      <c r="A1552" s="124" t="s">
        <v>3023</v>
      </c>
      <c r="B1552" s="134" t="s">
        <v>3024</v>
      </c>
      <c r="C1552" s="139" t="s">
        <v>42</v>
      </c>
      <c r="D1552" s="162">
        <v>37.042362213134766</v>
      </c>
      <c r="E1552" s="173">
        <v>38.04266357421875</v>
      </c>
    </row>
    <row r="1553" spans="1:5">
      <c r="A1553" s="124" t="s">
        <v>3025</v>
      </c>
      <c r="B1553" s="134" t="s">
        <v>3026</v>
      </c>
      <c r="C1553" s="139" t="s">
        <v>348</v>
      </c>
      <c r="D1553" s="167">
        <v>155.19168090820313</v>
      </c>
      <c r="E1553" s="178">
        <v>159.37403869628906</v>
      </c>
    </row>
    <row r="1554" spans="1:5">
      <c r="A1554" s="124" t="s">
        <v>3027</v>
      </c>
      <c r="B1554" s="134" t="s">
        <v>3028</v>
      </c>
      <c r="C1554" s="139" t="s">
        <v>20</v>
      </c>
      <c r="D1554" s="163">
        <v>3117.12744140625</v>
      </c>
      <c r="E1554" s="174">
        <v>3586.875</v>
      </c>
    </row>
    <row r="1555" spans="1:5" ht="30">
      <c r="A1555" s="124" t="s">
        <v>3029</v>
      </c>
      <c r="B1555" s="134" t="s">
        <v>3030</v>
      </c>
      <c r="C1555" s="139" t="s">
        <v>50</v>
      </c>
      <c r="D1555" s="161">
        <v>1.0114452838897705</v>
      </c>
      <c r="E1555" s="172">
        <v>1.0114452838897705</v>
      </c>
    </row>
    <row r="1556" spans="1:5" ht="30">
      <c r="A1556" s="124" t="s">
        <v>3031</v>
      </c>
      <c r="B1556" s="134" t="s">
        <v>3032</v>
      </c>
      <c r="C1556" s="139" t="s">
        <v>42</v>
      </c>
      <c r="D1556" s="167">
        <v>445.04208374023437</v>
      </c>
      <c r="E1556" s="178">
        <v>445.78536987304687</v>
      </c>
    </row>
    <row r="1557" spans="1:5" ht="30">
      <c r="A1557" s="124" t="s">
        <v>3033</v>
      </c>
      <c r="B1557" s="134" t="s">
        <v>3034</v>
      </c>
      <c r="C1557" s="139" t="s">
        <v>348</v>
      </c>
      <c r="D1557" s="163">
        <v>3372.386962890625</v>
      </c>
      <c r="E1557" s="174">
        <v>3373.94677734375</v>
      </c>
    </row>
    <row r="1558" spans="1:5" ht="30">
      <c r="A1558" s="124" t="s">
        <v>3035</v>
      </c>
      <c r="B1558" s="134" t="s">
        <v>3036</v>
      </c>
      <c r="C1558" s="139" t="s">
        <v>20</v>
      </c>
      <c r="D1558" s="166">
        <v>0.11399754881858826</v>
      </c>
      <c r="E1558" s="177">
        <v>0.1461777538061142</v>
      </c>
    </row>
    <row r="1559" spans="1:5" ht="30">
      <c r="A1559" s="124" t="s">
        <v>3037</v>
      </c>
      <c r="B1559" s="134" t="s">
        <v>703</v>
      </c>
      <c r="C1559" s="139" t="s">
        <v>50</v>
      </c>
      <c r="D1559" s="161">
        <v>1.0135135650634766</v>
      </c>
      <c r="E1559" s="172">
        <v>1.0135135650634766</v>
      </c>
    </row>
    <row r="1560" spans="1:5" ht="30">
      <c r="A1560" s="124" t="s">
        <v>3038</v>
      </c>
      <c r="B1560" s="134" t="s">
        <v>705</v>
      </c>
      <c r="C1560" s="139" t="s">
        <v>42</v>
      </c>
      <c r="D1560" s="162">
        <v>30.021286010742188</v>
      </c>
      <c r="E1560" s="173">
        <v>28.022079467773438</v>
      </c>
    </row>
    <row r="1561" spans="1:5" ht="30">
      <c r="A1561" s="124" t="s">
        <v>3039</v>
      </c>
      <c r="B1561" s="134" t="s">
        <v>3040</v>
      </c>
      <c r="C1561" s="139" t="s">
        <v>348</v>
      </c>
      <c r="D1561" s="167">
        <v>125.83370208740234</v>
      </c>
      <c r="E1561" s="178">
        <v>117.47301483154297</v>
      </c>
    </row>
    <row r="1562" spans="1:5" ht="30">
      <c r="A1562" s="124" t="s">
        <v>3041</v>
      </c>
      <c r="B1562" s="134" t="s">
        <v>709</v>
      </c>
      <c r="C1562" s="139" t="s">
        <v>20</v>
      </c>
      <c r="D1562" s="163">
        <v>3117.12744140625</v>
      </c>
      <c r="E1562" s="174">
        <v>3586.875</v>
      </c>
    </row>
    <row r="1563" spans="1:5" ht="30">
      <c r="A1563" s="124" t="s">
        <v>3042</v>
      </c>
      <c r="B1563" s="134" t="s">
        <v>3043</v>
      </c>
      <c r="C1563" s="139"/>
      <c r="D1563" s="131" t="s">
        <v>1328</v>
      </c>
      <c r="E1563" s="152" t="s">
        <v>1328</v>
      </c>
    </row>
    <row r="1564" spans="1:5" ht="30">
      <c r="A1564" s="124" t="s">
        <v>3044</v>
      </c>
      <c r="B1564" s="134" t="s">
        <v>719</v>
      </c>
      <c r="C1564" s="139" t="s">
        <v>50</v>
      </c>
      <c r="D1564" s="166">
        <v>7.9999998211860657E-2</v>
      </c>
      <c r="E1564" s="177">
        <v>7.9999998211860657E-2</v>
      </c>
    </row>
    <row r="1565" spans="1:5" ht="30">
      <c r="A1565" s="124" t="s">
        <v>3045</v>
      </c>
      <c r="B1565" s="134" t="s">
        <v>3046</v>
      </c>
      <c r="C1565" s="139" t="s">
        <v>42</v>
      </c>
      <c r="D1565" s="162">
        <v>41.510051727294922</v>
      </c>
      <c r="E1565" s="173">
        <v>41.510051727294922</v>
      </c>
    </row>
    <row r="1566" spans="1:5" ht="45">
      <c r="A1566" s="124" t="s">
        <v>3047</v>
      </c>
      <c r="B1566" s="134" t="s">
        <v>3048</v>
      </c>
      <c r="C1566" s="139" t="s">
        <v>15</v>
      </c>
      <c r="D1566" s="163">
        <v>25380.7265625</v>
      </c>
      <c r="E1566" s="174">
        <v>41702.515625</v>
      </c>
    </row>
    <row r="1567" spans="1:5" ht="45">
      <c r="A1567" s="124" t="s">
        <v>3049</v>
      </c>
      <c r="B1567" s="134" t="s">
        <v>3050</v>
      </c>
      <c r="C1567" s="139" t="s">
        <v>50</v>
      </c>
      <c r="D1567" s="166">
        <v>0.34473249316215515</v>
      </c>
      <c r="E1567" s="177">
        <v>0.34473249316215515</v>
      </c>
    </row>
    <row r="1568" spans="1:5">
      <c r="A1568" s="124" t="s">
        <v>3051</v>
      </c>
      <c r="B1568" s="134" t="s">
        <v>3052</v>
      </c>
      <c r="C1568" s="139" t="s">
        <v>15</v>
      </c>
      <c r="D1568" s="163">
        <v>8448.3798828125</v>
      </c>
      <c r="E1568" s="174">
        <v>13993.1455078125</v>
      </c>
    </row>
    <row r="1569" spans="1:5" ht="30">
      <c r="A1569" s="124" t="s">
        <v>3053</v>
      </c>
      <c r="B1569" s="134" t="s">
        <v>3054</v>
      </c>
      <c r="C1569" s="139" t="s">
        <v>45</v>
      </c>
      <c r="D1569" s="162">
        <v>96.95440673828125</v>
      </c>
      <c r="E1569" s="173">
        <v>97.294387817382813</v>
      </c>
    </row>
    <row r="1570" spans="1:5" ht="30">
      <c r="A1570" s="124" t="s">
        <v>3055</v>
      </c>
      <c r="B1570" s="134" t="s">
        <v>3056</v>
      </c>
      <c r="C1570" s="139" t="s">
        <v>15</v>
      </c>
      <c r="D1570" s="162">
        <v>13.306198120117188</v>
      </c>
      <c r="E1570" s="173">
        <v>22.039203643798828</v>
      </c>
    </row>
    <row r="1571" spans="1:5">
      <c r="A1571" s="124" t="s">
        <v>3057</v>
      </c>
      <c r="B1571" s="134" t="s">
        <v>3058</v>
      </c>
      <c r="C1571" s="139" t="s">
        <v>15</v>
      </c>
      <c r="D1571" s="161">
        <v>4.4353995323181152</v>
      </c>
      <c r="E1571" s="172">
        <v>7.3464012145996094</v>
      </c>
    </row>
    <row r="1572" spans="1:5">
      <c r="A1572" s="124" t="s">
        <v>3059</v>
      </c>
      <c r="B1572" s="134" t="s">
        <v>3060</v>
      </c>
      <c r="C1572" s="139" t="s">
        <v>3061</v>
      </c>
      <c r="D1572" s="161">
        <v>9.8564434051513672</v>
      </c>
      <c r="E1572" s="173">
        <v>16.325336456298828</v>
      </c>
    </row>
    <row r="1573" spans="1:5" ht="30">
      <c r="A1573" s="124" t="s">
        <v>3062</v>
      </c>
      <c r="B1573" s="134" t="s">
        <v>3063</v>
      </c>
      <c r="C1573" s="139"/>
      <c r="D1573" s="166">
        <v>0.89999997615814209</v>
      </c>
      <c r="E1573" s="177">
        <v>0.89999997615814209</v>
      </c>
    </row>
    <row r="1574" spans="1:5" ht="30">
      <c r="A1574" s="124" t="s">
        <v>3064</v>
      </c>
      <c r="B1574" s="134" t="s">
        <v>3065</v>
      </c>
      <c r="C1574" s="139" t="s">
        <v>45</v>
      </c>
      <c r="D1574" s="162">
        <v>96.995193481445313</v>
      </c>
      <c r="E1574" s="173">
        <v>97.33074951171875</v>
      </c>
    </row>
    <row r="1575" spans="1:5" ht="30">
      <c r="A1575" s="124" t="s">
        <v>3066</v>
      </c>
      <c r="B1575" s="134" t="s">
        <v>3067</v>
      </c>
      <c r="C1575" s="139" t="s">
        <v>50</v>
      </c>
      <c r="D1575" s="162">
        <v>49.664997100830078</v>
      </c>
      <c r="E1575" s="173">
        <v>49.822181701660156</v>
      </c>
    </row>
    <row r="1576" spans="1:5" ht="30">
      <c r="A1576" s="124" t="s">
        <v>3068</v>
      </c>
      <c r="B1576" s="134" t="s">
        <v>3069</v>
      </c>
      <c r="C1576" s="139" t="s">
        <v>42</v>
      </c>
      <c r="D1576" s="167">
        <v>471.9996337890625</v>
      </c>
      <c r="E1576" s="178">
        <v>472.74920654296875</v>
      </c>
    </row>
    <row r="1577" spans="1:5" ht="30">
      <c r="A1577" s="124" t="s">
        <v>3070</v>
      </c>
      <c r="B1577" s="134" t="s">
        <v>3071</v>
      </c>
      <c r="C1577" s="139" t="s">
        <v>20</v>
      </c>
      <c r="D1577" s="162">
        <v>46.552467346191406</v>
      </c>
      <c r="E1577" s="173">
        <v>76.141807556152344</v>
      </c>
    </row>
    <row r="1578" spans="1:5" ht="30">
      <c r="A1578" s="124" t="s">
        <v>3072</v>
      </c>
      <c r="B1578" s="134" t="s">
        <v>3073</v>
      </c>
      <c r="C1578" s="139"/>
      <c r="D1578" s="161">
        <v>1</v>
      </c>
      <c r="E1578" s="172">
        <v>1</v>
      </c>
    </row>
    <row r="1579" spans="1:5" ht="30">
      <c r="A1579" s="124" t="s">
        <v>3074</v>
      </c>
      <c r="B1579" s="134" t="s">
        <v>3075</v>
      </c>
      <c r="C1579" s="139"/>
      <c r="D1579" s="161">
        <v>3</v>
      </c>
      <c r="E1579" s="172">
        <v>3</v>
      </c>
    </row>
    <row r="1580" spans="1:5" ht="30">
      <c r="A1580" s="124" t="s">
        <v>3076</v>
      </c>
      <c r="B1580" s="134" t="s">
        <v>3077</v>
      </c>
      <c r="C1580" s="139"/>
      <c r="D1580" s="165">
        <v>0</v>
      </c>
      <c r="E1580" s="176">
        <v>0</v>
      </c>
    </row>
    <row r="1581" spans="1:5">
      <c r="A1581" s="124" t="s">
        <v>3078</v>
      </c>
      <c r="B1581" s="134" t="s">
        <v>3079</v>
      </c>
      <c r="C1581" s="139"/>
      <c r="D1581" s="131" t="s">
        <v>1516</v>
      </c>
      <c r="E1581" s="152" t="s">
        <v>1516</v>
      </c>
    </row>
    <row r="1582" spans="1:5" ht="30">
      <c r="A1582" s="124" t="s">
        <v>3080</v>
      </c>
      <c r="B1582" s="134" t="s">
        <v>3081</v>
      </c>
      <c r="C1582" s="139" t="s">
        <v>15</v>
      </c>
      <c r="D1582" s="163">
        <v>8870.798828125</v>
      </c>
      <c r="E1582" s="174">
        <v>14692.8017578125</v>
      </c>
    </row>
    <row r="1583" spans="1:5" ht="30">
      <c r="A1583" s="124" t="s">
        <v>3082</v>
      </c>
      <c r="B1583" s="134" t="s">
        <v>3083</v>
      </c>
      <c r="C1583" s="139" t="s">
        <v>45</v>
      </c>
      <c r="D1583" s="162">
        <v>96.995193481445313</v>
      </c>
      <c r="E1583" s="173">
        <v>97.33074951171875</v>
      </c>
    </row>
    <row r="1584" spans="1:5" ht="30">
      <c r="A1584" s="124" t="s">
        <v>786</v>
      </c>
      <c r="B1584" s="134" t="s">
        <v>3084</v>
      </c>
      <c r="C1584" s="139"/>
      <c r="D1584" s="161">
        <v>1.0499999523162842</v>
      </c>
      <c r="E1584" s="172">
        <v>1.0499999523162842</v>
      </c>
    </row>
    <row r="1585" spans="1:5" ht="30">
      <c r="A1585" s="124" t="s">
        <v>3085</v>
      </c>
      <c r="B1585" s="134" t="s">
        <v>3086</v>
      </c>
      <c r="C1585" s="139"/>
      <c r="D1585" s="161">
        <v>1</v>
      </c>
      <c r="E1585" s="172">
        <v>1</v>
      </c>
    </row>
    <row r="1586" spans="1:5">
      <c r="A1586" s="124" t="s">
        <v>3087</v>
      </c>
      <c r="B1586" s="134" t="s">
        <v>3088</v>
      </c>
      <c r="C1586" s="139" t="s">
        <v>15</v>
      </c>
      <c r="D1586" s="163">
        <v>8448.3798828125</v>
      </c>
      <c r="E1586" s="174">
        <v>13993.1455078125</v>
      </c>
    </row>
    <row r="1587" spans="1:5">
      <c r="A1587" s="124" t="s">
        <v>3089</v>
      </c>
      <c r="B1587" s="134" t="s">
        <v>3090</v>
      </c>
      <c r="C1587" s="139" t="s">
        <v>15</v>
      </c>
      <c r="D1587" s="163">
        <v>8713.765625</v>
      </c>
      <c r="E1587" s="174">
        <v>14382.2734375</v>
      </c>
    </row>
    <row r="1588" spans="1:5" ht="30">
      <c r="A1588" s="124" t="s">
        <v>3091</v>
      </c>
      <c r="B1588" s="134" t="s">
        <v>3092</v>
      </c>
      <c r="C1588" s="139" t="s">
        <v>45</v>
      </c>
      <c r="D1588" s="162">
        <v>96.95440673828125</v>
      </c>
      <c r="E1588" s="173">
        <v>97.294387817382813</v>
      </c>
    </row>
    <row r="1589" spans="1:5">
      <c r="A1589" s="124" t="s">
        <v>3093</v>
      </c>
      <c r="B1589" s="134" t="s">
        <v>3094</v>
      </c>
      <c r="C1589" s="139" t="s">
        <v>15</v>
      </c>
      <c r="D1589" s="167">
        <v>265.38589477539062</v>
      </c>
      <c r="E1589" s="178">
        <v>389.12811279296875</v>
      </c>
    </row>
    <row r="1590" spans="1:5" ht="30">
      <c r="A1590" s="124" t="s">
        <v>3095</v>
      </c>
      <c r="B1590" s="134" t="s">
        <v>3096</v>
      </c>
      <c r="C1590" s="139" t="s">
        <v>15</v>
      </c>
      <c r="D1590" s="167">
        <v>233.39984130859375</v>
      </c>
      <c r="E1590" s="178">
        <v>342.06558227539062</v>
      </c>
    </row>
    <row r="1591" spans="1:5">
      <c r="A1591" s="124" t="s">
        <v>3097</v>
      </c>
      <c r="B1591" s="134" t="s">
        <v>3098</v>
      </c>
      <c r="C1591" s="139" t="s">
        <v>15</v>
      </c>
      <c r="D1591" s="162">
        <v>31.986047744750977</v>
      </c>
      <c r="E1591" s="173">
        <v>47.062526702880859</v>
      </c>
    </row>
    <row r="1592" spans="1:5">
      <c r="A1592" s="124" t="s">
        <v>3099</v>
      </c>
      <c r="B1592" s="134" t="s">
        <v>3100</v>
      </c>
      <c r="C1592" s="139" t="s">
        <v>39</v>
      </c>
      <c r="D1592" s="161">
        <v>4.8904595375061035</v>
      </c>
      <c r="E1592" s="172">
        <v>5.6711840629577637</v>
      </c>
    </row>
    <row r="1593" spans="1:5">
      <c r="A1593" s="124" t="s">
        <v>3101</v>
      </c>
      <c r="B1593" s="134" t="s">
        <v>3102</v>
      </c>
      <c r="C1593" s="139" t="s">
        <v>39</v>
      </c>
      <c r="D1593" s="161">
        <v>2.9790797233581543</v>
      </c>
      <c r="E1593" s="172">
        <v>3.49713134765625</v>
      </c>
    </row>
    <row r="1594" spans="1:5">
      <c r="A1594" s="124" t="s">
        <v>3103</v>
      </c>
      <c r="B1594" s="134" t="s">
        <v>3104</v>
      </c>
      <c r="C1594" s="139" t="s">
        <v>1805</v>
      </c>
      <c r="D1594" s="163">
        <v>32652.341796875</v>
      </c>
      <c r="E1594" s="174">
        <v>52495.0546875</v>
      </c>
    </row>
    <row r="1595" spans="1:5">
      <c r="A1595" s="124" t="s">
        <v>3105</v>
      </c>
      <c r="B1595" s="134" t="s">
        <v>3106</v>
      </c>
      <c r="C1595" s="139" t="s">
        <v>39</v>
      </c>
      <c r="D1595" s="161">
        <v>5.4846086502075195</v>
      </c>
      <c r="E1595" s="172">
        <v>6.201016902923584</v>
      </c>
    </row>
    <row r="1596" spans="1:5">
      <c r="A1596" s="124" t="s">
        <v>3107</v>
      </c>
      <c r="B1596" s="134" t="s">
        <v>3108</v>
      </c>
      <c r="C1596" s="139" t="s">
        <v>39</v>
      </c>
      <c r="D1596" s="161">
        <v>2.2599203586578369</v>
      </c>
      <c r="E1596" s="172">
        <v>2.5051696300506592</v>
      </c>
    </row>
    <row r="1597" spans="1:5">
      <c r="A1597" s="124" t="s">
        <v>3109</v>
      </c>
      <c r="B1597" s="134" t="s">
        <v>3110</v>
      </c>
      <c r="C1597" s="139" t="s">
        <v>1805</v>
      </c>
      <c r="D1597" s="163">
        <v>27473.9609375</v>
      </c>
      <c r="E1597" s="174">
        <v>39322.7109375</v>
      </c>
    </row>
    <row r="1598" spans="1:5" ht="30">
      <c r="A1598" s="124" t="s">
        <v>3111</v>
      </c>
      <c r="B1598" s="134" t="s">
        <v>3112</v>
      </c>
      <c r="C1598" s="139" t="s">
        <v>39</v>
      </c>
      <c r="D1598" s="162">
        <v>10.375068664550781</v>
      </c>
      <c r="E1598" s="173">
        <v>11.872200965881348</v>
      </c>
    </row>
    <row r="1599" spans="1:5" ht="30">
      <c r="A1599" s="124" t="s">
        <v>3113</v>
      </c>
      <c r="B1599" s="134" t="s">
        <v>3114</v>
      </c>
      <c r="C1599" s="139" t="s">
        <v>39</v>
      </c>
      <c r="D1599" s="161">
        <v>2.9790797233581543</v>
      </c>
      <c r="E1599" s="172">
        <v>3.49713134765625</v>
      </c>
    </row>
    <row r="1600" spans="1:5" ht="30">
      <c r="A1600" s="124" t="s">
        <v>3115</v>
      </c>
      <c r="B1600" s="134" t="s">
        <v>3116</v>
      </c>
      <c r="C1600" s="139" t="s">
        <v>1805</v>
      </c>
      <c r="D1600" s="163">
        <v>60126.30078125</v>
      </c>
      <c r="E1600" s="174">
        <v>91817.7734375</v>
      </c>
    </row>
    <row r="1601" spans="1:5">
      <c r="A1601" s="124" t="s">
        <v>3117</v>
      </c>
      <c r="B1601" s="134" t="s">
        <v>3118</v>
      </c>
      <c r="C1601" s="139" t="s">
        <v>39</v>
      </c>
      <c r="D1601" s="162">
        <v>11.814499855041504</v>
      </c>
      <c r="E1601" s="173">
        <v>13.569005012512207</v>
      </c>
    </row>
    <row r="1602" spans="1:5">
      <c r="A1602" s="124" t="s">
        <v>3119</v>
      </c>
      <c r="B1602" s="134" t="s">
        <v>3120</v>
      </c>
      <c r="C1602" s="139" t="s">
        <v>39</v>
      </c>
      <c r="D1602" s="161">
        <v>3.5748956203460693</v>
      </c>
      <c r="E1602" s="172">
        <v>4.1965575218200684</v>
      </c>
    </row>
    <row r="1603" spans="1:5" ht="30">
      <c r="A1603" s="124" t="s">
        <v>3121</v>
      </c>
      <c r="B1603" s="134" t="s">
        <v>3122</v>
      </c>
      <c r="C1603" s="139" t="s">
        <v>975</v>
      </c>
      <c r="D1603" s="163">
        <v>5296865</v>
      </c>
      <c r="E1603" s="174">
        <v>6947514.5</v>
      </c>
    </row>
    <row r="1604" spans="1:5" ht="30">
      <c r="A1604" s="124" t="s">
        <v>3123</v>
      </c>
      <c r="B1604" s="134" t="s">
        <v>3124</v>
      </c>
      <c r="C1604" s="139" t="s">
        <v>975</v>
      </c>
      <c r="D1604" s="163">
        <v>6281470.5</v>
      </c>
      <c r="E1604" s="174">
        <v>8395169</v>
      </c>
    </row>
    <row r="1605" spans="1:5">
      <c r="A1605" s="124" t="s">
        <v>3125</v>
      </c>
      <c r="B1605" s="134" t="s">
        <v>3126</v>
      </c>
      <c r="C1605" s="139"/>
      <c r="D1605" s="131" t="s">
        <v>1516</v>
      </c>
      <c r="E1605" s="152" t="s">
        <v>1516</v>
      </c>
    </row>
    <row r="1606" spans="1:5" ht="30">
      <c r="A1606" s="124" t="s">
        <v>3127</v>
      </c>
      <c r="B1606" s="134" t="s">
        <v>3128</v>
      </c>
      <c r="C1606" s="139"/>
      <c r="D1606" s="131" t="s">
        <v>3129</v>
      </c>
      <c r="E1606" s="152" t="s">
        <v>3129</v>
      </c>
    </row>
    <row r="1607" spans="1:5" ht="30">
      <c r="A1607" s="124" t="s">
        <v>3130</v>
      </c>
      <c r="B1607" s="134" t="s">
        <v>3131</v>
      </c>
      <c r="C1607" s="139" t="s">
        <v>50</v>
      </c>
      <c r="D1607" s="162">
        <v>47.299999237060547</v>
      </c>
      <c r="E1607" s="173">
        <v>47.449699401855469</v>
      </c>
    </row>
    <row r="1608" spans="1:5" ht="30">
      <c r="A1608" s="124" t="s">
        <v>3132</v>
      </c>
      <c r="B1608" s="134" t="s">
        <v>3133</v>
      </c>
      <c r="C1608" s="139" t="s">
        <v>50</v>
      </c>
      <c r="D1608" s="162">
        <v>47.299999237060547</v>
      </c>
      <c r="E1608" s="173">
        <v>47.449699401855469</v>
      </c>
    </row>
    <row r="1609" spans="1:5" ht="30">
      <c r="A1609" s="124" t="s">
        <v>3134</v>
      </c>
      <c r="B1609" s="134" t="s">
        <v>3135</v>
      </c>
      <c r="C1609" s="139" t="s">
        <v>42</v>
      </c>
      <c r="D1609" s="167">
        <v>471.99960327148437</v>
      </c>
      <c r="E1609" s="178">
        <v>472.74920654296875</v>
      </c>
    </row>
    <row r="1610" spans="1:5">
      <c r="A1610" s="124" t="s">
        <v>3136</v>
      </c>
      <c r="B1610" s="134" t="s">
        <v>3137</v>
      </c>
      <c r="C1610" s="139" t="s">
        <v>20</v>
      </c>
      <c r="D1610" s="162">
        <v>46.552467346191406</v>
      </c>
      <c r="E1610" s="173">
        <v>76.141807556152344</v>
      </c>
    </row>
    <row r="1611" spans="1:5" ht="30">
      <c r="A1611" s="124" t="s">
        <v>3138</v>
      </c>
      <c r="B1611" s="134" t="s">
        <v>3139</v>
      </c>
      <c r="C1611" s="139" t="s">
        <v>348</v>
      </c>
      <c r="D1611" s="163">
        <v>3372.386962890625</v>
      </c>
      <c r="E1611" s="174">
        <v>3373.94677734375</v>
      </c>
    </row>
    <row r="1612" spans="1:5" ht="30">
      <c r="A1612" s="124" t="s">
        <v>3140</v>
      </c>
      <c r="B1612" s="134" t="s">
        <v>3141</v>
      </c>
      <c r="C1612" s="139" t="s">
        <v>50</v>
      </c>
      <c r="D1612" s="162">
        <v>47.299999237060547</v>
      </c>
      <c r="E1612" s="173">
        <v>47.449699401855469</v>
      </c>
    </row>
    <row r="1613" spans="1:5" ht="30">
      <c r="A1613" s="124" t="s">
        <v>3142</v>
      </c>
      <c r="B1613" s="134" t="s">
        <v>3143</v>
      </c>
      <c r="C1613" s="139" t="s">
        <v>20</v>
      </c>
      <c r="D1613" s="162">
        <v>45.153156280517578</v>
      </c>
      <c r="E1613" s="173">
        <v>74.347480773925781</v>
      </c>
    </row>
    <row r="1614" spans="1:5" ht="30">
      <c r="A1614" s="124" t="s">
        <v>3144</v>
      </c>
      <c r="B1614" s="134" t="s">
        <v>3145</v>
      </c>
      <c r="C1614" s="139" t="s">
        <v>348</v>
      </c>
      <c r="D1614" s="163">
        <v>3372.386962890625</v>
      </c>
      <c r="E1614" s="174">
        <v>3373.94677734375</v>
      </c>
    </row>
    <row r="1615" spans="1:5" ht="30">
      <c r="A1615" s="124" t="s">
        <v>3146</v>
      </c>
      <c r="B1615" s="134" t="s">
        <v>3147</v>
      </c>
      <c r="C1615" s="139" t="s">
        <v>50</v>
      </c>
      <c r="D1615" s="161">
        <v>9.9860000610351562</v>
      </c>
      <c r="E1615" s="173">
        <v>10.017158508300781</v>
      </c>
    </row>
    <row r="1616" spans="1:5" ht="30">
      <c r="A1616" s="124" t="s">
        <v>3148</v>
      </c>
      <c r="B1616" s="134" t="s">
        <v>3149</v>
      </c>
      <c r="C1616" s="139" t="s">
        <v>348</v>
      </c>
      <c r="D1616" s="163">
        <v>3224.999755859375</v>
      </c>
      <c r="E1616" s="174">
        <v>3225</v>
      </c>
    </row>
    <row r="1617" spans="1:5" ht="30">
      <c r="A1617" s="124" t="s">
        <v>3150</v>
      </c>
      <c r="B1617" s="134" t="s">
        <v>3151</v>
      </c>
      <c r="C1617" s="139" t="s">
        <v>50</v>
      </c>
      <c r="D1617" s="161">
        <v>9.9860000610351562</v>
      </c>
      <c r="E1617" s="173">
        <v>10.017158508300781</v>
      </c>
    </row>
    <row r="1618" spans="1:5" ht="30">
      <c r="A1618" s="124" t="s">
        <v>3152</v>
      </c>
      <c r="B1618" s="134" t="s">
        <v>3153</v>
      </c>
      <c r="C1618" s="139" t="s">
        <v>42</v>
      </c>
      <c r="D1618" s="167">
        <v>381.46343994140625</v>
      </c>
      <c r="E1618" s="178">
        <v>381.48895263671875</v>
      </c>
    </row>
    <row r="1619" spans="1:5">
      <c r="A1619" s="124" t="s">
        <v>3154</v>
      </c>
      <c r="B1619" s="134" t="s">
        <v>3155</v>
      </c>
      <c r="C1619" s="139" t="s">
        <v>20</v>
      </c>
      <c r="D1619" s="162">
        <v>45.153156280517578</v>
      </c>
      <c r="E1619" s="173">
        <v>74.347480773925781</v>
      </c>
    </row>
    <row r="1620" spans="1:5" ht="30">
      <c r="A1620" s="124" t="s">
        <v>3156</v>
      </c>
      <c r="B1620" s="134" t="s">
        <v>3157</v>
      </c>
      <c r="C1620" s="139" t="s">
        <v>348</v>
      </c>
      <c r="D1620" s="163">
        <v>3224.999755859375</v>
      </c>
      <c r="E1620" s="174">
        <v>3225</v>
      </c>
    </row>
    <row r="1621" spans="1:5" ht="30">
      <c r="A1621" s="124" t="s">
        <v>3158</v>
      </c>
      <c r="B1621" s="134" t="s">
        <v>3159</v>
      </c>
      <c r="C1621" s="139" t="s">
        <v>162</v>
      </c>
      <c r="D1621" s="161">
        <v>3.7390317916870117</v>
      </c>
      <c r="E1621" s="172">
        <v>6.1373629570007324</v>
      </c>
    </row>
    <row r="1622" spans="1:5">
      <c r="A1622" s="124" t="s">
        <v>3160</v>
      </c>
      <c r="B1622" s="134" t="s">
        <v>3161</v>
      </c>
      <c r="C1622" s="139" t="s">
        <v>348</v>
      </c>
      <c r="D1622" s="165">
        <v>0</v>
      </c>
      <c r="E1622" s="176">
        <v>0</v>
      </c>
    </row>
    <row r="1623" spans="1:5" ht="30">
      <c r="A1623" s="124" t="s">
        <v>3162</v>
      </c>
      <c r="B1623" s="134" t="s">
        <v>3163</v>
      </c>
      <c r="C1623" s="139" t="s">
        <v>348</v>
      </c>
      <c r="D1623" s="165">
        <v>0</v>
      </c>
      <c r="E1623" s="176">
        <v>0</v>
      </c>
    </row>
    <row r="1624" spans="1:5" ht="30">
      <c r="A1624" s="124" t="s">
        <v>3164</v>
      </c>
      <c r="B1624" s="134" t="s">
        <v>3165</v>
      </c>
      <c r="C1624" s="139" t="s">
        <v>1792</v>
      </c>
      <c r="D1624" s="169">
        <v>2.2781477309763432E-3</v>
      </c>
      <c r="E1624" s="180">
        <v>3.7412287201732397E-3</v>
      </c>
    </row>
    <row r="1625" spans="1:5" ht="30">
      <c r="A1625" s="124" t="s">
        <v>3166</v>
      </c>
      <c r="B1625" s="134" t="s">
        <v>3167</v>
      </c>
      <c r="C1625" s="139"/>
      <c r="D1625" s="161">
        <v>4.7366313934326172</v>
      </c>
      <c r="E1625" s="172">
        <v>4.736842155456543</v>
      </c>
    </row>
    <row r="1626" spans="1:5" ht="30">
      <c r="A1626" s="124" t="s">
        <v>3168</v>
      </c>
      <c r="B1626" s="134" t="s">
        <v>3169</v>
      </c>
      <c r="C1626" s="139" t="s">
        <v>45</v>
      </c>
      <c r="D1626" s="162">
        <v>30.704830169677734</v>
      </c>
      <c r="E1626" s="173">
        <v>31.010519027709961</v>
      </c>
    </row>
    <row r="1627" spans="1:5" ht="30">
      <c r="A1627" s="124" t="s">
        <v>3170</v>
      </c>
      <c r="B1627" s="134" t="s">
        <v>3171</v>
      </c>
      <c r="C1627" s="139" t="s">
        <v>45</v>
      </c>
      <c r="D1627" s="162">
        <v>34.066814422607422</v>
      </c>
      <c r="E1627" s="173">
        <v>34.389667510986328</v>
      </c>
    </row>
    <row r="1628" spans="1:5" ht="30">
      <c r="A1628" s="124" t="s">
        <v>3172</v>
      </c>
      <c r="B1628" s="134" t="s">
        <v>3173</v>
      </c>
      <c r="C1628" s="139" t="s">
        <v>45</v>
      </c>
      <c r="D1628" s="162">
        <v>34.066814422607422</v>
      </c>
      <c r="E1628" s="173">
        <v>34.389667510986328</v>
      </c>
    </row>
    <row r="1629" spans="1:5" ht="30">
      <c r="A1629" s="124" t="s">
        <v>3174</v>
      </c>
      <c r="B1629" s="134" t="s">
        <v>3175</v>
      </c>
      <c r="C1629" s="139" t="s">
        <v>15</v>
      </c>
      <c r="D1629" s="164">
        <v>1848.639404296875</v>
      </c>
      <c r="E1629" s="174">
        <v>3076.1083984375</v>
      </c>
    </row>
    <row r="1630" spans="1:5">
      <c r="A1630" s="124" t="s">
        <v>3176</v>
      </c>
      <c r="B1630" s="134" t="s">
        <v>3177</v>
      </c>
      <c r="C1630" s="139" t="s">
        <v>15</v>
      </c>
      <c r="D1630" s="164">
        <v>1844.017822265625</v>
      </c>
      <c r="E1630" s="174">
        <v>3068.41796875</v>
      </c>
    </row>
    <row r="1631" spans="1:5" ht="30">
      <c r="A1631" s="124" t="s">
        <v>3178</v>
      </c>
      <c r="B1631" s="134" t="s">
        <v>3179</v>
      </c>
      <c r="C1631" s="139" t="s">
        <v>15</v>
      </c>
      <c r="D1631" s="161">
        <v>4.6215939521789551</v>
      </c>
      <c r="E1631" s="172">
        <v>7.6902632713317871</v>
      </c>
    </row>
    <row r="1632" spans="1:5">
      <c r="A1632" s="124" t="s">
        <v>3180</v>
      </c>
      <c r="B1632" s="134" t="s">
        <v>3181</v>
      </c>
      <c r="C1632" s="139"/>
      <c r="D1632" s="131" t="s">
        <v>1516</v>
      </c>
      <c r="E1632" s="152" t="s">
        <v>1516</v>
      </c>
    </row>
    <row r="1633" spans="1:5" ht="30">
      <c r="A1633" s="124" t="s">
        <v>3182</v>
      </c>
      <c r="B1633" s="134" t="s">
        <v>3183</v>
      </c>
      <c r="C1633" s="139"/>
      <c r="D1633" s="131" t="s">
        <v>3129</v>
      </c>
      <c r="E1633" s="152" t="s">
        <v>3129</v>
      </c>
    </row>
    <row r="1634" spans="1:5" ht="30">
      <c r="A1634" s="124" t="s">
        <v>3184</v>
      </c>
      <c r="B1634" s="134" t="s">
        <v>3185</v>
      </c>
      <c r="C1634" s="139" t="s">
        <v>50</v>
      </c>
      <c r="D1634" s="161">
        <v>9.9860000610351562</v>
      </c>
      <c r="E1634" s="173">
        <v>10.017158508300781</v>
      </c>
    </row>
    <row r="1635" spans="1:5" ht="30">
      <c r="A1635" s="124" t="s">
        <v>3186</v>
      </c>
      <c r="B1635" s="134" t="s">
        <v>3187</v>
      </c>
      <c r="C1635" s="139" t="s">
        <v>50</v>
      </c>
      <c r="D1635" s="161">
        <v>9.9860000610351562</v>
      </c>
      <c r="E1635" s="173">
        <v>10.017158508300781</v>
      </c>
    </row>
    <row r="1636" spans="1:5" ht="30">
      <c r="A1636" s="124" t="s">
        <v>3188</v>
      </c>
      <c r="B1636" s="134" t="s">
        <v>3189</v>
      </c>
      <c r="C1636" s="139" t="s">
        <v>42</v>
      </c>
      <c r="D1636" s="167">
        <v>381.46343994140625</v>
      </c>
      <c r="E1636" s="178">
        <v>381.48895263671875</v>
      </c>
    </row>
    <row r="1637" spans="1:5">
      <c r="A1637" s="124" t="s">
        <v>3190</v>
      </c>
      <c r="B1637" s="134" t="s">
        <v>3191</v>
      </c>
      <c r="C1637" s="139" t="s">
        <v>20</v>
      </c>
      <c r="D1637" s="162">
        <v>41.510448455810547</v>
      </c>
      <c r="E1637" s="173">
        <v>68.341018676757813</v>
      </c>
    </row>
    <row r="1638" spans="1:5" ht="30">
      <c r="A1638" s="124" t="s">
        <v>3192</v>
      </c>
      <c r="B1638" s="134" t="s">
        <v>3193</v>
      </c>
      <c r="C1638" s="139" t="s">
        <v>348</v>
      </c>
      <c r="D1638" s="163">
        <v>3224.999755859375</v>
      </c>
      <c r="E1638" s="174">
        <v>3225</v>
      </c>
    </row>
    <row r="1639" spans="1:5" ht="30">
      <c r="A1639" s="124" t="s">
        <v>3194</v>
      </c>
      <c r="B1639" s="134" t="s">
        <v>3195</v>
      </c>
      <c r="C1639" s="139" t="s">
        <v>50</v>
      </c>
      <c r="D1639" s="161">
        <v>9.9860000610351562</v>
      </c>
      <c r="E1639" s="173">
        <v>10.017158508300781</v>
      </c>
    </row>
    <row r="1640" spans="1:5" ht="30">
      <c r="A1640" s="124" t="s">
        <v>3196</v>
      </c>
      <c r="B1640" s="134" t="s">
        <v>3197</v>
      </c>
      <c r="C1640" s="139" t="s">
        <v>20</v>
      </c>
      <c r="D1640" s="162">
        <v>41.510448455810547</v>
      </c>
      <c r="E1640" s="173">
        <v>68.341018676757813</v>
      </c>
    </row>
    <row r="1641" spans="1:5" ht="30">
      <c r="A1641" s="124" t="s">
        <v>3198</v>
      </c>
      <c r="B1641" s="134" t="s">
        <v>3199</v>
      </c>
      <c r="C1641" s="139" t="s">
        <v>348</v>
      </c>
      <c r="D1641" s="163">
        <v>3224.999755859375</v>
      </c>
      <c r="E1641" s="174">
        <v>3225</v>
      </c>
    </row>
    <row r="1642" spans="1:5" ht="30">
      <c r="A1642" s="124" t="s">
        <v>3200</v>
      </c>
      <c r="B1642" s="134" t="s">
        <v>3201</v>
      </c>
      <c r="C1642" s="139" t="s">
        <v>50</v>
      </c>
      <c r="D1642" s="161">
        <v>2.628000020980835</v>
      </c>
      <c r="E1642" s="172">
        <v>2.6360940933227539</v>
      </c>
    </row>
    <row r="1643" spans="1:5" ht="30">
      <c r="A1643" s="124" t="s">
        <v>3202</v>
      </c>
      <c r="B1643" s="134" t="s">
        <v>3203</v>
      </c>
      <c r="C1643" s="139" t="s">
        <v>348</v>
      </c>
      <c r="D1643" s="164">
        <v>2942.999267578125</v>
      </c>
      <c r="E1643" s="175">
        <v>2943</v>
      </c>
    </row>
    <row r="1644" spans="1:5" ht="30">
      <c r="A1644" s="124" t="s">
        <v>3204</v>
      </c>
      <c r="B1644" s="134" t="s">
        <v>3205</v>
      </c>
      <c r="C1644" s="139" t="s">
        <v>50</v>
      </c>
      <c r="D1644" s="161">
        <v>2.628000020980835</v>
      </c>
      <c r="E1644" s="172">
        <v>2.6360940933227539</v>
      </c>
    </row>
    <row r="1645" spans="1:5" ht="30">
      <c r="A1645" s="124" t="s">
        <v>3206</v>
      </c>
      <c r="B1645" s="134" t="s">
        <v>3207</v>
      </c>
      <c r="C1645" s="139" t="s">
        <v>42</v>
      </c>
      <c r="D1645" s="167">
        <v>237.0645751953125</v>
      </c>
      <c r="E1645" s="178">
        <v>237.07952880859375</v>
      </c>
    </row>
    <row r="1646" spans="1:5">
      <c r="A1646" s="124" t="s">
        <v>3208</v>
      </c>
      <c r="B1646" s="134" t="s">
        <v>3209</v>
      </c>
      <c r="C1646" s="139" t="s">
        <v>20</v>
      </c>
      <c r="D1646" s="162">
        <v>41.510448455810547</v>
      </c>
      <c r="E1646" s="173">
        <v>68.341018676757813</v>
      </c>
    </row>
    <row r="1647" spans="1:5" ht="30">
      <c r="A1647" s="124" t="s">
        <v>3210</v>
      </c>
      <c r="B1647" s="134" t="s">
        <v>3211</v>
      </c>
      <c r="C1647" s="139" t="s">
        <v>348</v>
      </c>
      <c r="D1647" s="164">
        <v>2942.999267578125</v>
      </c>
      <c r="E1647" s="175">
        <v>2943</v>
      </c>
    </row>
    <row r="1648" spans="1:5" ht="30">
      <c r="A1648" s="124" t="s">
        <v>3212</v>
      </c>
      <c r="B1648" s="134" t="s">
        <v>3213</v>
      </c>
      <c r="C1648" s="139" t="s">
        <v>162</v>
      </c>
      <c r="D1648" s="162">
        <v>10.227583885192871</v>
      </c>
      <c r="E1648" s="173">
        <v>16.786529541015625</v>
      </c>
    </row>
    <row r="1649" spans="1:5">
      <c r="A1649" s="124" t="s">
        <v>3214</v>
      </c>
      <c r="B1649" s="134" t="s">
        <v>3215</v>
      </c>
      <c r="C1649" s="139" t="s">
        <v>348</v>
      </c>
      <c r="D1649" s="165">
        <v>0</v>
      </c>
      <c r="E1649" s="176">
        <v>0</v>
      </c>
    </row>
    <row r="1650" spans="1:5" ht="30">
      <c r="A1650" s="124" t="s">
        <v>3216</v>
      </c>
      <c r="B1650" s="134" t="s">
        <v>3217</v>
      </c>
      <c r="C1650" s="139" t="s">
        <v>348</v>
      </c>
      <c r="D1650" s="165">
        <v>0</v>
      </c>
      <c r="E1650" s="176">
        <v>0</v>
      </c>
    </row>
    <row r="1651" spans="1:5" ht="30">
      <c r="A1651" s="124" t="s">
        <v>3218</v>
      </c>
      <c r="B1651" s="134" t="s">
        <v>3219</v>
      </c>
      <c r="C1651" s="139" t="s">
        <v>1792</v>
      </c>
      <c r="D1651" s="169">
        <v>9.4340657815337181E-3</v>
      </c>
      <c r="E1651" s="177">
        <v>1.548348180949688E-2</v>
      </c>
    </row>
    <row r="1652" spans="1:5" ht="30">
      <c r="A1652" s="124" t="s">
        <v>3220</v>
      </c>
      <c r="B1652" s="134" t="s">
        <v>3221</v>
      </c>
      <c r="C1652" s="139"/>
      <c r="D1652" s="161">
        <v>3.7998478412628174</v>
      </c>
      <c r="E1652" s="172">
        <v>3.8000001907348633</v>
      </c>
    </row>
    <row r="1653" spans="1:5" ht="30">
      <c r="A1653" s="124" t="s">
        <v>3222</v>
      </c>
      <c r="B1653" s="134" t="s">
        <v>3223</v>
      </c>
      <c r="C1653" s="139" t="s">
        <v>45</v>
      </c>
      <c r="D1653" s="162">
        <v>80.530029296875</v>
      </c>
      <c r="E1653" s="173">
        <v>80.527931213378906</v>
      </c>
    </row>
    <row r="1654" spans="1:5" ht="30">
      <c r="A1654" s="124" t="s">
        <v>3224</v>
      </c>
      <c r="B1654" s="134" t="s">
        <v>3225</v>
      </c>
      <c r="C1654" s="139" t="s">
        <v>45</v>
      </c>
      <c r="D1654" s="162">
        <v>82.330810546875</v>
      </c>
      <c r="E1654" s="173">
        <v>82.3287353515625</v>
      </c>
    </row>
    <row r="1655" spans="1:5" ht="30">
      <c r="A1655" s="124" t="s">
        <v>3226</v>
      </c>
      <c r="B1655" s="134" t="s">
        <v>3227</v>
      </c>
      <c r="C1655" s="139" t="s">
        <v>45</v>
      </c>
      <c r="D1655" s="162">
        <v>82.330810546875</v>
      </c>
      <c r="E1655" s="173">
        <v>82.3287353515625</v>
      </c>
    </row>
    <row r="1656" spans="1:5" ht="30">
      <c r="A1656" s="124" t="s">
        <v>3228</v>
      </c>
      <c r="B1656" s="134" t="s">
        <v>3229</v>
      </c>
      <c r="C1656" s="139" t="s">
        <v>15</v>
      </c>
      <c r="D1656" s="163">
        <v>3251.707275390625</v>
      </c>
      <c r="E1656" s="174">
        <v>5353.4599609375</v>
      </c>
    </row>
    <row r="1657" spans="1:5">
      <c r="A1657" s="124" t="s">
        <v>3230</v>
      </c>
      <c r="B1657" s="134" t="s">
        <v>3231</v>
      </c>
      <c r="C1657" s="139" t="s">
        <v>15</v>
      </c>
      <c r="D1657" s="163">
        <v>3243.578125</v>
      </c>
      <c r="E1657" s="174">
        <v>5340.076171875</v>
      </c>
    </row>
    <row r="1658" spans="1:5" ht="30">
      <c r="A1658" s="124" t="s">
        <v>3232</v>
      </c>
      <c r="B1658" s="134" t="s">
        <v>3233</v>
      </c>
      <c r="C1658" s="139" t="s">
        <v>15</v>
      </c>
      <c r="D1658" s="161">
        <v>8.1292600631713867</v>
      </c>
      <c r="E1658" s="173">
        <v>13.383637428283691</v>
      </c>
    </row>
    <row r="1659" spans="1:5">
      <c r="A1659" s="124" t="s">
        <v>3234</v>
      </c>
      <c r="B1659" s="134" t="s">
        <v>3235</v>
      </c>
      <c r="C1659" s="139"/>
      <c r="D1659" s="131" t="s">
        <v>1516</v>
      </c>
      <c r="E1659" s="152" t="s">
        <v>1516</v>
      </c>
    </row>
    <row r="1660" spans="1:5" ht="30">
      <c r="A1660" s="124" t="s">
        <v>3236</v>
      </c>
      <c r="B1660" s="134" t="s">
        <v>3237</v>
      </c>
      <c r="C1660" s="139"/>
      <c r="D1660" s="131" t="s">
        <v>3129</v>
      </c>
      <c r="E1660" s="152" t="s">
        <v>3129</v>
      </c>
    </row>
    <row r="1661" spans="1:5" ht="30">
      <c r="A1661" s="124" t="s">
        <v>3238</v>
      </c>
      <c r="B1661" s="134" t="s">
        <v>3239</v>
      </c>
      <c r="C1661" s="139" t="s">
        <v>50</v>
      </c>
      <c r="D1661" s="161">
        <v>2.628000020980835</v>
      </c>
      <c r="E1661" s="172">
        <v>2.6360940933227539</v>
      </c>
    </row>
    <row r="1662" spans="1:5" ht="30">
      <c r="A1662" s="124" t="s">
        <v>3240</v>
      </c>
      <c r="B1662" s="134" t="s">
        <v>3241</v>
      </c>
      <c r="C1662" s="139" t="s">
        <v>50</v>
      </c>
      <c r="D1662" s="161">
        <v>2.628000020980835</v>
      </c>
      <c r="E1662" s="172">
        <v>2.6360940933227539</v>
      </c>
    </row>
    <row r="1663" spans="1:5" ht="30">
      <c r="A1663" s="124" t="s">
        <v>3242</v>
      </c>
      <c r="B1663" s="134" t="s">
        <v>3243</v>
      </c>
      <c r="C1663" s="139" t="s">
        <v>42</v>
      </c>
      <c r="D1663" s="167">
        <v>237.0645751953125</v>
      </c>
      <c r="E1663" s="178">
        <v>237.07952880859375</v>
      </c>
    </row>
    <row r="1664" spans="1:5">
      <c r="A1664" s="124" t="s">
        <v>3244</v>
      </c>
      <c r="B1664" s="134" t="s">
        <v>3245</v>
      </c>
      <c r="C1664" s="139" t="s">
        <v>20</v>
      </c>
      <c r="D1664" s="162">
        <v>38.887607574462891</v>
      </c>
      <c r="E1664" s="173">
        <v>64.062652587890625</v>
      </c>
    </row>
    <row r="1665" spans="1:5" ht="30">
      <c r="A1665" s="124" t="s">
        <v>3246</v>
      </c>
      <c r="B1665" s="134" t="s">
        <v>3247</v>
      </c>
      <c r="C1665" s="139" t="s">
        <v>348</v>
      </c>
      <c r="D1665" s="164">
        <v>2942.999267578125</v>
      </c>
      <c r="E1665" s="175">
        <v>2943</v>
      </c>
    </row>
    <row r="1666" spans="1:5" ht="30">
      <c r="A1666" s="124" t="s">
        <v>3248</v>
      </c>
      <c r="B1666" s="134" t="s">
        <v>3249</v>
      </c>
      <c r="C1666" s="139" t="s">
        <v>50</v>
      </c>
      <c r="D1666" s="161">
        <v>2.628000020980835</v>
      </c>
      <c r="E1666" s="172">
        <v>2.6360940933227539</v>
      </c>
    </row>
    <row r="1667" spans="1:5" ht="30">
      <c r="A1667" s="124" t="s">
        <v>3250</v>
      </c>
      <c r="B1667" s="134" t="s">
        <v>3251</v>
      </c>
      <c r="C1667" s="139" t="s">
        <v>20</v>
      </c>
      <c r="D1667" s="162">
        <v>38.887607574462891</v>
      </c>
      <c r="E1667" s="173">
        <v>64.062652587890625</v>
      </c>
    </row>
    <row r="1668" spans="1:5" ht="30">
      <c r="A1668" s="124" t="s">
        <v>3252</v>
      </c>
      <c r="B1668" s="134" t="s">
        <v>3253</v>
      </c>
      <c r="C1668" s="139" t="s">
        <v>348</v>
      </c>
      <c r="D1668" s="164">
        <v>2942.999267578125</v>
      </c>
      <c r="E1668" s="175">
        <v>2943</v>
      </c>
    </row>
    <row r="1669" spans="1:5" ht="30">
      <c r="A1669" s="124" t="s">
        <v>3254</v>
      </c>
      <c r="B1669" s="134" t="s">
        <v>3255</v>
      </c>
      <c r="C1669" s="139" t="s">
        <v>50</v>
      </c>
      <c r="D1669" s="166">
        <v>0.90800005197525024</v>
      </c>
      <c r="E1669" s="177">
        <v>0.91065078973770142</v>
      </c>
    </row>
    <row r="1670" spans="1:5" ht="30">
      <c r="A1670" s="124" t="s">
        <v>3256</v>
      </c>
      <c r="B1670" s="134" t="s">
        <v>3257</v>
      </c>
      <c r="C1670" s="139" t="s">
        <v>348</v>
      </c>
      <c r="D1670" s="164">
        <v>2821.28076171875</v>
      </c>
      <c r="E1670" s="175">
        <v>2821.26513671875</v>
      </c>
    </row>
    <row r="1671" spans="1:5" ht="30">
      <c r="A1671" s="124" t="s">
        <v>3258</v>
      </c>
      <c r="B1671" s="134" t="s">
        <v>3259</v>
      </c>
      <c r="C1671" s="139" t="s">
        <v>50</v>
      </c>
      <c r="D1671" s="166">
        <v>0.90799999237060547</v>
      </c>
      <c r="E1671" s="177">
        <v>0.91065078973770142</v>
      </c>
    </row>
    <row r="1672" spans="1:5" ht="30">
      <c r="A1672" s="124" t="s">
        <v>3260</v>
      </c>
      <c r="B1672" s="134" t="s">
        <v>3261</v>
      </c>
      <c r="C1672" s="139" t="s">
        <v>42</v>
      </c>
      <c r="D1672" s="167">
        <v>172.29573059082031</v>
      </c>
      <c r="E1672" s="178">
        <v>172.29570007324219</v>
      </c>
    </row>
    <row r="1673" spans="1:5">
      <c r="A1673" s="124" t="s">
        <v>3262</v>
      </c>
      <c r="B1673" s="134" t="s">
        <v>3263</v>
      </c>
      <c r="C1673" s="139" t="s">
        <v>20</v>
      </c>
      <c r="D1673" s="162">
        <v>38.887607574462891</v>
      </c>
      <c r="E1673" s="173">
        <v>64.062652587890625</v>
      </c>
    </row>
    <row r="1674" spans="1:5" ht="30">
      <c r="A1674" s="124" t="s">
        <v>3264</v>
      </c>
      <c r="B1674" s="134" t="s">
        <v>3265</v>
      </c>
      <c r="C1674" s="139" t="s">
        <v>348</v>
      </c>
      <c r="D1674" s="164">
        <v>2821.28076171875</v>
      </c>
      <c r="E1674" s="175">
        <v>2821.26513671875</v>
      </c>
    </row>
    <row r="1675" spans="1:5" ht="30">
      <c r="A1675" s="124" t="s">
        <v>3266</v>
      </c>
      <c r="B1675" s="134" t="s">
        <v>3267</v>
      </c>
      <c r="C1675" s="139" t="s">
        <v>162</v>
      </c>
      <c r="D1675" s="162">
        <v>24.309810638427734</v>
      </c>
      <c r="E1675" s="173">
        <v>39.930198669433594</v>
      </c>
    </row>
    <row r="1676" spans="1:5">
      <c r="A1676" s="124" t="s">
        <v>3268</v>
      </c>
      <c r="B1676" s="134" t="s">
        <v>3269</v>
      </c>
      <c r="C1676" s="139" t="s">
        <v>348</v>
      </c>
      <c r="D1676" s="165">
        <v>0</v>
      </c>
      <c r="E1676" s="176">
        <v>0</v>
      </c>
    </row>
    <row r="1677" spans="1:5" ht="30">
      <c r="A1677" s="124" t="s">
        <v>3270</v>
      </c>
      <c r="B1677" s="134" t="s">
        <v>3271</v>
      </c>
      <c r="C1677" s="139" t="s">
        <v>348</v>
      </c>
      <c r="D1677" s="165">
        <v>0</v>
      </c>
      <c r="E1677" s="176">
        <v>0</v>
      </c>
    </row>
    <row r="1678" spans="1:5" ht="30">
      <c r="A1678" s="124" t="s">
        <v>3272</v>
      </c>
      <c r="B1678" s="134" t="s">
        <v>3273</v>
      </c>
      <c r="C1678" s="139" t="s">
        <v>1792</v>
      </c>
      <c r="D1678" s="166">
        <v>2.9717212542891502E-2</v>
      </c>
      <c r="E1678" s="177">
        <v>4.8805180937051773E-2</v>
      </c>
    </row>
    <row r="1679" spans="1:5" ht="30">
      <c r="A1679" s="124" t="s">
        <v>3274</v>
      </c>
      <c r="B1679" s="134" t="s">
        <v>3275</v>
      </c>
      <c r="C1679" s="139"/>
      <c r="D1679" s="161">
        <v>2.894273042678833</v>
      </c>
      <c r="E1679" s="172">
        <v>2.8947367668151855</v>
      </c>
    </row>
    <row r="1680" spans="1:5" ht="30">
      <c r="A1680" s="124" t="s">
        <v>3276</v>
      </c>
      <c r="B1680" s="134" t="s">
        <v>3277</v>
      </c>
      <c r="C1680" s="139" t="s">
        <v>45</v>
      </c>
      <c r="D1680" s="162">
        <v>54</v>
      </c>
      <c r="E1680" s="173">
        <v>54</v>
      </c>
    </row>
    <row r="1681" spans="1:5" ht="30">
      <c r="A1681" s="124" t="s">
        <v>3278</v>
      </c>
      <c r="B1681" s="134" t="s">
        <v>3279</v>
      </c>
      <c r="C1681" s="139" t="s">
        <v>45</v>
      </c>
      <c r="D1681" s="162">
        <v>55.567134857177734</v>
      </c>
      <c r="E1681" s="173">
        <v>55.567234039306641</v>
      </c>
    </row>
    <row r="1682" spans="1:5" ht="30">
      <c r="A1682" s="124" t="s">
        <v>3280</v>
      </c>
      <c r="B1682" s="134" t="s">
        <v>3281</v>
      </c>
      <c r="C1682" s="139" t="s">
        <v>45</v>
      </c>
      <c r="D1682" s="162">
        <v>55.567134857177734</v>
      </c>
      <c r="E1682" s="173">
        <v>55.567234039306641</v>
      </c>
    </row>
    <row r="1683" spans="1:5" ht="30">
      <c r="A1683" s="124" t="s">
        <v>3282</v>
      </c>
      <c r="B1683" s="134" t="s">
        <v>3283</v>
      </c>
      <c r="C1683" s="139" t="s">
        <v>15</v>
      </c>
      <c r="D1683" s="164">
        <v>1314.8377685546875</v>
      </c>
      <c r="E1683" s="175">
        <v>2166.329833984375</v>
      </c>
    </row>
    <row r="1684" spans="1:5">
      <c r="A1684" s="124" t="s">
        <v>3284</v>
      </c>
      <c r="B1684" s="134" t="s">
        <v>3285</v>
      </c>
      <c r="C1684" s="139" t="s">
        <v>15</v>
      </c>
      <c r="D1684" s="164">
        <v>1311.5506591796875</v>
      </c>
      <c r="E1684" s="175">
        <v>2160.9140625</v>
      </c>
    </row>
    <row r="1685" spans="1:5" ht="30">
      <c r="A1685" s="124" t="s">
        <v>3286</v>
      </c>
      <c r="B1685" s="134" t="s">
        <v>3287</v>
      </c>
      <c r="C1685" s="139" t="s">
        <v>15</v>
      </c>
      <c r="D1685" s="161">
        <v>3.2870912551879883</v>
      </c>
      <c r="E1685" s="172">
        <v>5.4158196449279785</v>
      </c>
    </row>
    <row r="1686" spans="1:5">
      <c r="A1686" s="124" t="s">
        <v>3288</v>
      </c>
      <c r="B1686" s="134" t="s">
        <v>3289</v>
      </c>
      <c r="C1686" s="139"/>
      <c r="D1686" s="131" t="s">
        <v>1516</v>
      </c>
      <c r="E1686" s="152" t="s">
        <v>1516</v>
      </c>
    </row>
    <row r="1687" spans="1:5" ht="30">
      <c r="A1687" s="124" t="s">
        <v>3290</v>
      </c>
      <c r="B1687" s="134" t="s">
        <v>3291</v>
      </c>
      <c r="C1687" s="139"/>
      <c r="D1687" s="131" t="s">
        <v>3129</v>
      </c>
      <c r="E1687" s="152" t="s">
        <v>3129</v>
      </c>
    </row>
    <row r="1688" spans="1:5" ht="30">
      <c r="A1688" s="124" t="s">
        <v>3292</v>
      </c>
      <c r="B1688" s="134" t="s">
        <v>3293</v>
      </c>
      <c r="C1688" s="139" t="s">
        <v>50</v>
      </c>
      <c r="D1688" s="166">
        <v>0.90799999237060547</v>
      </c>
      <c r="E1688" s="177">
        <v>0.91065078973770142</v>
      </c>
    </row>
    <row r="1689" spans="1:5" ht="30">
      <c r="A1689" s="124" t="s">
        <v>3294</v>
      </c>
      <c r="B1689" s="134" t="s">
        <v>3295</v>
      </c>
      <c r="C1689" s="139" t="s">
        <v>50</v>
      </c>
      <c r="D1689" s="166">
        <v>0.90799999237060547</v>
      </c>
      <c r="E1689" s="177">
        <v>0.91065078973770142</v>
      </c>
    </row>
    <row r="1690" spans="1:5" ht="30">
      <c r="A1690" s="124" t="s">
        <v>3296</v>
      </c>
      <c r="B1690" s="134" t="s">
        <v>3297</v>
      </c>
      <c r="C1690" s="139" t="s">
        <v>42</v>
      </c>
      <c r="D1690" s="167">
        <v>172.29573059082031</v>
      </c>
      <c r="E1690" s="178">
        <v>172.29570007324219</v>
      </c>
    </row>
    <row r="1691" spans="1:5">
      <c r="A1691" s="124" t="s">
        <v>3298</v>
      </c>
      <c r="B1691" s="134" t="s">
        <v>3299</v>
      </c>
      <c r="C1691" s="139" t="s">
        <v>20</v>
      </c>
      <c r="D1691" s="162">
        <v>37.345264434814453</v>
      </c>
      <c r="E1691" s="173">
        <v>61.491512298583984</v>
      </c>
    </row>
    <row r="1692" spans="1:5" ht="30">
      <c r="A1692" s="124" t="s">
        <v>3300</v>
      </c>
      <c r="B1692" s="134" t="s">
        <v>3301</v>
      </c>
      <c r="C1692" s="139" t="s">
        <v>348</v>
      </c>
      <c r="D1692" s="164">
        <v>2821.28076171875</v>
      </c>
      <c r="E1692" s="175">
        <v>2821.26513671875</v>
      </c>
    </row>
    <row r="1693" spans="1:5" ht="30">
      <c r="A1693" s="124" t="s">
        <v>3302</v>
      </c>
      <c r="B1693" s="134" t="s">
        <v>3303</v>
      </c>
      <c r="C1693" s="139" t="s">
        <v>50</v>
      </c>
      <c r="D1693" s="166">
        <v>0.90799999237060547</v>
      </c>
      <c r="E1693" s="177">
        <v>0.91065078973770142</v>
      </c>
    </row>
    <row r="1694" spans="1:5" ht="30">
      <c r="A1694" s="124" t="s">
        <v>3304</v>
      </c>
      <c r="B1694" s="134" t="s">
        <v>3305</v>
      </c>
      <c r="C1694" s="139" t="s">
        <v>20</v>
      </c>
      <c r="D1694" s="162">
        <v>37.345264434814453</v>
      </c>
      <c r="E1694" s="173">
        <v>61.491512298583984</v>
      </c>
    </row>
    <row r="1695" spans="1:5" ht="30">
      <c r="A1695" s="124" t="s">
        <v>3306</v>
      </c>
      <c r="B1695" s="134" t="s">
        <v>3307</v>
      </c>
      <c r="C1695" s="139" t="s">
        <v>348</v>
      </c>
      <c r="D1695" s="164">
        <v>2821.28076171875</v>
      </c>
      <c r="E1695" s="175">
        <v>2821.26513671875</v>
      </c>
    </row>
    <row r="1696" spans="1:5" ht="30">
      <c r="A1696" s="124" t="s">
        <v>3308</v>
      </c>
      <c r="B1696" s="134" t="s">
        <v>3309</v>
      </c>
      <c r="C1696" s="139" t="s">
        <v>50</v>
      </c>
      <c r="D1696" s="166">
        <v>7.9999998211860657E-2</v>
      </c>
      <c r="E1696" s="177">
        <v>7.9999998211860657E-2</v>
      </c>
    </row>
    <row r="1697" spans="1:5" ht="30">
      <c r="A1697" s="124" t="s">
        <v>3310</v>
      </c>
      <c r="B1697" s="134" t="s">
        <v>3311</v>
      </c>
      <c r="C1697" s="139" t="s">
        <v>348</v>
      </c>
      <c r="D1697" s="164">
        <v>2592.49755859375</v>
      </c>
      <c r="E1697" s="175">
        <v>2590.3896484375</v>
      </c>
    </row>
    <row r="1698" spans="1:5" ht="30">
      <c r="A1698" s="124" t="s">
        <v>3312</v>
      </c>
      <c r="B1698" s="134" t="s">
        <v>3313</v>
      </c>
      <c r="C1698" s="139" t="s">
        <v>50</v>
      </c>
      <c r="D1698" s="166">
        <v>7.9999998211860657E-2</v>
      </c>
      <c r="E1698" s="177">
        <v>7.9999998211860657E-2</v>
      </c>
    </row>
    <row r="1699" spans="1:5" ht="30">
      <c r="A1699" s="124" t="s">
        <v>3314</v>
      </c>
      <c r="B1699" s="134" t="s">
        <v>3315</v>
      </c>
      <c r="C1699" s="139" t="s">
        <v>42</v>
      </c>
      <c r="D1699" s="162">
        <v>53.092845916748047</v>
      </c>
      <c r="E1699" s="173">
        <v>52.859317779541016</v>
      </c>
    </row>
    <row r="1700" spans="1:5">
      <c r="A1700" s="124" t="s">
        <v>3316</v>
      </c>
      <c r="B1700" s="134" t="s">
        <v>3317</v>
      </c>
      <c r="C1700" s="139" t="s">
        <v>20</v>
      </c>
      <c r="D1700" s="162">
        <v>37.526699066162109</v>
      </c>
      <c r="E1700" s="173">
        <v>61.672950744628906</v>
      </c>
    </row>
    <row r="1701" spans="1:5" ht="30">
      <c r="A1701" s="124" t="s">
        <v>3318</v>
      </c>
      <c r="B1701" s="134" t="s">
        <v>3319</v>
      </c>
      <c r="C1701" s="139" t="s">
        <v>348</v>
      </c>
      <c r="D1701" s="164">
        <v>2598.447265625</v>
      </c>
      <c r="E1701" s="175">
        <v>2598.001220703125</v>
      </c>
    </row>
    <row r="1702" spans="1:5" ht="30">
      <c r="A1702" s="124" t="s">
        <v>3320</v>
      </c>
      <c r="B1702" s="134" t="s">
        <v>3321</v>
      </c>
      <c r="C1702" s="139"/>
      <c r="D1702" s="161">
        <v>1</v>
      </c>
      <c r="E1702" s="172">
        <v>1</v>
      </c>
    </row>
    <row r="1703" spans="1:5" ht="30">
      <c r="A1703" s="124" t="s">
        <v>3322</v>
      </c>
      <c r="B1703" s="134" t="s">
        <v>3323</v>
      </c>
      <c r="C1703" s="139" t="s">
        <v>162</v>
      </c>
      <c r="D1703" s="167">
        <v>192.89146423339844</v>
      </c>
      <c r="E1703" s="178">
        <v>316.50979614257812</v>
      </c>
    </row>
    <row r="1704" spans="1:5" ht="30">
      <c r="A1704" s="124" t="s">
        <v>3324</v>
      </c>
      <c r="B1704" s="134" t="s">
        <v>3325</v>
      </c>
      <c r="C1704" s="139" t="s">
        <v>1792</v>
      </c>
      <c r="D1704" s="161">
        <v>1.8715239763259888</v>
      </c>
      <c r="E1704" s="172">
        <v>2.6046698093414307</v>
      </c>
    </row>
    <row r="1705" spans="1:5" ht="30">
      <c r="A1705" s="124" t="s">
        <v>3326</v>
      </c>
      <c r="B1705" s="134" t="s">
        <v>3327</v>
      </c>
      <c r="C1705" s="139" t="s">
        <v>126</v>
      </c>
      <c r="D1705" s="167">
        <v>103.06652069091797</v>
      </c>
      <c r="E1705" s="178">
        <v>121.51628112792969</v>
      </c>
    </row>
    <row r="1706" spans="1:5" ht="30">
      <c r="A1706" s="124" t="s">
        <v>3328</v>
      </c>
      <c r="B1706" s="134" t="s">
        <v>3329</v>
      </c>
      <c r="C1706" s="139" t="s">
        <v>3330</v>
      </c>
      <c r="D1706" s="164">
        <v>1451.5067138671875</v>
      </c>
      <c r="E1706" s="175">
        <v>1697.20166015625</v>
      </c>
    </row>
    <row r="1707" spans="1:5" ht="30">
      <c r="A1707" s="124" t="s">
        <v>3331</v>
      </c>
      <c r="B1707" s="134" t="s">
        <v>3332</v>
      </c>
      <c r="C1707" s="139" t="s">
        <v>3330</v>
      </c>
      <c r="D1707" s="167">
        <v>410.4180908203125</v>
      </c>
      <c r="E1707" s="178">
        <v>488.50540161132812</v>
      </c>
    </row>
    <row r="1708" spans="1:5">
      <c r="A1708" s="124" t="s">
        <v>3333</v>
      </c>
      <c r="B1708" s="134" t="s">
        <v>3334</v>
      </c>
      <c r="C1708" s="139" t="s">
        <v>348</v>
      </c>
      <c r="D1708" s="161">
        <v>5.1034679412841797</v>
      </c>
      <c r="E1708" s="172">
        <v>7.0963859558105469</v>
      </c>
    </row>
    <row r="1709" spans="1:5" ht="30">
      <c r="A1709" s="124" t="s">
        <v>3335</v>
      </c>
      <c r="B1709" s="134" t="s">
        <v>3336</v>
      </c>
      <c r="C1709" s="139" t="s">
        <v>348</v>
      </c>
      <c r="D1709" s="161">
        <v>5.8660554885864258</v>
      </c>
      <c r="E1709" s="172">
        <v>8.1567659378051758</v>
      </c>
    </row>
    <row r="1710" spans="1:5" ht="30">
      <c r="A1710" s="124" t="s">
        <v>3337</v>
      </c>
      <c r="B1710" s="134" t="s">
        <v>3338</v>
      </c>
      <c r="C1710" s="139" t="s">
        <v>1792</v>
      </c>
      <c r="D1710" s="166">
        <v>7.733561098575592E-2</v>
      </c>
      <c r="E1710" s="177">
        <v>0.12696653604507446</v>
      </c>
    </row>
    <row r="1711" spans="1:5" ht="30">
      <c r="A1711" s="124" t="s">
        <v>3339</v>
      </c>
      <c r="B1711" s="134" t="s">
        <v>3340</v>
      </c>
      <c r="C1711" s="139"/>
      <c r="D1711" s="162">
        <v>11.350000381469727</v>
      </c>
      <c r="E1711" s="173">
        <v>11.383134841918945</v>
      </c>
    </row>
    <row r="1712" spans="1:5" ht="30">
      <c r="A1712" s="124" t="s">
        <v>3341</v>
      </c>
      <c r="B1712" s="134" t="s">
        <v>3342</v>
      </c>
      <c r="C1712" s="139" t="s">
        <v>45</v>
      </c>
      <c r="D1712" s="162">
        <v>56</v>
      </c>
      <c r="E1712" s="173">
        <v>56</v>
      </c>
    </row>
    <row r="1713" spans="1:5" ht="30">
      <c r="A1713" s="124" t="s">
        <v>3343</v>
      </c>
      <c r="B1713" s="134" t="s">
        <v>3344</v>
      </c>
      <c r="C1713" s="139" t="s">
        <v>45</v>
      </c>
      <c r="D1713" s="162">
        <v>57.128376007080078</v>
      </c>
      <c r="E1713" s="173">
        <v>57.092994689941406</v>
      </c>
    </row>
    <row r="1714" spans="1:5" ht="30">
      <c r="A1714" s="124" t="s">
        <v>3345</v>
      </c>
      <c r="B1714" s="134" t="s">
        <v>3346</v>
      </c>
      <c r="C1714" s="139" t="s">
        <v>45</v>
      </c>
      <c r="D1714" s="162">
        <v>58.431797027587891</v>
      </c>
      <c r="E1714" s="173">
        <v>58.903533935546875</v>
      </c>
    </row>
    <row r="1715" spans="1:5" ht="30">
      <c r="A1715" s="124" t="s">
        <v>3347</v>
      </c>
      <c r="B1715" s="134" t="s">
        <v>3348</v>
      </c>
      <c r="C1715" s="139" t="s">
        <v>15</v>
      </c>
      <c r="D1715" s="164">
        <v>2320.419677734375</v>
      </c>
      <c r="E1715" s="174">
        <v>3822.421142578125</v>
      </c>
    </row>
    <row r="1716" spans="1:5">
      <c r="A1716" s="124" t="s">
        <v>3349</v>
      </c>
      <c r="B1716" s="134" t="s">
        <v>3350</v>
      </c>
      <c r="C1716" s="139" t="s">
        <v>15</v>
      </c>
      <c r="D1716" s="164">
        <v>2314.61865234375</v>
      </c>
      <c r="E1716" s="174">
        <v>3812.864990234375</v>
      </c>
    </row>
    <row r="1717" spans="1:5" ht="30">
      <c r="A1717" s="124" t="s">
        <v>3351</v>
      </c>
      <c r="B1717" s="134" t="s">
        <v>3352</v>
      </c>
      <c r="C1717" s="139" t="s">
        <v>15</v>
      </c>
      <c r="D1717" s="161">
        <v>5.8010435104370117</v>
      </c>
      <c r="E1717" s="172">
        <v>9.5560436248779297</v>
      </c>
    </row>
    <row r="1718" spans="1:5" ht="30">
      <c r="A1718" s="124" t="s">
        <v>3353</v>
      </c>
      <c r="B1718" s="134" t="s">
        <v>3354</v>
      </c>
      <c r="C1718" s="139" t="s">
        <v>1792</v>
      </c>
      <c r="D1718" s="166">
        <v>0.94116979837417603</v>
      </c>
      <c r="E1718" s="172">
        <v>1.2036721706390381</v>
      </c>
    </row>
    <row r="1719" spans="1:5" ht="30">
      <c r="A1719" s="124" t="s">
        <v>3355</v>
      </c>
      <c r="B1719" s="134" t="s">
        <v>3356</v>
      </c>
      <c r="C1719" s="139" t="s">
        <v>20</v>
      </c>
      <c r="D1719" s="166">
        <v>0.11399725824594498</v>
      </c>
      <c r="E1719" s="177">
        <v>0.14617745578289032</v>
      </c>
    </row>
    <row r="1720" spans="1:5" ht="30">
      <c r="A1720" s="124" t="s">
        <v>3357</v>
      </c>
      <c r="B1720" s="134" t="s">
        <v>3358</v>
      </c>
      <c r="C1720" s="139" t="s">
        <v>50</v>
      </c>
      <c r="D1720" s="162">
        <v>47.299999237060547</v>
      </c>
      <c r="E1720" s="173">
        <v>47.449699401855469</v>
      </c>
    </row>
    <row r="1721" spans="1:5" ht="30">
      <c r="A1721" s="124" t="s">
        <v>3359</v>
      </c>
      <c r="B1721" s="134" t="s">
        <v>3360</v>
      </c>
      <c r="C1721" s="139" t="s">
        <v>50</v>
      </c>
      <c r="D1721" s="161">
        <v>1.0114452838897705</v>
      </c>
      <c r="E1721" s="172">
        <v>1.0114452838897705</v>
      </c>
    </row>
    <row r="1722" spans="1:5" ht="30">
      <c r="A1722" s="124" t="s">
        <v>3361</v>
      </c>
      <c r="B1722" s="134" t="s">
        <v>3362</v>
      </c>
      <c r="C1722" s="139" t="s">
        <v>42</v>
      </c>
      <c r="D1722" s="167">
        <v>471.9996337890625</v>
      </c>
      <c r="E1722" s="178">
        <v>472.74920654296875</v>
      </c>
    </row>
    <row r="1723" spans="1:5" ht="30">
      <c r="A1723" s="124" t="s">
        <v>3363</v>
      </c>
      <c r="B1723" s="134" t="s">
        <v>3364</v>
      </c>
      <c r="C1723" s="139" t="s">
        <v>42</v>
      </c>
      <c r="D1723" s="167">
        <v>445.04208374023437</v>
      </c>
      <c r="E1723" s="178">
        <v>445.78536987304687</v>
      </c>
    </row>
    <row r="1724" spans="1:5" ht="30">
      <c r="A1724" s="124" t="s">
        <v>3365</v>
      </c>
      <c r="B1724" s="134" t="s">
        <v>3366</v>
      </c>
      <c r="C1724" s="139" t="s">
        <v>348</v>
      </c>
      <c r="D1724" s="163">
        <v>3372.386962890625</v>
      </c>
      <c r="E1724" s="174">
        <v>3373.94677734375</v>
      </c>
    </row>
    <row r="1725" spans="1:5" ht="30">
      <c r="A1725" s="124" t="s">
        <v>3367</v>
      </c>
      <c r="B1725" s="134" t="s">
        <v>3368</v>
      </c>
      <c r="C1725" s="139" t="s">
        <v>1792</v>
      </c>
      <c r="D1725" s="162">
        <v>13.803824424743652</v>
      </c>
      <c r="E1725" s="173">
        <v>17.653858184814453</v>
      </c>
    </row>
    <row r="1726" spans="1:5" ht="30">
      <c r="A1726" s="124" t="s">
        <v>3369</v>
      </c>
      <c r="B1726" s="134" t="s">
        <v>3370</v>
      </c>
      <c r="C1726" s="139" t="s">
        <v>20</v>
      </c>
      <c r="D1726" s="161">
        <v>1.2853153944015503</v>
      </c>
      <c r="E1726" s="172">
        <v>1.6481473445892334</v>
      </c>
    </row>
    <row r="1727" spans="1:5" ht="30">
      <c r="A1727" s="124" t="s">
        <v>3371</v>
      </c>
      <c r="B1727" s="134" t="s">
        <v>3372</v>
      </c>
      <c r="C1727" s="139" t="s">
        <v>50</v>
      </c>
      <c r="D1727" s="162">
        <v>36.384616851806641</v>
      </c>
      <c r="E1727" s="173">
        <v>36.499774932861328</v>
      </c>
    </row>
    <row r="1728" spans="1:5" ht="30">
      <c r="A1728" s="124" t="s">
        <v>3373</v>
      </c>
      <c r="B1728" s="134" t="s">
        <v>3374</v>
      </c>
      <c r="C1728" s="139" t="s">
        <v>50</v>
      </c>
      <c r="D1728" s="161">
        <v>1.2410370111465454</v>
      </c>
      <c r="E1728" s="172">
        <v>1.2410370111465454</v>
      </c>
    </row>
    <row r="1729" spans="1:5" ht="30">
      <c r="A1729" s="124" t="s">
        <v>3375</v>
      </c>
      <c r="B1729" s="134" t="s">
        <v>3376</v>
      </c>
      <c r="C1729" s="139" t="s">
        <v>42</v>
      </c>
      <c r="D1729" s="167">
        <v>465.94696044921875</v>
      </c>
      <c r="E1729" s="178">
        <v>466.69552612304687</v>
      </c>
    </row>
    <row r="1730" spans="1:5" ht="30">
      <c r="A1730" s="124" t="s">
        <v>3377</v>
      </c>
      <c r="B1730" s="134" t="s">
        <v>3378</v>
      </c>
      <c r="C1730" s="139" t="s">
        <v>42</v>
      </c>
      <c r="D1730" s="167">
        <v>445.18450927734375</v>
      </c>
      <c r="E1730" s="178">
        <v>445.92733764648437</v>
      </c>
    </row>
    <row r="1731" spans="1:5" ht="30">
      <c r="A1731" s="124" t="s">
        <v>3379</v>
      </c>
      <c r="B1731" s="134" t="s">
        <v>3380</v>
      </c>
      <c r="C1731" s="139" t="s">
        <v>348</v>
      </c>
      <c r="D1731" s="163">
        <v>3372.386962890625</v>
      </c>
      <c r="E1731" s="174">
        <v>3373.94677734375</v>
      </c>
    </row>
    <row r="1732" spans="1:5">
      <c r="A1732" s="124" t="s">
        <v>3381</v>
      </c>
      <c r="B1732" s="134" t="s">
        <v>3382</v>
      </c>
      <c r="C1732" s="139" t="s">
        <v>50</v>
      </c>
      <c r="D1732" s="161">
        <v>1.2410370111465454</v>
      </c>
      <c r="E1732" s="172">
        <v>1.2410370111465454</v>
      </c>
    </row>
    <row r="1733" spans="1:5">
      <c r="A1733" s="124" t="s">
        <v>3383</v>
      </c>
      <c r="B1733" s="134" t="s">
        <v>3384</v>
      </c>
      <c r="C1733" s="139" t="s">
        <v>42</v>
      </c>
      <c r="D1733" s="167">
        <v>148.88929748535156</v>
      </c>
      <c r="E1733" s="178">
        <v>148.88929748535156</v>
      </c>
    </row>
    <row r="1734" spans="1:5" ht="30">
      <c r="A1734" s="124" t="s">
        <v>3369</v>
      </c>
      <c r="B1734" s="134" t="s">
        <v>3385</v>
      </c>
      <c r="C1734" s="139" t="s">
        <v>20</v>
      </c>
      <c r="D1734" s="161">
        <v>1.2853153944015503</v>
      </c>
      <c r="E1734" s="172">
        <v>1.6481473445892334</v>
      </c>
    </row>
    <row r="1735" spans="1:5" ht="30">
      <c r="A1735" s="124" t="s">
        <v>3379</v>
      </c>
      <c r="B1735" s="134" t="s">
        <v>3386</v>
      </c>
      <c r="C1735" s="139" t="s">
        <v>348</v>
      </c>
      <c r="D1735" s="163">
        <v>3372.386962890625</v>
      </c>
      <c r="E1735" s="174">
        <v>3373.94677734375</v>
      </c>
    </row>
    <row r="1736" spans="1:5" ht="30">
      <c r="A1736" s="124" t="s">
        <v>3387</v>
      </c>
      <c r="B1736" s="134" t="s">
        <v>3388</v>
      </c>
      <c r="C1736" s="139" t="s">
        <v>20</v>
      </c>
      <c r="D1736" s="165">
        <v>0</v>
      </c>
      <c r="E1736" s="176">
        <v>0</v>
      </c>
    </row>
    <row r="1737" spans="1:5" ht="30">
      <c r="A1737" s="124" t="s">
        <v>3389</v>
      </c>
      <c r="B1737" s="134" t="s">
        <v>3390</v>
      </c>
      <c r="C1737" s="139" t="s">
        <v>20</v>
      </c>
      <c r="D1737" s="166">
        <v>0.28449681401252747</v>
      </c>
      <c r="E1737" s="177">
        <v>0.36575606465339661</v>
      </c>
    </row>
    <row r="1738" spans="1:5" ht="30">
      <c r="A1738" s="124" t="s">
        <v>3391</v>
      </c>
      <c r="B1738" s="134" t="s">
        <v>3392</v>
      </c>
      <c r="C1738" s="139" t="s">
        <v>348</v>
      </c>
      <c r="D1738" s="162">
        <v>62.798000335693359</v>
      </c>
      <c r="E1738" s="173">
        <v>62.798000335693359</v>
      </c>
    </row>
    <row r="1739" spans="1:5" ht="30">
      <c r="A1739" s="124" t="s">
        <v>3393</v>
      </c>
      <c r="B1739" s="134" t="s">
        <v>3394</v>
      </c>
      <c r="C1739" s="139" t="s">
        <v>20</v>
      </c>
      <c r="D1739" s="166">
        <v>0.18143728375434875</v>
      </c>
      <c r="E1739" s="177">
        <v>0.18143728375434875</v>
      </c>
    </row>
    <row r="1740" spans="1:5" ht="45">
      <c r="A1740" s="124" t="s">
        <v>3395</v>
      </c>
      <c r="B1740" s="134" t="s">
        <v>3396</v>
      </c>
      <c r="C1740" s="139" t="s">
        <v>20</v>
      </c>
      <c r="D1740" s="166">
        <v>0.11339759081602097</v>
      </c>
      <c r="E1740" s="177">
        <v>0.11339759081602097</v>
      </c>
    </row>
    <row r="1741" spans="1:5" ht="30">
      <c r="A1741" s="124" t="s">
        <v>3397</v>
      </c>
      <c r="B1741" s="134" t="s">
        <v>3398</v>
      </c>
      <c r="C1741" s="139" t="s">
        <v>20</v>
      </c>
      <c r="D1741" s="161">
        <v>1.2749773263931274</v>
      </c>
      <c r="E1741" s="172">
        <v>1.7190686464309692</v>
      </c>
    </row>
    <row r="1742" spans="1:5" ht="30">
      <c r="A1742" s="124" t="s">
        <v>3399</v>
      </c>
      <c r="B1742" s="134" t="s">
        <v>3400</v>
      </c>
      <c r="C1742" s="139" t="s">
        <v>45</v>
      </c>
      <c r="D1742" s="162">
        <v>90.826980590820313</v>
      </c>
      <c r="E1742" s="173">
        <v>92.832290649414063</v>
      </c>
    </row>
    <row r="1743" spans="1:5" ht="30">
      <c r="A1743" s="124" t="s">
        <v>3401</v>
      </c>
      <c r="B1743" s="134" t="s">
        <v>3402</v>
      </c>
      <c r="C1743" s="139" t="s">
        <v>45</v>
      </c>
      <c r="D1743" s="162">
        <v>82.699310302734375</v>
      </c>
      <c r="E1743" s="173">
        <v>85.178245544433594</v>
      </c>
    </row>
    <row r="1744" spans="1:5">
      <c r="A1744" s="124" t="s">
        <v>3403</v>
      </c>
      <c r="B1744" s="134" t="s">
        <v>3404</v>
      </c>
      <c r="C1744" s="139" t="s">
        <v>3405</v>
      </c>
      <c r="D1744" s="162">
        <v>38.6844482421875</v>
      </c>
      <c r="E1744" s="173">
        <v>61.901149749755859</v>
      </c>
    </row>
    <row r="1745" spans="1:5">
      <c r="A1745" s="124" t="s">
        <v>3406</v>
      </c>
      <c r="B1745" s="134" t="s">
        <v>3407</v>
      </c>
      <c r="C1745" s="139" t="s">
        <v>3405</v>
      </c>
      <c r="D1745" s="162">
        <v>42.486347198486328</v>
      </c>
      <c r="E1745" s="173">
        <v>67.463531494140625</v>
      </c>
    </row>
    <row r="1746" spans="1:5">
      <c r="A1746" s="124" t="s">
        <v>3408</v>
      </c>
      <c r="B1746" s="134" t="s">
        <v>3409</v>
      </c>
      <c r="C1746" s="139" t="s">
        <v>20</v>
      </c>
      <c r="D1746" s="161">
        <v>9.1323432922363281</v>
      </c>
      <c r="E1746" s="173">
        <v>13.811261177062988</v>
      </c>
    </row>
    <row r="1747" spans="1:5" ht="30">
      <c r="A1747" s="124" t="s">
        <v>3410</v>
      </c>
      <c r="B1747" s="134" t="s">
        <v>3411</v>
      </c>
      <c r="C1747" s="139" t="s">
        <v>15</v>
      </c>
      <c r="D1747" s="163">
        <v>35135.9140625</v>
      </c>
      <c r="E1747" s="174">
        <v>57464.2578125</v>
      </c>
    </row>
    <row r="1748" spans="1:5">
      <c r="A1748" s="124" t="s">
        <v>3412</v>
      </c>
      <c r="B1748" s="134" t="s">
        <v>3413</v>
      </c>
      <c r="C1748" s="139" t="s">
        <v>50</v>
      </c>
      <c r="D1748" s="162">
        <v>48.643314361572266</v>
      </c>
      <c r="E1748" s="173">
        <v>48.797271728515625</v>
      </c>
    </row>
    <row r="1749" spans="1:5">
      <c r="A1749" s="124" t="s">
        <v>3414</v>
      </c>
      <c r="B1749" s="134" t="s">
        <v>3415</v>
      </c>
      <c r="C1749" s="139" t="s">
        <v>42</v>
      </c>
      <c r="D1749" s="167">
        <v>474.89999389648437</v>
      </c>
      <c r="E1749" s="178">
        <v>475.64944458007812</v>
      </c>
    </row>
    <row r="1750" spans="1:5">
      <c r="A1750" s="124" t="s">
        <v>3416</v>
      </c>
      <c r="B1750" s="134" t="s">
        <v>3417</v>
      </c>
      <c r="C1750" s="139" t="s">
        <v>20</v>
      </c>
      <c r="D1750" s="162">
        <v>46.552467346191406</v>
      </c>
      <c r="E1750" s="173">
        <v>76.141807556152344</v>
      </c>
    </row>
    <row r="1751" spans="1:5">
      <c r="A1751" s="124" t="s">
        <v>3418</v>
      </c>
      <c r="B1751" s="134" t="s">
        <v>3419</v>
      </c>
      <c r="C1751" s="139" t="s">
        <v>348</v>
      </c>
      <c r="D1751" s="163">
        <v>3377.467041015625</v>
      </c>
      <c r="E1751" s="174">
        <v>3379.02685546875</v>
      </c>
    </row>
    <row r="1752" spans="1:5">
      <c r="A1752" s="124" t="s">
        <v>3420</v>
      </c>
      <c r="B1752" s="134" t="s">
        <v>3421</v>
      </c>
      <c r="C1752" s="139" t="s">
        <v>50</v>
      </c>
      <c r="D1752" s="162">
        <v>58.044013977050781</v>
      </c>
      <c r="E1752" s="173">
        <v>58.22772216796875</v>
      </c>
    </row>
    <row r="1753" spans="1:5">
      <c r="A1753" s="124" t="s">
        <v>3422</v>
      </c>
      <c r="B1753" s="134" t="s">
        <v>3423</v>
      </c>
      <c r="C1753" s="139" t="s">
        <v>42</v>
      </c>
      <c r="D1753" s="167">
        <v>157.13426208496094</v>
      </c>
      <c r="E1753" s="178">
        <v>157.2696533203125</v>
      </c>
    </row>
    <row r="1754" spans="1:5">
      <c r="A1754" s="124" t="s">
        <v>3424</v>
      </c>
      <c r="B1754" s="134" t="s">
        <v>3425</v>
      </c>
      <c r="C1754" s="139" t="s">
        <v>20</v>
      </c>
      <c r="D1754" s="162">
        <v>45.716476440429688</v>
      </c>
      <c r="E1754" s="173">
        <v>75.187492370605469</v>
      </c>
    </row>
    <row r="1755" spans="1:5">
      <c r="A1755" s="124" t="s">
        <v>3426</v>
      </c>
      <c r="B1755" s="134" t="s">
        <v>3427</v>
      </c>
      <c r="C1755" s="139" t="s">
        <v>348</v>
      </c>
      <c r="D1755" s="167">
        <v>666.16729736328125</v>
      </c>
      <c r="E1755" s="178">
        <v>666.76214599609375</v>
      </c>
    </row>
    <row r="1756" spans="1:5" ht="60">
      <c r="A1756" s="124" t="s">
        <v>3428</v>
      </c>
      <c r="B1756" s="134" t="s">
        <v>3429</v>
      </c>
      <c r="C1756" s="139" t="s">
        <v>50</v>
      </c>
      <c r="D1756" s="166">
        <v>0.99304735660552979</v>
      </c>
      <c r="E1756" s="177">
        <v>0.99220967292785645</v>
      </c>
    </row>
    <row r="1757" spans="1:5" ht="60">
      <c r="A1757" s="124" t="s">
        <v>3430</v>
      </c>
      <c r="B1757" s="134" t="s">
        <v>3431</v>
      </c>
      <c r="C1757" s="139" t="s">
        <v>42</v>
      </c>
      <c r="D1757" s="167">
        <v>800</v>
      </c>
      <c r="E1757" s="178">
        <v>800</v>
      </c>
    </row>
    <row r="1758" spans="1:5" ht="60">
      <c r="A1758" s="124" t="s">
        <v>3432</v>
      </c>
      <c r="B1758" s="134" t="s">
        <v>3433</v>
      </c>
      <c r="C1758" s="139" t="s">
        <v>20</v>
      </c>
      <c r="D1758" s="162">
        <v>68.150184631347656</v>
      </c>
      <c r="E1758" s="178">
        <v>105.32959747314453</v>
      </c>
    </row>
    <row r="1759" spans="1:5" ht="60">
      <c r="A1759" s="124" t="s">
        <v>3434</v>
      </c>
      <c r="B1759" s="134" t="s">
        <v>3435</v>
      </c>
      <c r="C1759" s="139" t="s">
        <v>20</v>
      </c>
      <c r="D1759" s="166">
        <v>0.32327568531036377</v>
      </c>
      <c r="E1759" s="177">
        <v>0.48890501260757446</v>
      </c>
    </row>
    <row r="1760" spans="1:5" ht="60">
      <c r="A1760" s="124" t="s">
        <v>3436</v>
      </c>
      <c r="B1760" s="134" t="s">
        <v>3437</v>
      </c>
      <c r="C1760" s="139" t="s">
        <v>348</v>
      </c>
      <c r="D1760" s="167">
        <v>856.08038330078125</v>
      </c>
      <c r="E1760" s="178">
        <v>856.08038330078125</v>
      </c>
    </row>
    <row r="1761" spans="1:5" ht="60">
      <c r="A1761" s="124" t="s">
        <v>3438</v>
      </c>
      <c r="B1761" s="134" t="s">
        <v>3439</v>
      </c>
      <c r="C1761" s="139" t="s">
        <v>45</v>
      </c>
      <c r="D1761" s="165">
        <v>0</v>
      </c>
      <c r="E1761" s="176">
        <v>0</v>
      </c>
    </row>
    <row r="1762" spans="1:5" ht="60">
      <c r="A1762" s="124" t="s">
        <v>3440</v>
      </c>
      <c r="B1762" s="134" t="s">
        <v>3441</v>
      </c>
      <c r="C1762" s="139" t="s">
        <v>353</v>
      </c>
      <c r="D1762" s="161">
        <v>1.7823574542999268</v>
      </c>
      <c r="E1762" s="172">
        <v>1.7783461809158325</v>
      </c>
    </row>
    <row r="1763" spans="1:5" ht="60">
      <c r="A1763" s="124" t="s">
        <v>3442</v>
      </c>
      <c r="B1763" s="134" t="s">
        <v>3443</v>
      </c>
      <c r="C1763" s="139" t="s">
        <v>348</v>
      </c>
      <c r="D1763" s="167">
        <v>922.00982666015625</v>
      </c>
      <c r="E1763" s="178">
        <v>918.58880615234375</v>
      </c>
    </row>
    <row r="1764" spans="1:5" ht="60">
      <c r="A1764" s="124" t="s">
        <v>3444</v>
      </c>
      <c r="B1764" s="134" t="s">
        <v>3445</v>
      </c>
      <c r="C1764" s="139" t="s">
        <v>3446</v>
      </c>
      <c r="D1764" s="162">
        <v>28.805086135864258</v>
      </c>
      <c r="E1764" s="173">
        <v>28.8466796875</v>
      </c>
    </row>
    <row r="1765" spans="1:5" ht="60">
      <c r="A1765" s="124" t="s">
        <v>3447</v>
      </c>
      <c r="B1765" s="134" t="s">
        <v>3448</v>
      </c>
      <c r="C1765" s="139" t="s">
        <v>20</v>
      </c>
      <c r="D1765" s="162">
        <v>14.17392635345459</v>
      </c>
      <c r="E1765" s="173">
        <v>21.43687629699707</v>
      </c>
    </row>
    <row r="1766" spans="1:5" ht="60">
      <c r="A1766" s="124" t="s">
        <v>3449</v>
      </c>
      <c r="B1766" s="134" t="s">
        <v>3450</v>
      </c>
      <c r="C1766" s="139" t="s">
        <v>162</v>
      </c>
      <c r="D1766" s="162">
        <v>59.051853179931641</v>
      </c>
      <c r="E1766" s="173">
        <v>91.2130126953125</v>
      </c>
    </row>
    <row r="1767" spans="1:5" ht="60">
      <c r="A1767" s="124" t="s">
        <v>3451</v>
      </c>
      <c r="B1767" s="134" t="s">
        <v>3452</v>
      </c>
      <c r="C1767" s="139" t="s">
        <v>3453</v>
      </c>
      <c r="D1767" s="166">
        <v>0.32057619094848633</v>
      </c>
      <c r="E1767" s="177">
        <v>0.32076826691627502</v>
      </c>
    </row>
    <row r="1768" spans="1:5" ht="60">
      <c r="A1768" s="124" t="s">
        <v>3454</v>
      </c>
      <c r="B1768" s="134" t="s">
        <v>3455</v>
      </c>
      <c r="C1768" s="139" t="s">
        <v>45</v>
      </c>
      <c r="D1768" s="162">
        <v>66.367889404296875</v>
      </c>
      <c r="E1768" s="173">
        <v>66.640655517578125</v>
      </c>
    </row>
    <row r="1769" spans="1:5" ht="60">
      <c r="A1769" s="124" t="s">
        <v>3456</v>
      </c>
      <c r="B1769" s="134" t="s">
        <v>3457</v>
      </c>
      <c r="C1769" s="139" t="s">
        <v>45</v>
      </c>
      <c r="D1769" s="161">
        <v>2.9639835357666016</v>
      </c>
      <c r="E1769" s="172">
        <v>3.5715091228485107</v>
      </c>
    </row>
    <row r="1770" spans="1:5" ht="60">
      <c r="A1770" s="124" t="s">
        <v>3458</v>
      </c>
      <c r="B1770" s="134" t="s">
        <v>3459</v>
      </c>
      <c r="C1770" s="139" t="s">
        <v>45</v>
      </c>
      <c r="D1770" s="162">
        <v>13.61259651184082</v>
      </c>
      <c r="E1770" s="173">
        <v>13.339990615844727</v>
      </c>
    </row>
    <row r="1771" spans="1:5" ht="60">
      <c r="A1771" s="124" t="s">
        <v>3460</v>
      </c>
      <c r="B1771" s="134" t="s">
        <v>3461</v>
      </c>
      <c r="C1771" s="139" t="s">
        <v>45</v>
      </c>
      <c r="D1771" s="162">
        <v>16.203100204467773</v>
      </c>
      <c r="E1771" s="173">
        <v>15.593194961547852</v>
      </c>
    </row>
    <row r="1772" spans="1:5" ht="60">
      <c r="A1772" s="124" t="s">
        <v>3462</v>
      </c>
      <c r="B1772" s="134" t="s">
        <v>3463</v>
      </c>
      <c r="C1772" s="139" t="s">
        <v>45</v>
      </c>
      <c r="D1772" s="165">
        <v>0</v>
      </c>
      <c r="E1772" s="176">
        <v>0</v>
      </c>
    </row>
    <row r="1773" spans="1:5" ht="60">
      <c r="A1773" s="124" t="s">
        <v>3464</v>
      </c>
      <c r="B1773" s="134" t="s">
        <v>3465</v>
      </c>
      <c r="C1773" s="139" t="s">
        <v>45</v>
      </c>
      <c r="D1773" s="166">
        <v>0.79824990034103394</v>
      </c>
      <c r="E1773" s="177">
        <v>0.80155563354492188</v>
      </c>
    </row>
    <row r="1774" spans="1:5" ht="60">
      <c r="A1774" s="124" t="s">
        <v>3466</v>
      </c>
      <c r="B1774" s="134" t="s">
        <v>3467</v>
      </c>
      <c r="C1774" s="139" t="s">
        <v>45</v>
      </c>
      <c r="D1774" s="166">
        <v>5.4181110113859177E-2</v>
      </c>
      <c r="E1774" s="177">
        <v>5.3093593567609787E-2</v>
      </c>
    </row>
    <row r="1775" spans="1:5" ht="60">
      <c r="A1775" s="124" t="s">
        <v>3468</v>
      </c>
      <c r="B1775" s="134" t="s">
        <v>3469</v>
      </c>
      <c r="C1775" s="139" t="s">
        <v>1317</v>
      </c>
      <c r="D1775" s="161">
        <v>2.7090556621551514</v>
      </c>
      <c r="E1775" s="172">
        <v>2.6546797752380371</v>
      </c>
    </row>
    <row r="1776" spans="1:5" ht="60">
      <c r="A1776" s="124" t="s">
        <v>3470</v>
      </c>
      <c r="B1776" s="134" t="s">
        <v>3471</v>
      </c>
      <c r="C1776" s="139" t="s">
        <v>1308</v>
      </c>
      <c r="D1776" s="165">
        <v>0</v>
      </c>
      <c r="E1776" s="176">
        <v>0</v>
      </c>
    </row>
    <row r="1777" spans="1:5" ht="60">
      <c r="A1777" s="124" t="s">
        <v>3472</v>
      </c>
      <c r="B1777" s="134" t="s">
        <v>3473</v>
      </c>
      <c r="C1777" s="139" t="s">
        <v>1308</v>
      </c>
      <c r="D1777" s="165">
        <v>0</v>
      </c>
      <c r="E1777" s="176">
        <v>0</v>
      </c>
    </row>
    <row r="1778" spans="1:5" ht="60">
      <c r="A1778" s="124" t="s">
        <v>3474</v>
      </c>
      <c r="B1778" s="134" t="s">
        <v>3475</v>
      </c>
      <c r="C1778" s="139" t="s">
        <v>1308</v>
      </c>
      <c r="D1778" s="165">
        <v>0</v>
      </c>
      <c r="E1778" s="176">
        <v>0</v>
      </c>
    </row>
    <row r="1779" spans="1:5" ht="60">
      <c r="A1779" s="124" t="s">
        <v>3476</v>
      </c>
      <c r="B1779" s="134" t="s">
        <v>3477</v>
      </c>
      <c r="C1779" s="139" t="s">
        <v>1308</v>
      </c>
      <c r="D1779" s="165">
        <v>0</v>
      </c>
      <c r="E1779" s="176">
        <v>0</v>
      </c>
    </row>
    <row r="1780" spans="1:5" ht="60">
      <c r="A1780" s="124" t="s">
        <v>3478</v>
      </c>
      <c r="B1780" s="134" t="s">
        <v>3479</v>
      </c>
      <c r="C1780" s="139" t="s">
        <v>1308</v>
      </c>
      <c r="D1780" s="165">
        <v>0</v>
      </c>
      <c r="E1780" s="176">
        <v>0</v>
      </c>
    </row>
    <row r="1781" spans="1:5" ht="60">
      <c r="A1781" s="124" t="s">
        <v>3480</v>
      </c>
      <c r="B1781" s="134" t="s">
        <v>3481</v>
      </c>
      <c r="C1781" s="139" t="s">
        <v>45</v>
      </c>
      <c r="D1781" s="161">
        <v>3.5371038913726807</v>
      </c>
      <c r="E1781" s="172">
        <v>4.2313046455383301</v>
      </c>
    </row>
    <row r="1782" spans="1:5" ht="60">
      <c r="A1782" s="124" t="s">
        <v>3482</v>
      </c>
      <c r="B1782" s="134" t="s">
        <v>3483</v>
      </c>
      <c r="C1782" s="139" t="s">
        <v>3484</v>
      </c>
      <c r="D1782" s="163">
        <v>53031.68359375</v>
      </c>
      <c r="E1782" s="174">
        <v>81845</v>
      </c>
    </row>
    <row r="1783" spans="1:5" ht="75">
      <c r="A1783" s="124" t="s">
        <v>3485</v>
      </c>
      <c r="B1783" s="134" t="s">
        <v>3486</v>
      </c>
      <c r="C1783" s="139" t="s">
        <v>50</v>
      </c>
      <c r="D1783" s="166">
        <v>0.98556917905807495</v>
      </c>
      <c r="E1783" s="177">
        <v>0.98473149538040161</v>
      </c>
    </row>
    <row r="1784" spans="1:5" ht="75">
      <c r="A1784" s="124" t="s">
        <v>3487</v>
      </c>
      <c r="B1784" s="134" t="s">
        <v>3488</v>
      </c>
      <c r="C1784" s="139" t="s">
        <v>42</v>
      </c>
      <c r="D1784" s="167">
        <v>214.91888427734375</v>
      </c>
      <c r="E1784" s="178">
        <v>182.15809631347656</v>
      </c>
    </row>
    <row r="1785" spans="1:5" ht="75">
      <c r="A1785" s="124" t="s">
        <v>3489</v>
      </c>
      <c r="B1785" s="134" t="s">
        <v>3490</v>
      </c>
      <c r="C1785" s="139" t="s">
        <v>20</v>
      </c>
      <c r="D1785" s="162">
        <v>68.150184631347656</v>
      </c>
      <c r="E1785" s="178">
        <v>105.32959747314453</v>
      </c>
    </row>
    <row r="1786" spans="1:5" ht="75">
      <c r="A1786" s="124" t="s">
        <v>3491</v>
      </c>
      <c r="B1786" s="134" t="s">
        <v>3492</v>
      </c>
      <c r="C1786" s="139" t="s">
        <v>20</v>
      </c>
      <c r="D1786" s="166">
        <v>0.32327568531036377</v>
      </c>
      <c r="E1786" s="177">
        <v>0.48890501260757446</v>
      </c>
    </row>
    <row r="1787" spans="1:5" ht="75">
      <c r="A1787" s="124" t="s">
        <v>3493</v>
      </c>
      <c r="B1787" s="134" t="s">
        <v>3494</v>
      </c>
      <c r="C1787" s="139" t="s">
        <v>348</v>
      </c>
      <c r="D1787" s="167">
        <v>165.36880493164062</v>
      </c>
      <c r="E1787" s="178">
        <v>133.55905151367187</v>
      </c>
    </row>
    <row r="1788" spans="1:5" ht="75">
      <c r="A1788" s="124" t="s">
        <v>3495</v>
      </c>
      <c r="B1788" s="134" t="s">
        <v>3496</v>
      </c>
      <c r="C1788" s="139" t="s">
        <v>45</v>
      </c>
      <c r="D1788" s="166">
        <v>0.75949656963348389</v>
      </c>
      <c r="E1788" s="172">
        <v>1.4576599597930908</v>
      </c>
    </row>
    <row r="1789" spans="1:5" ht="75">
      <c r="A1789" s="124" t="s">
        <v>3497</v>
      </c>
      <c r="B1789" s="134" t="s">
        <v>3498</v>
      </c>
      <c r="C1789" s="139" t="s">
        <v>353</v>
      </c>
      <c r="D1789" s="166">
        <v>0.83351284265518188</v>
      </c>
      <c r="E1789" s="177">
        <v>0.7554740309715271</v>
      </c>
    </row>
    <row r="1790" spans="1:5" ht="75">
      <c r="A1790" s="124" t="s">
        <v>3499</v>
      </c>
      <c r="B1790" s="134" t="s">
        <v>3500</v>
      </c>
      <c r="C1790" s="139" t="s">
        <v>348</v>
      </c>
      <c r="D1790" s="167">
        <v>208.86239624023437</v>
      </c>
      <c r="E1790" s="178">
        <v>171.57395935058594</v>
      </c>
    </row>
    <row r="1791" spans="1:5" ht="75">
      <c r="A1791" s="124" t="s">
        <v>3501</v>
      </c>
      <c r="B1791" s="134" t="s">
        <v>3502</v>
      </c>
      <c r="C1791" s="139" t="s">
        <v>3446</v>
      </c>
      <c r="D1791" s="162">
        <v>28.805086135864258</v>
      </c>
      <c r="E1791" s="173">
        <v>28.8466796875</v>
      </c>
    </row>
    <row r="1792" spans="1:5" ht="75">
      <c r="A1792" s="124" t="s">
        <v>3503</v>
      </c>
      <c r="B1792" s="134" t="s">
        <v>3504</v>
      </c>
      <c r="C1792" s="139" t="s">
        <v>20</v>
      </c>
      <c r="D1792" s="162">
        <v>14.17392635345459</v>
      </c>
      <c r="E1792" s="173">
        <v>21.43687629699707</v>
      </c>
    </row>
    <row r="1793" spans="1:5" ht="75">
      <c r="A1793" s="124" t="s">
        <v>3505</v>
      </c>
      <c r="B1793" s="134" t="s">
        <v>3506</v>
      </c>
      <c r="C1793" s="139" t="s">
        <v>162</v>
      </c>
      <c r="D1793" s="162">
        <v>27.060579299926758</v>
      </c>
      <c r="E1793" s="173">
        <v>38.993064880371094</v>
      </c>
    </row>
    <row r="1794" spans="1:5" ht="75">
      <c r="A1794" s="124" t="s">
        <v>3507</v>
      </c>
      <c r="B1794" s="134" t="s">
        <v>3508</v>
      </c>
      <c r="C1794" s="139" t="s">
        <v>3453</v>
      </c>
      <c r="D1794" s="166">
        <v>0.69956439733505249</v>
      </c>
      <c r="E1794" s="177">
        <v>0.75034469366073608</v>
      </c>
    </row>
    <row r="1795" spans="1:5" ht="75">
      <c r="A1795" s="124" t="s">
        <v>3509</v>
      </c>
      <c r="B1795" s="134" t="s">
        <v>3510</v>
      </c>
      <c r="C1795" s="139" t="s">
        <v>45</v>
      </c>
      <c r="D1795" s="162">
        <v>66.367889404296875</v>
      </c>
      <c r="E1795" s="173">
        <v>66.640655517578125</v>
      </c>
    </row>
    <row r="1796" spans="1:5" ht="75">
      <c r="A1796" s="124" t="s">
        <v>3511</v>
      </c>
      <c r="B1796" s="134" t="s">
        <v>3512</v>
      </c>
      <c r="C1796" s="139" t="s">
        <v>45</v>
      </c>
      <c r="D1796" s="161">
        <v>2.9639835357666016</v>
      </c>
      <c r="E1796" s="172">
        <v>3.5715091228485107</v>
      </c>
    </row>
    <row r="1797" spans="1:5" ht="75">
      <c r="A1797" s="124" t="s">
        <v>3513</v>
      </c>
      <c r="B1797" s="134" t="s">
        <v>3514</v>
      </c>
      <c r="C1797" s="139" t="s">
        <v>45</v>
      </c>
      <c r="D1797" s="162">
        <v>13.61259651184082</v>
      </c>
      <c r="E1797" s="173">
        <v>13.339990615844727</v>
      </c>
    </row>
    <row r="1798" spans="1:5" ht="75">
      <c r="A1798" s="124" t="s">
        <v>3515</v>
      </c>
      <c r="B1798" s="134" t="s">
        <v>3516</v>
      </c>
      <c r="C1798" s="139" t="s">
        <v>45</v>
      </c>
      <c r="D1798" s="162">
        <v>16.203100204467773</v>
      </c>
      <c r="E1798" s="173">
        <v>15.593194961547852</v>
      </c>
    </row>
    <row r="1799" spans="1:5" ht="75">
      <c r="A1799" s="124" t="s">
        <v>3517</v>
      </c>
      <c r="B1799" s="134" t="s">
        <v>3518</v>
      </c>
      <c r="C1799" s="139" t="s">
        <v>45</v>
      </c>
      <c r="D1799" s="165">
        <v>0</v>
      </c>
      <c r="E1799" s="176">
        <v>0</v>
      </c>
    </row>
    <row r="1800" spans="1:5" ht="75">
      <c r="A1800" s="124" t="s">
        <v>3519</v>
      </c>
      <c r="B1800" s="134" t="s">
        <v>3520</v>
      </c>
      <c r="C1800" s="139" t="s">
        <v>45</v>
      </c>
      <c r="D1800" s="166">
        <v>0.79824990034103394</v>
      </c>
      <c r="E1800" s="177">
        <v>0.80155563354492188</v>
      </c>
    </row>
    <row r="1801" spans="1:5" ht="75">
      <c r="A1801" s="124" t="s">
        <v>3521</v>
      </c>
      <c r="B1801" s="134" t="s">
        <v>3522</v>
      </c>
      <c r="C1801" s="139" t="s">
        <v>45</v>
      </c>
      <c r="D1801" s="166">
        <v>5.4181110113859177E-2</v>
      </c>
      <c r="E1801" s="177">
        <v>5.3093593567609787E-2</v>
      </c>
    </row>
    <row r="1802" spans="1:5" ht="75">
      <c r="A1802" s="124" t="s">
        <v>3523</v>
      </c>
      <c r="B1802" s="134" t="s">
        <v>3524</v>
      </c>
      <c r="C1802" s="139" t="s">
        <v>1317</v>
      </c>
      <c r="D1802" s="161">
        <v>2.7090556621551514</v>
      </c>
      <c r="E1802" s="172">
        <v>2.6546797752380371</v>
      </c>
    </row>
    <row r="1803" spans="1:5" ht="75">
      <c r="A1803" s="124" t="s">
        <v>3525</v>
      </c>
      <c r="B1803" s="134" t="s">
        <v>3526</v>
      </c>
      <c r="C1803" s="139" t="s">
        <v>1308</v>
      </c>
      <c r="D1803" s="165">
        <v>0</v>
      </c>
      <c r="E1803" s="176">
        <v>0</v>
      </c>
    </row>
    <row r="1804" spans="1:5" ht="75">
      <c r="A1804" s="124" t="s">
        <v>3527</v>
      </c>
      <c r="B1804" s="134" t="s">
        <v>3528</v>
      </c>
      <c r="C1804" s="139" t="s">
        <v>1308</v>
      </c>
      <c r="D1804" s="165">
        <v>0</v>
      </c>
      <c r="E1804" s="176">
        <v>0</v>
      </c>
    </row>
    <row r="1805" spans="1:5" ht="75">
      <c r="A1805" s="124" t="s">
        <v>3529</v>
      </c>
      <c r="B1805" s="134" t="s">
        <v>3530</v>
      </c>
      <c r="C1805" s="139" t="s">
        <v>1308</v>
      </c>
      <c r="D1805" s="165">
        <v>0</v>
      </c>
      <c r="E1805" s="176">
        <v>0</v>
      </c>
    </row>
    <row r="1806" spans="1:5" ht="75">
      <c r="A1806" s="124" t="s">
        <v>3531</v>
      </c>
      <c r="B1806" s="134" t="s">
        <v>3532</v>
      </c>
      <c r="C1806" s="139" t="s">
        <v>1308</v>
      </c>
      <c r="D1806" s="165">
        <v>0</v>
      </c>
      <c r="E1806" s="176">
        <v>0</v>
      </c>
    </row>
    <row r="1807" spans="1:5" ht="75">
      <c r="A1807" s="124" t="s">
        <v>3533</v>
      </c>
      <c r="B1807" s="134" t="s">
        <v>3534</v>
      </c>
      <c r="C1807" s="139" t="s">
        <v>1308</v>
      </c>
      <c r="D1807" s="165">
        <v>0</v>
      </c>
      <c r="E1807" s="176">
        <v>0</v>
      </c>
    </row>
    <row r="1808" spans="1:5" ht="75">
      <c r="A1808" s="124" t="s">
        <v>3535</v>
      </c>
      <c r="B1808" s="134" t="s">
        <v>3536</v>
      </c>
      <c r="C1808" s="139" t="s">
        <v>45</v>
      </c>
      <c r="D1808" s="161">
        <v>3.5371038913726807</v>
      </c>
      <c r="E1808" s="172">
        <v>4.2313046455383301</v>
      </c>
    </row>
    <row r="1809" spans="1:5" ht="75">
      <c r="A1809" s="124" t="s">
        <v>3537</v>
      </c>
      <c r="B1809" s="134" t="s">
        <v>3538</v>
      </c>
      <c r="C1809" s="139" t="s">
        <v>3484</v>
      </c>
      <c r="D1809" s="163">
        <v>53031.68359375</v>
      </c>
      <c r="E1809" s="174">
        <v>81845</v>
      </c>
    </row>
    <row r="1810" spans="1:5" ht="75">
      <c r="A1810" s="124" t="s">
        <v>3539</v>
      </c>
      <c r="B1810" s="134" t="s">
        <v>3540</v>
      </c>
      <c r="C1810" s="139" t="s">
        <v>50</v>
      </c>
      <c r="D1810" s="161">
        <v>1.0482655763626099</v>
      </c>
      <c r="E1810" s="172">
        <v>1.0474278926849365</v>
      </c>
    </row>
    <row r="1811" spans="1:5" ht="75">
      <c r="A1811" s="124" t="s">
        <v>3541</v>
      </c>
      <c r="B1811" s="134" t="s">
        <v>3542</v>
      </c>
      <c r="C1811" s="139" t="s">
        <v>42</v>
      </c>
      <c r="D1811" s="167">
        <v>143.00001525878906</v>
      </c>
      <c r="E1811" s="178">
        <v>143.00001525878906</v>
      </c>
    </row>
    <row r="1812" spans="1:5" ht="75">
      <c r="A1812" s="124" t="s">
        <v>3543</v>
      </c>
      <c r="B1812" s="134" t="s">
        <v>3544</v>
      </c>
      <c r="C1812" s="139" t="s">
        <v>20</v>
      </c>
      <c r="D1812" s="162">
        <v>30.037227630615234</v>
      </c>
      <c r="E1812" s="173">
        <v>46.569469451904297</v>
      </c>
    </row>
    <row r="1813" spans="1:5" ht="75">
      <c r="A1813" s="124" t="s">
        <v>3545</v>
      </c>
      <c r="B1813" s="134" t="s">
        <v>3546</v>
      </c>
      <c r="C1813" s="139" t="s">
        <v>20</v>
      </c>
      <c r="D1813" s="165">
        <v>0</v>
      </c>
      <c r="E1813" s="176">
        <v>0</v>
      </c>
    </row>
    <row r="1814" spans="1:5" ht="75">
      <c r="A1814" s="124" t="s">
        <v>3547</v>
      </c>
      <c r="B1814" s="134" t="s">
        <v>3548</v>
      </c>
      <c r="C1814" s="139" t="s">
        <v>348</v>
      </c>
      <c r="D1814" s="165">
        <v>0</v>
      </c>
      <c r="E1814" s="176">
        <v>0</v>
      </c>
    </row>
    <row r="1815" spans="1:5" ht="75">
      <c r="A1815" s="124" t="s">
        <v>3549</v>
      </c>
      <c r="B1815" s="134" t="s">
        <v>3550</v>
      </c>
      <c r="C1815" s="139" t="s">
        <v>45</v>
      </c>
      <c r="D1815" s="166">
        <v>0.92644131183624268</v>
      </c>
      <c r="E1815" s="177">
        <v>0.9435269832611084</v>
      </c>
    </row>
    <row r="1816" spans="1:5" ht="75">
      <c r="A1816" s="124" t="s">
        <v>3551</v>
      </c>
      <c r="B1816" s="134" t="s">
        <v>3552</v>
      </c>
      <c r="C1816" s="139" t="s">
        <v>353</v>
      </c>
      <c r="D1816" s="166">
        <v>0.53671717643737793</v>
      </c>
      <c r="E1816" s="177">
        <v>0.53765851259231567</v>
      </c>
    </row>
    <row r="1817" spans="1:5" ht="75">
      <c r="A1817" s="124" t="s">
        <v>3553</v>
      </c>
      <c r="B1817" s="134" t="s">
        <v>3554</v>
      </c>
      <c r="C1817" s="139" t="s">
        <v>348</v>
      </c>
      <c r="D1817" s="167">
        <v>121.57367706298828</v>
      </c>
      <c r="E1817" s="178">
        <v>121.61777496337891</v>
      </c>
    </row>
    <row r="1818" spans="1:5" ht="75">
      <c r="A1818" s="124" t="s">
        <v>3555</v>
      </c>
      <c r="B1818" s="134" t="s">
        <v>3556</v>
      </c>
      <c r="C1818" s="139" t="s">
        <v>3446</v>
      </c>
      <c r="D1818" s="162">
        <v>28.586418151855469</v>
      </c>
      <c r="E1818" s="173">
        <v>28.579092025756836</v>
      </c>
    </row>
    <row r="1819" spans="1:5" ht="75">
      <c r="A1819" s="124" t="s">
        <v>3557</v>
      </c>
      <c r="B1819" s="134" t="s">
        <v>3558</v>
      </c>
      <c r="C1819" s="139" t="s">
        <v>20</v>
      </c>
      <c r="D1819" s="166">
        <v>1.3526334427297115E-2</v>
      </c>
      <c r="E1819" s="177">
        <v>2.0961953327059746E-2</v>
      </c>
    </row>
    <row r="1820" spans="1:5" ht="75">
      <c r="A1820" s="124" t="s">
        <v>3559</v>
      </c>
      <c r="B1820" s="134" t="s">
        <v>3560</v>
      </c>
      <c r="C1820" s="139" t="s">
        <v>162</v>
      </c>
      <c r="D1820" s="161">
        <v>9.6343822479248047</v>
      </c>
      <c r="E1820" s="173">
        <v>14.952845573425293</v>
      </c>
    </row>
    <row r="1821" spans="1:5" ht="75">
      <c r="A1821" s="124" t="s">
        <v>3561</v>
      </c>
      <c r="B1821" s="134" t="s">
        <v>3562</v>
      </c>
      <c r="C1821" s="139" t="s">
        <v>3453</v>
      </c>
      <c r="D1821" s="166">
        <v>0.86603164672851563</v>
      </c>
      <c r="E1821" s="177">
        <v>0.86511778831481934</v>
      </c>
    </row>
    <row r="1822" spans="1:5" ht="75">
      <c r="A1822" s="124" t="s">
        <v>3563</v>
      </c>
      <c r="B1822" s="134" t="s">
        <v>3564</v>
      </c>
      <c r="C1822" s="139" t="s">
        <v>45</v>
      </c>
      <c r="D1822" s="162">
        <v>75.3670654296875</v>
      </c>
      <c r="E1822" s="173">
        <v>75.314826965332031</v>
      </c>
    </row>
    <row r="1823" spans="1:5" ht="75">
      <c r="A1823" s="124" t="s">
        <v>3565</v>
      </c>
      <c r="B1823" s="134" t="s">
        <v>3566</v>
      </c>
      <c r="C1823" s="139" t="s">
        <v>45</v>
      </c>
      <c r="D1823" s="162">
        <v>20.221630096435547</v>
      </c>
      <c r="E1823" s="173">
        <v>20.207612991333008</v>
      </c>
    </row>
    <row r="1824" spans="1:5" ht="75">
      <c r="A1824" s="124" t="s">
        <v>3567</v>
      </c>
      <c r="B1824" s="134" t="s">
        <v>3568</v>
      </c>
      <c r="C1824" s="139" t="s">
        <v>45</v>
      </c>
      <c r="D1824" s="166">
        <v>2.9250191524624825E-2</v>
      </c>
      <c r="E1824" s="177">
        <v>2.9229914769530296E-2</v>
      </c>
    </row>
    <row r="1825" spans="1:5" ht="75">
      <c r="A1825" s="124" t="s">
        <v>3569</v>
      </c>
      <c r="B1825" s="134" t="s">
        <v>3570</v>
      </c>
      <c r="C1825" s="139" t="s">
        <v>45</v>
      </c>
      <c r="D1825" s="161">
        <v>3.4743859767913818</v>
      </c>
      <c r="E1825" s="172">
        <v>3.5412914752960205</v>
      </c>
    </row>
    <row r="1826" spans="1:5" ht="75">
      <c r="A1826" s="124" t="s">
        <v>3571</v>
      </c>
      <c r="B1826" s="134" t="s">
        <v>3572</v>
      </c>
      <c r="C1826" s="139" t="s">
        <v>45</v>
      </c>
      <c r="D1826" s="165">
        <v>0</v>
      </c>
      <c r="E1826" s="176">
        <v>0</v>
      </c>
    </row>
    <row r="1827" spans="1:5" ht="75">
      <c r="A1827" s="124" t="s">
        <v>3573</v>
      </c>
      <c r="B1827" s="134" t="s">
        <v>3574</v>
      </c>
      <c r="C1827" s="139" t="s">
        <v>45</v>
      </c>
      <c r="D1827" s="166">
        <v>0.90767008066177368</v>
      </c>
      <c r="E1827" s="177">
        <v>0.90704077482223511</v>
      </c>
    </row>
    <row r="1828" spans="1:5" ht="75">
      <c r="A1828" s="124" t="s">
        <v>3575</v>
      </c>
      <c r="B1828" s="134" t="s">
        <v>3576</v>
      </c>
      <c r="C1828" s="139" t="s">
        <v>45</v>
      </c>
      <c r="D1828" s="165">
        <v>0</v>
      </c>
      <c r="E1828" s="176">
        <v>0</v>
      </c>
    </row>
    <row r="1829" spans="1:5" ht="75">
      <c r="A1829" s="124" t="s">
        <v>3577</v>
      </c>
      <c r="B1829" s="134" t="s">
        <v>3578</v>
      </c>
      <c r="C1829" s="139" t="s">
        <v>1317</v>
      </c>
      <c r="D1829" s="165">
        <v>0</v>
      </c>
      <c r="E1829" s="176">
        <v>0</v>
      </c>
    </row>
    <row r="1830" spans="1:5" ht="75">
      <c r="A1830" s="124" t="s">
        <v>3579</v>
      </c>
      <c r="B1830" s="134" t="s">
        <v>3580</v>
      </c>
      <c r="C1830" s="139" t="s">
        <v>1308</v>
      </c>
      <c r="D1830" s="165">
        <v>0</v>
      </c>
      <c r="E1830" s="176">
        <v>0</v>
      </c>
    </row>
    <row r="1831" spans="1:5" ht="75">
      <c r="A1831" s="124" t="s">
        <v>3581</v>
      </c>
      <c r="B1831" s="134" t="s">
        <v>3582</v>
      </c>
      <c r="C1831" s="139" t="s">
        <v>1308</v>
      </c>
      <c r="D1831" s="165">
        <v>0</v>
      </c>
      <c r="E1831" s="176">
        <v>0</v>
      </c>
    </row>
    <row r="1832" spans="1:5" ht="75">
      <c r="A1832" s="124" t="s">
        <v>3583</v>
      </c>
      <c r="B1832" s="134" t="s">
        <v>3584</v>
      </c>
      <c r="C1832" s="139" t="s">
        <v>1308</v>
      </c>
      <c r="D1832" s="165">
        <v>0</v>
      </c>
      <c r="E1832" s="176">
        <v>0</v>
      </c>
    </row>
    <row r="1833" spans="1:5" ht="75">
      <c r="A1833" s="124" t="s">
        <v>3585</v>
      </c>
      <c r="B1833" s="134" t="s">
        <v>3586</v>
      </c>
      <c r="C1833" s="139" t="s">
        <v>1308</v>
      </c>
      <c r="D1833" s="165">
        <v>0</v>
      </c>
      <c r="E1833" s="176">
        <v>0</v>
      </c>
    </row>
    <row r="1834" spans="1:5" ht="75">
      <c r="A1834" s="124" t="s">
        <v>3587</v>
      </c>
      <c r="B1834" s="134" t="s">
        <v>3588</v>
      </c>
      <c r="C1834" s="139" t="s">
        <v>1308</v>
      </c>
      <c r="D1834" s="165">
        <v>0</v>
      </c>
      <c r="E1834" s="176">
        <v>0</v>
      </c>
    </row>
    <row r="1835" spans="1:5" ht="75">
      <c r="A1835" s="124" t="s">
        <v>3589</v>
      </c>
      <c r="B1835" s="134" t="s">
        <v>3590</v>
      </c>
      <c r="C1835" s="139" t="s">
        <v>45</v>
      </c>
      <c r="D1835" s="162">
        <v>20.949497222900391</v>
      </c>
      <c r="E1835" s="173">
        <v>20.949495315551758</v>
      </c>
    </row>
    <row r="1836" spans="1:5" ht="75">
      <c r="A1836" s="124" t="s">
        <v>3591</v>
      </c>
      <c r="B1836" s="134" t="s">
        <v>3592</v>
      </c>
      <c r="C1836" s="139" t="s">
        <v>3484</v>
      </c>
      <c r="D1836" s="163">
        <v>23552.533203125</v>
      </c>
      <c r="E1836" s="174">
        <v>36525.015625</v>
      </c>
    </row>
    <row r="1837" spans="1:5" ht="75">
      <c r="A1837" s="124" t="s">
        <v>3593</v>
      </c>
      <c r="B1837" s="134" t="s">
        <v>3594</v>
      </c>
      <c r="C1837" s="139" t="s">
        <v>50</v>
      </c>
      <c r="D1837" s="161">
        <v>1.0850458145141602</v>
      </c>
      <c r="E1837" s="172">
        <v>1.0842081308364868</v>
      </c>
    </row>
    <row r="1838" spans="1:5" ht="75">
      <c r="A1838" s="124" t="s">
        <v>3595</v>
      </c>
      <c r="B1838" s="134" t="s">
        <v>3596</v>
      </c>
      <c r="C1838" s="139" t="s">
        <v>42</v>
      </c>
      <c r="D1838" s="167">
        <v>140.00003051757812</v>
      </c>
      <c r="E1838" s="178">
        <v>140.00003051757812</v>
      </c>
    </row>
    <row r="1839" spans="1:5" ht="75">
      <c r="A1839" s="124" t="s">
        <v>3597</v>
      </c>
      <c r="B1839" s="134" t="s">
        <v>3598</v>
      </c>
      <c r="C1839" s="139" t="s">
        <v>20</v>
      </c>
      <c r="D1839" s="162">
        <v>29.44243049621582</v>
      </c>
      <c r="E1839" s="173">
        <v>45.647304534912109</v>
      </c>
    </row>
    <row r="1840" spans="1:5" ht="75">
      <c r="A1840" s="124" t="s">
        <v>3599</v>
      </c>
      <c r="B1840" s="134" t="s">
        <v>3600</v>
      </c>
      <c r="C1840" s="139" t="s">
        <v>20</v>
      </c>
      <c r="D1840" s="165">
        <v>0</v>
      </c>
      <c r="E1840" s="176">
        <v>0</v>
      </c>
    </row>
    <row r="1841" spans="1:5" ht="75">
      <c r="A1841" s="124" t="s">
        <v>3601</v>
      </c>
      <c r="B1841" s="134" t="s">
        <v>3602</v>
      </c>
      <c r="C1841" s="139" t="s">
        <v>348</v>
      </c>
      <c r="D1841" s="165">
        <v>0</v>
      </c>
      <c r="E1841" s="176">
        <v>0</v>
      </c>
    </row>
    <row r="1842" spans="1:5" ht="75">
      <c r="A1842" s="124" t="s">
        <v>3603</v>
      </c>
      <c r="B1842" s="134" t="s">
        <v>3604</v>
      </c>
      <c r="C1842" s="139" t="s">
        <v>45</v>
      </c>
      <c r="D1842" s="161">
        <v>1.0432047843933105</v>
      </c>
      <c r="E1842" s="172">
        <v>1.0624728202819824</v>
      </c>
    </row>
    <row r="1843" spans="1:5" ht="75">
      <c r="A1843" s="124" t="s">
        <v>3605</v>
      </c>
      <c r="B1843" s="134" t="s">
        <v>3606</v>
      </c>
      <c r="C1843" s="139" t="s">
        <v>353</v>
      </c>
      <c r="D1843" s="166">
        <v>0.51919078826904297</v>
      </c>
      <c r="E1843" s="177">
        <v>0.52011889219284058</v>
      </c>
    </row>
    <row r="1844" spans="1:5" ht="75">
      <c r="A1844" s="124" t="s">
        <v>3607</v>
      </c>
      <c r="B1844" s="134" t="s">
        <v>3608</v>
      </c>
      <c r="C1844" s="139" t="s">
        <v>348</v>
      </c>
      <c r="D1844" s="167">
        <v>118.46540069580078</v>
      </c>
      <c r="E1844" s="178">
        <v>118.50834655761719</v>
      </c>
    </row>
    <row r="1845" spans="1:5" ht="75">
      <c r="A1845" s="124" t="s">
        <v>3609</v>
      </c>
      <c r="B1845" s="134" t="s">
        <v>3610</v>
      </c>
      <c r="C1845" s="139" t="s">
        <v>3446</v>
      </c>
      <c r="D1845" s="162">
        <v>28.586418151855469</v>
      </c>
      <c r="E1845" s="173">
        <v>28.579092025756836</v>
      </c>
    </row>
    <row r="1846" spans="1:5" ht="75">
      <c r="A1846" s="124" t="s">
        <v>3611</v>
      </c>
      <c r="B1846" s="134" t="s">
        <v>3612</v>
      </c>
      <c r="C1846" s="139" t="s">
        <v>20</v>
      </c>
      <c r="D1846" s="166">
        <v>1.3258485123515129E-2</v>
      </c>
      <c r="E1846" s="177">
        <v>2.0546862855553627E-2</v>
      </c>
    </row>
    <row r="1847" spans="1:5" ht="75">
      <c r="A1847" s="124" t="s">
        <v>3613</v>
      </c>
      <c r="B1847" s="134" t="s">
        <v>3614</v>
      </c>
      <c r="C1847" s="139" t="s">
        <v>162</v>
      </c>
      <c r="D1847" s="161">
        <v>9.0577192306518555</v>
      </c>
      <c r="E1847" s="173">
        <v>14.057465553283691</v>
      </c>
    </row>
    <row r="1848" spans="1:5" ht="75">
      <c r="A1848" s="124" t="s">
        <v>3615</v>
      </c>
      <c r="B1848" s="134" t="s">
        <v>3616</v>
      </c>
      <c r="C1848" s="139" t="s">
        <v>3453</v>
      </c>
      <c r="D1848" s="166">
        <v>0.90292692184448242</v>
      </c>
      <c r="E1848" s="177">
        <v>0.90199863910675049</v>
      </c>
    </row>
    <row r="1849" spans="1:5" ht="75">
      <c r="A1849" s="124" t="s">
        <v>3617</v>
      </c>
      <c r="B1849" s="134" t="s">
        <v>3618</v>
      </c>
      <c r="C1849" s="139" t="s">
        <v>45</v>
      </c>
      <c r="D1849" s="162">
        <v>75.3670654296875</v>
      </c>
      <c r="E1849" s="173">
        <v>75.314826965332031</v>
      </c>
    </row>
    <row r="1850" spans="1:5" ht="75">
      <c r="A1850" s="124" t="s">
        <v>3619</v>
      </c>
      <c r="B1850" s="134" t="s">
        <v>3620</v>
      </c>
      <c r="C1850" s="139" t="s">
        <v>45</v>
      </c>
      <c r="D1850" s="162">
        <v>20.221630096435547</v>
      </c>
      <c r="E1850" s="173">
        <v>20.207612991333008</v>
      </c>
    </row>
    <row r="1851" spans="1:5" ht="75">
      <c r="A1851" s="124" t="s">
        <v>3621</v>
      </c>
      <c r="B1851" s="134" t="s">
        <v>3622</v>
      </c>
      <c r="C1851" s="139" t="s">
        <v>45</v>
      </c>
      <c r="D1851" s="166">
        <v>2.9250187799334526E-2</v>
      </c>
      <c r="E1851" s="177">
        <v>2.9229911044239998E-2</v>
      </c>
    </row>
    <row r="1852" spans="1:5" ht="75">
      <c r="A1852" s="124" t="s">
        <v>3623</v>
      </c>
      <c r="B1852" s="134" t="s">
        <v>3624</v>
      </c>
      <c r="C1852" s="139" t="s">
        <v>45</v>
      </c>
      <c r="D1852" s="161">
        <v>3.4743857383728027</v>
      </c>
      <c r="E1852" s="172">
        <v>3.5412914752960205</v>
      </c>
    </row>
    <row r="1853" spans="1:5" ht="75">
      <c r="A1853" s="124" t="s">
        <v>3625</v>
      </c>
      <c r="B1853" s="134" t="s">
        <v>3626</v>
      </c>
      <c r="C1853" s="139" t="s">
        <v>45</v>
      </c>
      <c r="D1853" s="165">
        <v>0</v>
      </c>
      <c r="E1853" s="176">
        <v>0</v>
      </c>
    </row>
    <row r="1854" spans="1:5" ht="75">
      <c r="A1854" s="124" t="s">
        <v>3627</v>
      </c>
      <c r="B1854" s="134" t="s">
        <v>3628</v>
      </c>
      <c r="C1854" s="139" t="s">
        <v>45</v>
      </c>
      <c r="D1854" s="166">
        <v>0.90766996145248413</v>
      </c>
      <c r="E1854" s="177">
        <v>0.90704077482223511</v>
      </c>
    </row>
    <row r="1855" spans="1:5" ht="75">
      <c r="A1855" s="124" t="s">
        <v>3629</v>
      </c>
      <c r="B1855" s="134" t="s">
        <v>3630</v>
      </c>
      <c r="C1855" s="139" t="s">
        <v>45</v>
      </c>
      <c r="D1855" s="165">
        <v>0</v>
      </c>
      <c r="E1855" s="176">
        <v>0</v>
      </c>
    </row>
    <row r="1856" spans="1:5" ht="75">
      <c r="A1856" s="124" t="s">
        <v>3631</v>
      </c>
      <c r="B1856" s="134" t="s">
        <v>3632</v>
      </c>
      <c r="C1856" s="139" t="s">
        <v>1317</v>
      </c>
      <c r="D1856" s="165">
        <v>0</v>
      </c>
      <c r="E1856" s="176">
        <v>0</v>
      </c>
    </row>
    <row r="1857" spans="1:5" ht="75">
      <c r="A1857" s="124" t="s">
        <v>3633</v>
      </c>
      <c r="B1857" s="134" t="s">
        <v>3634</v>
      </c>
      <c r="C1857" s="139" t="s">
        <v>1308</v>
      </c>
      <c r="D1857" s="165">
        <v>0</v>
      </c>
      <c r="E1857" s="176">
        <v>0</v>
      </c>
    </row>
    <row r="1858" spans="1:5" ht="75">
      <c r="A1858" s="124" t="s">
        <v>3635</v>
      </c>
      <c r="B1858" s="134" t="s">
        <v>3636</v>
      </c>
      <c r="C1858" s="139" t="s">
        <v>1308</v>
      </c>
      <c r="D1858" s="165">
        <v>0</v>
      </c>
      <c r="E1858" s="176">
        <v>0</v>
      </c>
    </row>
    <row r="1859" spans="1:5" ht="75">
      <c r="A1859" s="124" t="s">
        <v>3637</v>
      </c>
      <c r="B1859" s="134" t="s">
        <v>3638</v>
      </c>
      <c r="C1859" s="139" t="s">
        <v>1308</v>
      </c>
      <c r="D1859" s="165">
        <v>0</v>
      </c>
      <c r="E1859" s="176">
        <v>0</v>
      </c>
    </row>
    <row r="1860" spans="1:5" ht="75">
      <c r="A1860" s="124" t="s">
        <v>3639</v>
      </c>
      <c r="B1860" s="134" t="s">
        <v>3640</v>
      </c>
      <c r="C1860" s="139" t="s">
        <v>1308</v>
      </c>
      <c r="D1860" s="165">
        <v>0</v>
      </c>
      <c r="E1860" s="176">
        <v>0</v>
      </c>
    </row>
    <row r="1861" spans="1:5" ht="75">
      <c r="A1861" s="124" t="s">
        <v>3641</v>
      </c>
      <c r="B1861" s="134" t="s">
        <v>3642</v>
      </c>
      <c r="C1861" s="139" t="s">
        <v>1308</v>
      </c>
      <c r="D1861" s="165">
        <v>0</v>
      </c>
      <c r="E1861" s="176">
        <v>0</v>
      </c>
    </row>
    <row r="1862" spans="1:5" ht="75">
      <c r="A1862" s="124" t="s">
        <v>3643</v>
      </c>
      <c r="B1862" s="134" t="s">
        <v>3644</v>
      </c>
      <c r="C1862" s="139" t="s">
        <v>45</v>
      </c>
      <c r="D1862" s="162">
        <v>20.949497222900391</v>
      </c>
      <c r="E1862" s="173">
        <v>20.949495315551758</v>
      </c>
    </row>
    <row r="1863" spans="1:5" ht="75">
      <c r="A1863" s="124" t="s">
        <v>3645</v>
      </c>
      <c r="B1863" s="134" t="s">
        <v>3646</v>
      </c>
      <c r="C1863" s="139" t="s">
        <v>3484</v>
      </c>
      <c r="D1863" s="163">
        <v>23086.1484375</v>
      </c>
      <c r="E1863" s="174">
        <v>35801.75</v>
      </c>
    </row>
    <row r="1864" spans="1:5" ht="60">
      <c r="A1864" s="124" t="s">
        <v>3647</v>
      </c>
      <c r="B1864" s="134" t="s">
        <v>3648</v>
      </c>
      <c r="C1864" s="139" t="s">
        <v>50</v>
      </c>
      <c r="D1864" s="161">
        <v>1.0975090265274048</v>
      </c>
      <c r="E1864" s="172">
        <v>1.0966713428497314</v>
      </c>
    </row>
    <row r="1865" spans="1:5" ht="60">
      <c r="A1865" s="124" t="s">
        <v>3649</v>
      </c>
      <c r="B1865" s="134" t="s">
        <v>3650</v>
      </c>
      <c r="C1865" s="139" t="s">
        <v>42</v>
      </c>
      <c r="D1865" s="162">
        <v>38.059074401855469</v>
      </c>
      <c r="E1865" s="173">
        <v>37.035446166992188</v>
      </c>
    </row>
    <row r="1866" spans="1:5" ht="60">
      <c r="A1866" s="124" t="s">
        <v>3651</v>
      </c>
      <c r="B1866" s="134" t="s">
        <v>3652</v>
      </c>
      <c r="C1866" s="139" t="s">
        <v>20</v>
      </c>
      <c r="D1866" s="162">
        <v>29.44243049621582</v>
      </c>
      <c r="E1866" s="173">
        <v>45.647304534912109</v>
      </c>
    </row>
    <row r="1867" spans="1:5" ht="60">
      <c r="A1867" s="124" t="s">
        <v>3653</v>
      </c>
      <c r="B1867" s="134" t="s">
        <v>3654</v>
      </c>
      <c r="C1867" s="139" t="s">
        <v>20</v>
      </c>
      <c r="D1867" s="165">
        <v>0</v>
      </c>
      <c r="E1867" s="176">
        <v>0</v>
      </c>
    </row>
    <row r="1868" spans="1:5" ht="60">
      <c r="A1868" s="124" t="s">
        <v>3655</v>
      </c>
      <c r="B1868" s="134" t="s">
        <v>3656</v>
      </c>
      <c r="C1868" s="139" t="s">
        <v>348</v>
      </c>
      <c r="D1868" s="165">
        <v>0</v>
      </c>
      <c r="E1868" s="176">
        <v>0</v>
      </c>
    </row>
    <row r="1869" spans="1:5" ht="60">
      <c r="A1869" s="124" t="s">
        <v>3657</v>
      </c>
      <c r="B1869" s="134" t="s">
        <v>3658</v>
      </c>
      <c r="C1869" s="139" t="s">
        <v>45</v>
      </c>
      <c r="D1869" s="162">
        <v>57.383590698242188</v>
      </c>
      <c r="E1869" s="173">
        <v>61.782821655273438</v>
      </c>
    </row>
    <row r="1870" spans="1:5" ht="60">
      <c r="A1870" s="124" t="s">
        <v>3659</v>
      </c>
      <c r="B1870" s="134" t="s">
        <v>3660</v>
      </c>
      <c r="C1870" s="139" t="s">
        <v>353</v>
      </c>
      <c r="D1870" s="166">
        <v>0.22392493486404419</v>
      </c>
      <c r="E1870" s="177">
        <v>0.22135874629020691</v>
      </c>
    </row>
    <row r="1871" spans="1:5" ht="60">
      <c r="A1871" s="124" t="s">
        <v>3661</v>
      </c>
      <c r="B1871" s="134" t="s">
        <v>3662</v>
      </c>
      <c r="C1871" s="139" t="s">
        <v>348</v>
      </c>
      <c r="D1871" s="162">
        <v>13.409765243530273</v>
      </c>
      <c r="E1871" s="173">
        <v>12.363029479980469</v>
      </c>
    </row>
    <row r="1872" spans="1:5" ht="60">
      <c r="A1872" s="124" t="s">
        <v>3663</v>
      </c>
      <c r="B1872" s="134" t="s">
        <v>3664</v>
      </c>
      <c r="C1872" s="139" t="s">
        <v>3446</v>
      </c>
      <c r="D1872" s="162">
        <v>28.586418151855469</v>
      </c>
      <c r="E1872" s="173">
        <v>28.579092025756836</v>
      </c>
    </row>
    <row r="1873" spans="1:5" ht="60">
      <c r="A1873" s="124" t="s">
        <v>3665</v>
      </c>
      <c r="B1873" s="134" t="s">
        <v>3666</v>
      </c>
      <c r="C1873" s="139" t="s">
        <v>20</v>
      </c>
      <c r="D1873" s="166">
        <v>1.3258485123515129E-2</v>
      </c>
      <c r="E1873" s="177">
        <v>2.0546862855553627E-2</v>
      </c>
    </row>
    <row r="1874" spans="1:5" ht="60">
      <c r="A1874" s="124" t="s">
        <v>3667</v>
      </c>
      <c r="B1874" s="134" t="s">
        <v>3668</v>
      </c>
      <c r="C1874" s="139" t="s">
        <v>162</v>
      </c>
      <c r="D1874" s="161">
        <v>6.7453317642211914</v>
      </c>
      <c r="E1874" s="173">
        <v>10.434144020080566</v>
      </c>
    </row>
    <row r="1875" spans="1:5" ht="60">
      <c r="A1875" s="124" t="s">
        <v>3669</v>
      </c>
      <c r="B1875" s="134" t="s">
        <v>3670</v>
      </c>
      <c r="C1875" s="139" t="s">
        <v>3453</v>
      </c>
      <c r="D1875" s="161">
        <v>1.2124619483947754</v>
      </c>
      <c r="E1875" s="172">
        <v>1.2152231931686401</v>
      </c>
    </row>
    <row r="1876" spans="1:5" ht="60">
      <c r="A1876" s="124" t="s">
        <v>3671</v>
      </c>
      <c r="B1876" s="134" t="s">
        <v>3672</v>
      </c>
      <c r="C1876" s="139" t="s">
        <v>45</v>
      </c>
      <c r="D1876" s="162">
        <v>75.3670654296875</v>
      </c>
      <c r="E1876" s="173">
        <v>75.314826965332031</v>
      </c>
    </row>
    <row r="1877" spans="1:5" ht="60">
      <c r="A1877" s="124" t="s">
        <v>3673</v>
      </c>
      <c r="B1877" s="134" t="s">
        <v>3674</v>
      </c>
      <c r="C1877" s="139" t="s">
        <v>45</v>
      </c>
      <c r="D1877" s="162">
        <v>20.221630096435547</v>
      </c>
      <c r="E1877" s="173">
        <v>20.207612991333008</v>
      </c>
    </row>
    <row r="1878" spans="1:5" ht="60">
      <c r="A1878" s="124" t="s">
        <v>3675</v>
      </c>
      <c r="B1878" s="134" t="s">
        <v>3676</v>
      </c>
      <c r="C1878" s="139" t="s">
        <v>45</v>
      </c>
      <c r="D1878" s="166">
        <v>2.9250187799334526E-2</v>
      </c>
      <c r="E1878" s="177">
        <v>2.9229911044239998E-2</v>
      </c>
    </row>
    <row r="1879" spans="1:5" ht="60">
      <c r="A1879" s="124" t="s">
        <v>3677</v>
      </c>
      <c r="B1879" s="134" t="s">
        <v>3678</v>
      </c>
      <c r="C1879" s="139" t="s">
        <v>45</v>
      </c>
      <c r="D1879" s="161">
        <v>3.4743857383728027</v>
      </c>
      <c r="E1879" s="172">
        <v>3.5412914752960205</v>
      </c>
    </row>
    <row r="1880" spans="1:5" ht="60">
      <c r="A1880" s="124" t="s">
        <v>3679</v>
      </c>
      <c r="B1880" s="134" t="s">
        <v>3680</v>
      </c>
      <c r="C1880" s="139" t="s">
        <v>45</v>
      </c>
      <c r="D1880" s="165">
        <v>0</v>
      </c>
      <c r="E1880" s="176">
        <v>0</v>
      </c>
    </row>
    <row r="1881" spans="1:5" ht="60">
      <c r="A1881" s="124" t="s">
        <v>3681</v>
      </c>
      <c r="B1881" s="134" t="s">
        <v>3682</v>
      </c>
      <c r="C1881" s="139" t="s">
        <v>45</v>
      </c>
      <c r="D1881" s="166">
        <v>0.90766996145248413</v>
      </c>
      <c r="E1881" s="177">
        <v>0.90704077482223511</v>
      </c>
    </row>
    <row r="1882" spans="1:5" ht="60">
      <c r="A1882" s="124" t="s">
        <v>3683</v>
      </c>
      <c r="B1882" s="134" t="s">
        <v>3684</v>
      </c>
      <c r="C1882" s="139" t="s">
        <v>45</v>
      </c>
      <c r="D1882" s="165">
        <v>0</v>
      </c>
      <c r="E1882" s="176">
        <v>0</v>
      </c>
    </row>
    <row r="1883" spans="1:5" ht="60">
      <c r="A1883" s="124" t="s">
        <v>3685</v>
      </c>
      <c r="B1883" s="134" t="s">
        <v>3686</v>
      </c>
      <c r="C1883" s="139" t="s">
        <v>1317</v>
      </c>
      <c r="D1883" s="165">
        <v>0</v>
      </c>
      <c r="E1883" s="176">
        <v>0</v>
      </c>
    </row>
    <row r="1884" spans="1:5" ht="60">
      <c r="A1884" s="124" t="s">
        <v>3687</v>
      </c>
      <c r="B1884" s="134" t="s">
        <v>3688</v>
      </c>
      <c r="C1884" s="139" t="s">
        <v>1308</v>
      </c>
      <c r="D1884" s="165">
        <v>0</v>
      </c>
      <c r="E1884" s="176">
        <v>0</v>
      </c>
    </row>
    <row r="1885" spans="1:5" ht="60">
      <c r="A1885" s="124" t="s">
        <v>3689</v>
      </c>
      <c r="B1885" s="134" t="s">
        <v>3690</v>
      </c>
      <c r="C1885" s="139" t="s">
        <v>1308</v>
      </c>
      <c r="D1885" s="165">
        <v>0</v>
      </c>
      <c r="E1885" s="176">
        <v>0</v>
      </c>
    </row>
    <row r="1886" spans="1:5" ht="60">
      <c r="A1886" s="124" t="s">
        <v>3691</v>
      </c>
      <c r="B1886" s="134" t="s">
        <v>3692</v>
      </c>
      <c r="C1886" s="139" t="s">
        <v>1308</v>
      </c>
      <c r="D1886" s="165">
        <v>0</v>
      </c>
      <c r="E1886" s="176">
        <v>0</v>
      </c>
    </row>
    <row r="1887" spans="1:5" ht="60">
      <c r="A1887" s="124" t="s">
        <v>3693</v>
      </c>
      <c r="B1887" s="134" t="s">
        <v>3694</v>
      </c>
      <c r="C1887" s="139" t="s">
        <v>1308</v>
      </c>
      <c r="D1887" s="165">
        <v>0</v>
      </c>
      <c r="E1887" s="176">
        <v>0</v>
      </c>
    </row>
    <row r="1888" spans="1:5" ht="60">
      <c r="A1888" s="124" t="s">
        <v>3695</v>
      </c>
      <c r="B1888" s="134" t="s">
        <v>3696</v>
      </c>
      <c r="C1888" s="139" t="s">
        <v>1308</v>
      </c>
      <c r="D1888" s="165">
        <v>0</v>
      </c>
      <c r="E1888" s="176">
        <v>0</v>
      </c>
    </row>
    <row r="1889" spans="1:5" ht="60">
      <c r="A1889" s="124" t="s">
        <v>3697</v>
      </c>
      <c r="B1889" s="134" t="s">
        <v>3698</v>
      </c>
      <c r="C1889" s="139" t="s">
        <v>45</v>
      </c>
      <c r="D1889" s="162">
        <v>20.949497222900391</v>
      </c>
      <c r="E1889" s="173">
        <v>20.949495315551758</v>
      </c>
    </row>
    <row r="1890" spans="1:5" ht="60">
      <c r="A1890" s="124" t="s">
        <v>3699</v>
      </c>
      <c r="B1890" s="134" t="s">
        <v>3700</v>
      </c>
      <c r="C1890" s="139" t="s">
        <v>3484</v>
      </c>
      <c r="D1890" s="163">
        <v>23086.1484375</v>
      </c>
      <c r="E1890" s="174">
        <v>35801.75</v>
      </c>
    </row>
    <row r="1891" spans="1:5" ht="60">
      <c r="A1891" s="124" t="s">
        <v>3701</v>
      </c>
      <c r="B1891" s="134" t="s">
        <v>3702</v>
      </c>
      <c r="C1891" s="139" t="s">
        <v>50</v>
      </c>
      <c r="D1891" s="161">
        <v>1.0607287883758545</v>
      </c>
      <c r="E1891" s="172">
        <v>1.0598911046981812</v>
      </c>
    </row>
    <row r="1892" spans="1:5" ht="60">
      <c r="A1892" s="124" t="s">
        <v>3703</v>
      </c>
      <c r="B1892" s="134" t="s">
        <v>3704</v>
      </c>
      <c r="C1892" s="139" t="s">
        <v>42</v>
      </c>
      <c r="D1892" s="162">
        <v>34.347625732421875</v>
      </c>
      <c r="E1892" s="173">
        <v>33.33319091796875</v>
      </c>
    </row>
    <row r="1893" spans="1:5" ht="60">
      <c r="A1893" s="124" t="s">
        <v>3705</v>
      </c>
      <c r="B1893" s="134" t="s">
        <v>3706</v>
      </c>
      <c r="C1893" s="139" t="s">
        <v>20</v>
      </c>
      <c r="D1893" s="162">
        <v>30.037227630615234</v>
      </c>
      <c r="E1893" s="173">
        <v>46.569469451904297</v>
      </c>
    </row>
    <row r="1894" spans="1:5" ht="60">
      <c r="A1894" s="124" t="s">
        <v>3707</v>
      </c>
      <c r="B1894" s="134" t="s">
        <v>3708</v>
      </c>
      <c r="C1894" s="139" t="s">
        <v>20</v>
      </c>
      <c r="D1894" s="165">
        <v>0</v>
      </c>
      <c r="E1894" s="176">
        <v>0</v>
      </c>
    </row>
    <row r="1895" spans="1:5" ht="60">
      <c r="A1895" s="124" t="s">
        <v>3709</v>
      </c>
      <c r="B1895" s="134" t="s">
        <v>3710</v>
      </c>
      <c r="C1895" s="139" t="s">
        <v>348</v>
      </c>
      <c r="D1895" s="165">
        <v>0</v>
      </c>
      <c r="E1895" s="176">
        <v>0</v>
      </c>
    </row>
    <row r="1896" spans="1:5" ht="60">
      <c r="A1896" s="124" t="s">
        <v>3711</v>
      </c>
      <c r="B1896" s="134" t="s">
        <v>3712</v>
      </c>
      <c r="C1896" s="139" t="s">
        <v>45</v>
      </c>
      <c r="D1896" s="162">
        <v>67.973236083984375</v>
      </c>
      <c r="E1896" s="173">
        <v>73.257438659667969</v>
      </c>
    </row>
    <row r="1897" spans="1:5" ht="60">
      <c r="A1897" s="124" t="s">
        <v>3713</v>
      </c>
      <c r="B1897" s="134" t="s">
        <v>3714</v>
      </c>
      <c r="C1897" s="139" t="s">
        <v>353</v>
      </c>
      <c r="D1897" s="166">
        <v>0.22151772677898407</v>
      </c>
      <c r="E1897" s="177">
        <v>0.21894757449626923</v>
      </c>
    </row>
    <row r="1898" spans="1:5" ht="60">
      <c r="A1898" s="124" t="s">
        <v>3715</v>
      </c>
      <c r="B1898" s="134" t="s">
        <v>3716</v>
      </c>
      <c r="C1898" s="139" t="s">
        <v>348</v>
      </c>
      <c r="D1898" s="161">
        <v>9.5984382629394531</v>
      </c>
      <c r="E1898" s="172">
        <v>8.5597982406616211</v>
      </c>
    </row>
    <row r="1899" spans="1:5" ht="60">
      <c r="A1899" s="124" t="s">
        <v>3717</v>
      </c>
      <c r="B1899" s="134" t="s">
        <v>3718</v>
      </c>
      <c r="C1899" s="139" t="s">
        <v>3446</v>
      </c>
      <c r="D1899" s="162">
        <v>28.586418151855469</v>
      </c>
      <c r="E1899" s="173">
        <v>28.579092025756836</v>
      </c>
    </row>
    <row r="1900" spans="1:5" ht="60">
      <c r="A1900" s="124" t="s">
        <v>3719</v>
      </c>
      <c r="B1900" s="134" t="s">
        <v>3720</v>
      </c>
      <c r="C1900" s="139" t="s">
        <v>20</v>
      </c>
      <c r="D1900" s="166">
        <v>1.3526334427297115E-2</v>
      </c>
      <c r="E1900" s="177">
        <v>2.0961953327059746E-2</v>
      </c>
    </row>
    <row r="1901" spans="1:5" ht="60">
      <c r="A1901" s="124" t="s">
        <v>3721</v>
      </c>
      <c r="B1901" s="134" t="s">
        <v>3722</v>
      </c>
      <c r="C1901" s="139" t="s">
        <v>162</v>
      </c>
      <c r="D1901" s="161">
        <v>7.035301685333252</v>
      </c>
      <c r="E1901" s="173">
        <v>10.882872581481934</v>
      </c>
    </row>
    <row r="1902" spans="1:5" ht="60">
      <c r="A1902" s="124" t="s">
        <v>3723</v>
      </c>
      <c r="B1902" s="134" t="s">
        <v>3724</v>
      </c>
      <c r="C1902" s="139" t="s">
        <v>3453</v>
      </c>
      <c r="D1902" s="161">
        <v>1.1859731674194336</v>
      </c>
      <c r="E1902" s="172">
        <v>1.1886543035507202</v>
      </c>
    </row>
    <row r="1903" spans="1:5" ht="60">
      <c r="A1903" s="124" t="s">
        <v>3725</v>
      </c>
      <c r="B1903" s="134" t="s">
        <v>3726</v>
      </c>
      <c r="C1903" s="139" t="s">
        <v>45</v>
      </c>
      <c r="D1903" s="162">
        <v>75.3670654296875</v>
      </c>
      <c r="E1903" s="173">
        <v>75.314826965332031</v>
      </c>
    </row>
    <row r="1904" spans="1:5" ht="60">
      <c r="A1904" s="124" t="s">
        <v>3727</v>
      </c>
      <c r="B1904" s="134" t="s">
        <v>3728</v>
      </c>
      <c r="C1904" s="139" t="s">
        <v>45</v>
      </c>
      <c r="D1904" s="162">
        <v>20.221630096435547</v>
      </c>
      <c r="E1904" s="173">
        <v>20.207612991333008</v>
      </c>
    </row>
    <row r="1905" spans="1:5" ht="60">
      <c r="A1905" s="124" t="s">
        <v>3729</v>
      </c>
      <c r="B1905" s="134" t="s">
        <v>3730</v>
      </c>
      <c r="C1905" s="139" t="s">
        <v>45</v>
      </c>
      <c r="D1905" s="166">
        <v>2.9250191524624825E-2</v>
      </c>
      <c r="E1905" s="177">
        <v>2.9229914769530296E-2</v>
      </c>
    </row>
    <row r="1906" spans="1:5" ht="60">
      <c r="A1906" s="124" t="s">
        <v>3731</v>
      </c>
      <c r="B1906" s="134" t="s">
        <v>3732</v>
      </c>
      <c r="C1906" s="139" t="s">
        <v>45</v>
      </c>
      <c r="D1906" s="161">
        <v>3.4743859767913818</v>
      </c>
      <c r="E1906" s="172">
        <v>3.5412914752960205</v>
      </c>
    </row>
    <row r="1907" spans="1:5" ht="60">
      <c r="A1907" s="124" t="s">
        <v>3733</v>
      </c>
      <c r="B1907" s="134" t="s">
        <v>3734</v>
      </c>
      <c r="C1907" s="139" t="s">
        <v>45</v>
      </c>
      <c r="D1907" s="165">
        <v>0</v>
      </c>
      <c r="E1907" s="176">
        <v>0</v>
      </c>
    </row>
    <row r="1908" spans="1:5" ht="60">
      <c r="A1908" s="124" t="s">
        <v>3735</v>
      </c>
      <c r="B1908" s="134" t="s">
        <v>3736</v>
      </c>
      <c r="C1908" s="139" t="s">
        <v>45</v>
      </c>
      <c r="D1908" s="166">
        <v>0.90767008066177368</v>
      </c>
      <c r="E1908" s="177">
        <v>0.90704077482223511</v>
      </c>
    </row>
    <row r="1909" spans="1:5" ht="60">
      <c r="A1909" s="124" t="s">
        <v>3737</v>
      </c>
      <c r="B1909" s="134" t="s">
        <v>3738</v>
      </c>
      <c r="C1909" s="139" t="s">
        <v>45</v>
      </c>
      <c r="D1909" s="165">
        <v>0</v>
      </c>
      <c r="E1909" s="176">
        <v>0</v>
      </c>
    </row>
    <row r="1910" spans="1:5" ht="60">
      <c r="A1910" s="124" t="s">
        <v>3739</v>
      </c>
      <c r="B1910" s="134" t="s">
        <v>3740</v>
      </c>
      <c r="C1910" s="139" t="s">
        <v>1317</v>
      </c>
      <c r="D1910" s="165">
        <v>0</v>
      </c>
      <c r="E1910" s="176">
        <v>0</v>
      </c>
    </row>
    <row r="1911" spans="1:5" ht="60">
      <c r="A1911" s="124" t="s">
        <v>3741</v>
      </c>
      <c r="B1911" s="134" t="s">
        <v>3742</v>
      </c>
      <c r="C1911" s="139" t="s">
        <v>1308</v>
      </c>
      <c r="D1911" s="165">
        <v>0</v>
      </c>
      <c r="E1911" s="176">
        <v>0</v>
      </c>
    </row>
    <row r="1912" spans="1:5" ht="60">
      <c r="A1912" s="124" t="s">
        <v>3743</v>
      </c>
      <c r="B1912" s="134" t="s">
        <v>3744</v>
      </c>
      <c r="C1912" s="139" t="s">
        <v>1308</v>
      </c>
      <c r="D1912" s="165">
        <v>0</v>
      </c>
      <c r="E1912" s="176">
        <v>0</v>
      </c>
    </row>
    <row r="1913" spans="1:5" ht="60">
      <c r="A1913" s="124" t="s">
        <v>3745</v>
      </c>
      <c r="B1913" s="134" t="s">
        <v>3746</v>
      </c>
      <c r="C1913" s="139" t="s">
        <v>1308</v>
      </c>
      <c r="D1913" s="165">
        <v>0</v>
      </c>
      <c r="E1913" s="176">
        <v>0</v>
      </c>
    </row>
    <row r="1914" spans="1:5" ht="60">
      <c r="A1914" s="124" t="s">
        <v>3747</v>
      </c>
      <c r="B1914" s="134" t="s">
        <v>3748</v>
      </c>
      <c r="C1914" s="139" t="s">
        <v>1308</v>
      </c>
      <c r="D1914" s="165">
        <v>0</v>
      </c>
      <c r="E1914" s="176">
        <v>0</v>
      </c>
    </row>
    <row r="1915" spans="1:5" ht="60">
      <c r="A1915" s="124" t="s">
        <v>3749</v>
      </c>
      <c r="B1915" s="134" t="s">
        <v>3750</v>
      </c>
      <c r="C1915" s="139" t="s">
        <v>1308</v>
      </c>
      <c r="D1915" s="165">
        <v>0</v>
      </c>
      <c r="E1915" s="176">
        <v>0</v>
      </c>
    </row>
    <row r="1916" spans="1:5" ht="60">
      <c r="A1916" s="124" t="s">
        <v>3751</v>
      </c>
      <c r="B1916" s="134" t="s">
        <v>3752</v>
      </c>
      <c r="C1916" s="139" t="s">
        <v>45</v>
      </c>
      <c r="D1916" s="162">
        <v>20.949497222900391</v>
      </c>
      <c r="E1916" s="173">
        <v>20.949495315551758</v>
      </c>
    </row>
    <row r="1917" spans="1:5" ht="60">
      <c r="A1917" s="124" t="s">
        <v>3753</v>
      </c>
      <c r="B1917" s="134" t="s">
        <v>3754</v>
      </c>
      <c r="C1917" s="139" t="s">
        <v>3484</v>
      </c>
      <c r="D1917" s="163">
        <v>23552.533203125</v>
      </c>
      <c r="E1917" s="174">
        <v>36525.015625</v>
      </c>
    </row>
    <row r="1918" spans="1:5" ht="60">
      <c r="A1918" s="124" t="s">
        <v>3755</v>
      </c>
      <c r="B1918" s="134" t="s">
        <v>3756</v>
      </c>
      <c r="C1918" s="139" t="s">
        <v>50</v>
      </c>
      <c r="D1918" s="166">
        <v>0.99055439233779907</v>
      </c>
      <c r="E1918" s="177">
        <v>0.98971670866012573</v>
      </c>
    </row>
    <row r="1919" spans="1:5" ht="60">
      <c r="A1919" s="124" t="s">
        <v>3757</v>
      </c>
      <c r="B1919" s="134" t="s">
        <v>3758</v>
      </c>
      <c r="C1919" s="139" t="s">
        <v>42</v>
      </c>
      <c r="D1919" s="167">
        <v>648.24908447265625</v>
      </c>
      <c r="E1919" s="178">
        <v>646.45941162109375</v>
      </c>
    </row>
    <row r="1920" spans="1:5" ht="60">
      <c r="A1920" s="124" t="s">
        <v>3759</v>
      </c>
      <c r="B1920" s="134" t="s">
        <v>3760</v>
      </c>
      <c r="C1920" s="139" t="s">
        <v>20</v>
      </c>
      <c r="D1920" s="162">
        <v>68.150184631347656</v>
      </c>
      <c r="E1920" s="178">
        <v>105.32959747314453</v>
      </c>
    </row>
    <row r="1921" spans="1:5" ht="60">
      <c r="A1921" s="124" t="s">
        <v>3761</v>
      </c>
      <c r="B1921" s="134" t="s">
        <v>3762</v>
      </c>
      <c r="C1921" s="139" t="s">
        <v>20</v>
      </c>
      <c r="D1921" s="166">
        <v>0.32327568531036377</v>
      </c>
      <c r="E1921" s="177">
        <v>0.48890501260757446</v>
      </c>
    </row>
    <row r="1922" spans="1:5" ht="60">
      <c r="A1922" s="124" t="s">
        <v>3763</v>
      </c>
      <c r="B1922" s="134" t="s">
        <v>3764</v>
      </c>
      <c r="C1922" s="139" t="s">
        <v>348</v>
      </c>
      <c r="D1922" s="167">
        <v>666.4468994140625</v>
      </c>
      <c r="E1922" s="178">
        <v>664.20849609375</v>
      </c>
    </row>
    <row r="1923" spans="1:5" ht="60">
      <c r="A1923" s="124" t="s">
        <v>3765</v>
      </c>
      <c r="B1923" s="134" t="s">
        <v>3766</v>
      </c>
      <c r="C1923" s="139" t="s">
        <v>45</v>
      </c>
      <c r="D1923" s="165">
        <v>0</v>
      </c>
      <c r="E1923" s="176">
        <v>0</v>
      </c>
    </row>
    <row r="1924" spans="1:5" ht="60">
      <c r="A1924" s="124" t="s">
        <v>3767</v>
      </c>
      <c r="B1924" s="134" t="s">
        <v>3768</v>
      </c>
      <c r="C1924" s="139" t="s">
        <v>353</v>
      </c>
      <c r="D1924" s="161">
        <v>1.587337851524353</v>
      </c>
      <c r="E1924" s="172">
        <v>1.5816795825958252</v>
      </c>
    </row>
    <row r="1925" spans="1:5" ht="60">
      <c r="A1925" s="124" t="s">
        <v>3769</v>
      </c>
      <c r="B1925" s="134" t="s">
        <v>3770</v>
      </c>
      <c r="C1925" s="139" t="s">
        <v>348</v>
      </c>
      <c r="D1925" s="167">
        <v>727.098876953125</v>
      </c>
      <c r="E1925" s="178">
        <v>722.22283935546875</v>
      </c>
    </row>
    <row r="1926" spans="1:5" ht="60">
      <c r="A1926" s="124" t="s">
        <v>3771</v>
      </c>
      <c r="B1926" s="134" t="s">
        <v>3772</v>
      </c>
      <c r="C1926" s="139" t="s">
        <v>3446</v>
      </c>
      <c r="D1926" s="162">
        <v>28.805086135864258</v>
      </c>
      <c r="E1926" s="173">
        <v>28.8466796875</v>
      </c>
    </row>
    <row r="1927" spans="1:5" ht="60">
      <c r="A1927" s="124" t="s">
        <v>3773</v>
      </c>
      <c r="B1927" s="134" t="s">
        <v>3774</v>
      </c>
      <c r="C1927" s="139" t="s">
        <v>20</v>
      </c>
      <c r="D1927" s="162">
        <v>14.17392635345459</v>
      </c>
      <c r="E1927" s="173">
        <v>21.43687629699707</v>
      </c>
    </row>
    <row r="1928" spans="1:5" ht="60">
      <c r="A1928" s="124" t="s">
        <v>3775</v>
      </c>
      <c r="B1928" s="134" t="s">
        <v>3776</v>
      </c>
      <c r="C1928" s="139" t="s">
        <v>162</v>
      </c>
      <c r="D1928" s="162">
        <v>50.829113006591797</v>
      </c>
      <c r="E1928" s="173">
        <v>78.359619140625</v>
      </c>
    </row>
    <row r="1929" spans="1:5" ht="60">
      <c r="A1929" s="124" t="s">
        <v>3777</v>
      </c>
      <c r="B1929" s="134" t="s">
        <v>3778</v>
      </c>
      <c r="C1929" s="139" t="s">
        <v>3453</v>
      </c>
      <c r="D1929" s="166">
        <v>0.3724365234375</v>
      </c>
      <c r="E1929" s="177">
        <v>0.37338414788246155</v>
      </c>
    </row>
    <row r="1930" spans="1:5" ht="60">
      <c r="A1930" s="124" t="s">
        <v>3779</v>
      </c>
      <c r="B1930" s="134" t="s">
        <v>3780</v>
      </c>
      <c r="C1930" s="139" t="s">
        <v>45</v>
      </c>
      <c r="D1930" s="162">
        <v>66.367889404296875</v>
      </c>
      <c r="E1930" s="173">
        <v>66.640655517578125</v>
      </c>
    </row>
    <row r="1931" spans="1:5" ht="60">
      <c r="A1931" s="124" t="s">
        <v>3781</v>
      </c>
      <c r="B1931" s="134" t="s">
        <v>3782</v>
      </c>
      <c r="C1931" s="139" t="s">
        <v>45</v>
      </c>
      <c r="D1931" s="161">
        <v>2.9639835357666016</v>
      </c>
      <c r="E1931" s="172">
        <v>3.5715091228485107</v>
      </c>
    </row>
    <row r="1932" spans="1:5" ht="60">
      <c r="A1932" s="124" t="s">
        <v>3783</v>
      </c>
      <c r="B1932" s="134" t="s">
        <v>3784</v>
      </c>
      <c r="C1932" s="139" t="s">
        <v>45</v>
      </c>
      <c r="D1932" s="162">
        <v>13.61259651184082</v>
      </c>
      <c r="E1932" s="173">
        <v>13.339990615844727</v>
      </c>
    </row>
    <row r="1933" spans="1:5" ht="60">
      <c r="A1933" s="124" t="s">
        <v>3785</v>
      </c>
      <c r="B1933" s="134" t="s">
        <v>3786</v>
      </c>
      <c r="C1933" s="139" t="s">
        <v>45</v>
      </c>
      <c r="D1933" s="162">
        <v>16.203100204467773</v>
      </c>
      <c r="E1933" s="173">
        <v>15.593194961547852</v>
      </c>
    </row>
    <row r="1934" spans="1:5" ht="60">
      <c r="A1934" s="124" t="s">
        <v>3787</v>
      </c>
      <c r="B1934" s="134" t="s">
        <v>3788</v>
      </c>
      <c r="C1934" s="139" t="s">
        <v>45</v>
      </c>
      <c r="D1934" s="165">
        <v>0</v>
      </c>
      <c r="E1934" s="176">
        <v>0</v>
      </c>
    </row>
    <row r="1935" spans="1:5" ht="60">
      <c r="A1935" s="124" t="s">
        <v>3789</v>
      </c>
      <c r="B1935" s="134" t="s">
        <v>3790</v>
      </c>
      <c r="C1935" s="139" t="s">
        <v>45</v>
      </c>
      <c r="D1935" s="166">
        <v>0.79824990034103394</v>
      </c>
      <c r="E1935" s="177">
        <v>0.80155563354492188</v>
      </c>
    </row>
    <row r="1936" spans="1:5" ht="60">
      <c r="A1936" s="124" t="s">
        <v>3791</v>
      </c>
      <c r="B1936" s="134" t="s">
        <v>3792</v>
      </c>
      <c r="C1936" s="139" t="s">
        <v>45</v>
      </c>
      <c r="D1936" s="166">
        <v>5.4181110113859177E-2</v>
      </c>
      <c r="E1936" s="177">
        <v>5.3093593567609787E-2</v>
      </c>
    </row>
    <row r="1937" spans="1:5" ht="60">
      <c r="A1937" s="124" t="s">
        <v>3793</v>
      </c>
      <c r="B1937" s="134" t="s">
        <v>3794</v>
      </c>
      <c r="C1937" s="139" t="s">
        <v>1317</v>
      </c>
      <c r="D1937" s="161">
        <v>2.7090556621551514</v>
      </c>
      <c r="E1937" s="172">
        <v>2.6546797752380371</v>
      </c>
    </row>
    <row r="1938" spans="1:5" ht="60">
      <c r="A1938" s="124" t="s">
        <v>3795</v>
      </c>
      <c r="B1938" s="134" t="s">
        <v>3796</v>
      </c>
      <c r="C1938" s="139" t="s">
        <v>1308</v>
      </c>
      <c r="D1938" s="165">
        <v>0</v>
      </c>
      <c r="E1938" s="176">
        <v>0</v>
      </c>
    </row>
    <row r="1939" spans="1:5" ht="60">
      <c r="A1939" s="124" t="s">
        <v>3797</v>
      </c>
      <c r="B1939" s="134" t="s">
        <v>3798</v>
      </c>
      <c r="C1939" s="139" t="s">
        <v>1308</v>
      </c>
      <c r="D1939" s="165">
        <v>0</v>
      </c>
      <c r="E1939" s="176">
        <v>0</v>
      </c>
    </row>
    <row r="1940" spans="1:5" ht="60">
      <c r="A1940" s="124" t="s">
        <v>3799</v>
      </c>
      <c r="B1940" s="134" t="s">
        <v>3800</v>
      </c>
      <c r="C1940" s="139" t="s">
        <v>1308</v>
      </c>
      <c r="D1940" s="165">
        <v>0</v>
      </c>
      <c r="E1940" s="176">
        <v>0</v>
      </c>
    </row>
    <row r="1941" spans="1:5" ht="60">
      <c r="A1941" s="124" t="s">
        <v>3801</v>
      </c>
      <c r="B1941" s="134" t="s">
        <v>3802</v>
      </c>
      <c r="C1941" s="139" t="s">
        <v>1308</v>
      </c>
      <c r="D1941" s="165">
        <v>0</v>
      </c>
      <c r="E1941" s="176">
        <v>0</v>
      </c>
    </row>
    <row r="1942" spans="1:5" ht="60">
      <c r="A1942" s="124" t="s">
        <v>3803</v>
      </c>
      <c r="B1942" s="134" t="s">
        <v>3804</v>
      </c>
      <c r="C1942" s="139" t="s">
        <v>1308</v>
      </c>
      <c r="D1942" s="165">
        <v>0</v>
      </c>
      <c r="E1942" s="176">
        <v>0</v>
      </c>
    </row>
    <row r="1943" spans="1:5" ht="60">
      <c r="A1943" s="124" t="s">
        <v>3805</v>
      </c>
      <c r="B1943" s="134" t="s">
        <v>3806</v>
      </c>
      <c r="C1943" s="139" t="s">
        <v>45</v>
      </c>
      <c r="D1943" s="161">
        <v>3.5371038913726807</v>
      </c>
      <c r="E1943" s="172">
        <v>4.2313046455383301</v>
      </c>
    </row>
    <row r="1944" spans="1:5" ht="60">
      <c r="A1944" s="124" t="s">
        <v>3807</v>
      </c>
      <c r="B1944" s="134" t="s">
        <v>3808</v>
      </c>
      <c r="C1944" s="139" t="s">
        <v>3484</v>
      </c>
      <c r="D1944" s="163">
        <v>53031.68359375</v>
      </c>
      <c r="E1944" s="174">
        <v>81845</v>
      </c>
    </row>
    <row r="1945" spans="1:5" ht="60">
      <c r="A1945" s="124" t="s">
        <v>3809</v>
      </c>
      <c r="B1945" s="134" t="s">
        <v>3810</v>
      </c>
      <c r="C1945" s="139" t="s">
        <v>50</v>
      </c>
      <c r="D1945" s="166">
        <v>0.98806172609329224</v>
      </c>
      <c r="E1945" s="177">
        <v>0.9872240424156189</v>
      </c>
    </row>
    <row r="1946" spans="1:5" ht="60">
      <c r="A1946" s="124" t="s">
        <v>3811</v>
      </c>
      <c r="B1946" s="134" t="s">
        <v>3812</v>
      </c>
      <c r="C1946" s="139" t="s">
        <v>42</v>
      </c>
      <c r="D1946" s="167">
        <v>494.71810913085937</v>
      </c>
      <c r="E1946" s="178">
        <v>482.11395263671875</v>
      </c>
    </row>
    <row r="1947" spans="1:5" ht="60">
      <c r="A1947" s="124" t="s">
        <v>3813</v>
      </c>
      <c r="B1947" s="134" t="s">
        <v>3814</v>
      </c>
      <c r="C1947" s="139" t="s">
        <v>20</v>
      </c>
      <c r="D1947" s="162">
        <v>68.150184631347656</v>
      </c>
      <c r="E1947" s="178">
        <v>105.32959747314453</v>
      </c>
    </row>
    <row r="1948" spans="1:5" ht="60">
      <c r="A1948" s="124" t="s">
        <v>3815</v>
      </c>
      <c r="B1948" s="134" t="s">
        <v>3816</v>
      </c>
      <c r="C1948" s="139" t="s">
        <v>20</v>
      </c>
      <c r="D1948" s="166">
        <v>0.32327568531036377</v>
      </c>
      <c r="E1948" s="177">
        <v>0.48890501260757446</v>
      </c>
    </row>
    <row r="1949" spans="1:5" ht="60">
      <c r="A1949" s="124" t="s">
        <v>3817</v>
      </c>
      <c r="B1949" s="134" t="s">
        <v>3818</v>
      </c>
      <c r="C1949" s="139" t="s">
        <v>348</v>
      </c>
      <c r="D1949" s="167">
        <v>477.00540161132812</v>
      </c>
      <c r="E1949" s="178">
        <v>461.81781005859375</v>
      </c>
    </row>
    <row r="1950" spans="1:5" ht="60">
      <c r="A1950" s="124" t="s">
        <v>3819</v>
      </c>
      <c r="B1950" s="134" t="s">
        <v>3820</v>
      </c>
      <c r="C1950" s="139" t="s">
        <v>45</v>
      </c>
      <c r="D1950" s="165">
        <v>0</v>
      </c>
      <c r="E1950" s="176">
        <v>0</v>
      </c>
    </row>
    <row r="1951" spans="1:5" ht="60">
      <c r="A1951" s="124" t="s">
        <v>3821</v>
      </c>
      <c r="B1951" s="134" t="s">
        <v>3822</v>
      </c>
      <c r="C1951" s="139" t="s">
        <v>353</v>
      </c>
      <c r="D1951" s="161">
        <v>1.3620249032974243</v>
      </c>
      <c r="E1951" s="172">
        <v>1.3396638631820679</v>
      </c>
    </row>
    <row r="1952" spans="1:5" ht="60">
      <c r="A1952" s="124" t="s">
        <v>3823</v>
      </c>
      <c r="B1952" s="134" t="s">
        <v>3824</v>
      </c>
      <c r="C1952" s="139" t="s">
        <v>348</v>
      </c>
      <c r="D1952" s="167">
        <v>536.59613037109375</v>
      </c>
      <c r="E1952" s="178">
        <v>519.4615478515625</v>
      </c>
    </row>
    <row r="1953" spans="1:5" ht="60">
      <c r="A1953" s="124" t="s">
        <v>3825</v>
      </c>
      <c r="B1953" s="134" t="s">
        <v>3826</v>
      </c>
      <c r="C1953" s="139" t="s">
        <v>3446</v>
      </c>
      <c r="D1953" s="162">
        <v>28.805086135864258</v>
      </c>
      <c r="E1953" s="173">
        <v>28.8466796875</v>
      </c>
    </row>
    <row r="1954" spans="1:5" ht="60">
      <c r="A1954" s="124" t="s">
        <v>3827</v>
      </c>
      <c r="B1954" s="134" t="s">
        <v>3828</v>
      </c>
      <c r="C1954" s="139" t="s">
        <v>20</v>
      </c>
      <c r="D1954" s="162">
        <v>14.17392635345459</v>
      </c>
      <c r="E1954" s="173">
        <v>21.43687629699707</v>
      </c>
    </row>
    <row r="1955" spans="1:5" ht="60">
      <c r="A1955" s="124" t="s">
        <v>3829</v>
      </c>
      <c r="B1955" s="134" t="s">
        <v>3830</v>
      </c>
      <c r="C1955" s="139" t="s">
        <v>162</v>
      </c>
      <c r="D1955" s="162">
        <v>42.466415405273437</v>
      </c>
      <c r="E1955" s="173">
        <v>64.518287658691406</v>
      </c>
    </row>
    <row r="1956" spans="1:5" ht="60">
      <c r="A1956" s="124" t="s">
        <v>3831</v>
      </c>
      <c r="B1956" s="134" t="s">
        <v>3832</v>
      </c>
      <c r="C1956" s="139" t="s">
        <v>3453</v>
      </c>
      <c r="D1956" s="166">
        <v>0.44577857851982117</v>
      </c>
      <c r="E1956" s="177">
        <v>0.45348751544952393</v>
      </c>
    </row>
    <row r="1957" spans="1:5" ht="60">
      <c r="A1957" s="124" t="s">
        <v>3833</v>
      </c>
      <c r="B1957" s="134" t="s">
        <v>3834</v>
      </c>
      <c r="C1957" s="139" t="s">
        <v>45</v>
      </c>
      <c r="D1957" s="162">
        <v>66.367889404296875</v>
      </c>
      <c r="E1957" s="173">
        <v>66.640655517578125</v>
      </c>
    </row>
    <row r="1958" spans="1:5" ht="60">
      <c r="A1958" s="124" t="s">
        <v>3835</v>
      </c>
      <c r="B1958" s="134" t="s">
        <v>3836</v>
      </c>
      <c r="C1958" s="139" t="s">
        <v>45</v>
      </c>
      <c r="D1958" s="161">
        <v>2.9639835357666016</v>
      </c>
      <c r="E1958" s="172">
        <v>3.5715091228485107</v>
      </c>
    </row>
    <row r="1959" spans="1:5" ht="60">
      <c r="A1959" s="124" t="s">
        <v>3837</v>
      </c>
      <c r="B1959" s="134" t="s">
        <v>3838</v>
      </c>
      <c r="C1959" s="139" t="s">
        <v>45</v>
      </c>
      <c r="D1959" s="162">
        <v>13.61259651184082</v>
      </c>
      <c r="E1959" s="173">
        <v>13.339990615844727</v>
      </c>
    </row>
    <row r="1960" spans="1:5" ht="60">
      <c r="A1960" s="124" t="s">
        <v>3839</v>
      </c>
      <c r="B1960" s="134" t="s">
        <v>3840</v>
      </c>
      <c r="C1960" s="139" t="s">
        <v>45</v>
      </c>
      <c r="D1960" s="162">
        <v>16.203100204467773</v>
      </c>
      <c r="E1960" s="173">
        <v>15.593194961547852</v>
      </c>
    </row>
    <row r="1961" spans="1:5" ht="60">
      <c r="A1961" s="124" t="s">
        <v>3841</v>
      </c>
      <c r="B1961" s="134" t="s">
        <v>3842</v>
      </c>
      <c r="C1961" s="139" t="s">
        <v>45</v>
      </c>
      <c r="D1961" s="165">
        <v>0</v>
      </c>
      <c r="E1961" s="176">
        <v>0</v>
      </c>
    </row>
    <row r="1962" spans="1:5" ht="60">
      <c r="A1962" s="124" t="s">
        <v>3843</v>
      </c>
      <c r="B1962" s="134" t="s">
        <v>3844</v>
      </c>
      <c r="C1962" s="139" t="s">
        <v>45</v>
      </c>
      <c r="D1962" s="166">
        <v>0.79824990034103394</v>
      </c>
      <c r="E1962" s="177">
        <v>0.80155563354492188</v>
      </c>
    </row>
    <row r="1963" spans="1:5" ht="60">
      <c r="A1963" s="124" t="s">
        <v>3845</v>
      </c>
      <c r="B1963" s="134" t="s">
        <v>3846</v>
      </c>
      <c r="C1963" s="139" t="s">
        <v>45</v>
      </c>
      <c r="D1963" s="166">
        <v>5.4181110113859177E-2</v>
      </c>
      <c r="E1963" s="177">
        <v>5.3093593567609787E-2</v>
      </c>
    </row>
    <row r="1964" spans="1:5" ht="60">
      <c r="A1964" s="124" t="s">
        <v>3847</v>
      </c>
      <c r="B1964" s="134" t="s">
        <v>3848</v>
      </c>
      <c r="C1964" s="139" t="s">
        <v>1317</v>
      </c>
      <c r="D1964" s="161">
        <v>2.7090556621551514</v>
      </c>
      <c r="E1964" s="172">
        <v>2.6546797752380371</v>
      </c>
    </row>
    <row r="1965" spans="1:5" ht="60">
      <c r="A1965" s="124" t="s">
        <v>3849</v>
      </c>
      <c r="B1965" s="134" t="s">
        <v>3850</v>
      </c>
      <c r="C1965" s="139" t="s">
        <v>1308</v>
      </c>
      <c r="D1965" s="165">
        <v>0</v>
      </c>
      <c r="E1965" s="176">
        <v>0</v>
      </c>
    </row>
    <row r="1966" spans="1:5" ht="60">
      <c r="A1966" s="124" t="s">
        <v>3851</v>
      </c>
      <c r="B1966" s="134" t="s">
        <v>3852</v>
      </c>
      <c r="C1966" s="139" t="s">
        <v>1308</v>
      </c>
      <c r="D1966" s="165">
        <v>0</v>
      </c>
      <c r="E1966" s="176">
        <v>0</v>
      </c>
    </row>
    <row r="1967" spans="1:5" ht="60">
      <c r="A1967" s="124" t="s">
        <v>3853</v>
      </c>
      <c r="B1967" s="134" t="s">
        <v>3854</v>
      </c>
      <c r="C1967" s="139" t="s">
        <v>1308</v>
      </c>
      <c r="D1967" s="165">
        <v>0</v>
      </c>
      <c r="E1967" s="176">
        <v>0</v>
      </c>
    </row>
    <row r="1968" spans="1:5" ht="60">
      <c r="A1968" s="124" t="s">
        <v>3855</v>
      </c>
      <c r="B1968" s="134" t="s">
        <v>3856</v>
      </c>
      <c r="C1968" s="139" t="s">
        <v>1308</v>
      </c>
      <c r="D1968" s="165">
        <v>0</v>
      </c>
      <c r="E1968" s="176">
        <v>0</v>
      </c>
    </row>
    <row r="1969" spans="1:5" ht="60">
      <c r="A1969" s="124" t="s">
        <v>3857</v>
      </c>
      <c r="B1969" s="134" t="s">
        <v>3858</v>
      </c>
      <c r="C1969" s="139" t="s">
        <v>1308</v>
      </c>
      <c r="D1969" s="165">
        <v>0</v>
      </c>
      <c r="E1969" s="176">
        <v>0</v>
      </c>
    </row>
    <row r="1970" spans="1:5" ht="60">
      <c r="A1970" s="124" t="s">
        <v>3859</v>
      </c>
      <c r="B1970" s="134" t="s">
        <v>3860</v>
      </c>
      <c r="C1970" s="139" t="s">
        <v>45</v>
      </c>
      <c r="D1970" s="161">
        <v>3.5371038913726807</v>
      </c>
      <c r="E1970" s="172">
        <v>4.2313046455383301</v>
      </c>
    </row>
    <row r="1971" spans="1:5" ht="60">
      <c r="A1971" s="124" t="s">
        <v>3861</v>
      </c>
      <c r="B1971" s="134" t="s">
        <v>3862</v>
      </c>
      <c r="C1971" s="139" t="s">
        <v>3484</v>
      </c>
      <c r="D1971" s="163">
        <v>53031.68359375</v>
      </c>
      <c r="E1971" s="174">
        <v>81845</v>
      </c>
    </row>
    <row r="1972" spans="1:5" ht="45">
      <c r="A1972" s="124" t="s">
        <v>3863</v>
      </c>
      <c r="B1972" s="134" t="s">
        <v>3864</v>
      </c>
      <c r="C1972" s="139" t="s">
        <v>50</v>
      </c>
      <c r="D1972" s="161">
        <v>1.0132377147674561</v>
      </c>
      <c r="E1972" s="172">
        <v>1.0124000310897827</v>
      </c>
    </row>
    <row r="1973" spans="1:5" ht="45">
      <c r="A1973" s="124" t="s">
        <v>3865</v>
      </c>
      <c r="B1973" s="134" t="s">
        <v>3866</v>
      </c>
      <c r="C1973" s="139" t="s">
        <v>42</v>
      </c>
      <c r="D1973" s="162">
        <v>30.000024795532227</v>
      </c>
      <c r="E1973" s="173">
        <v>28.999998092651367</v>
      </c>
    </row>
    <row r="1974" spans="1:5" ht="45">
      <c r="A1974" s="124" t="s">
        <v>3867</v>
      </c>
      <c r="B1974" s="134" t="s">
        <v>3868</v>
      </c>
      <c r="C1974" s="139" t="s">
        <v>20</v>
      </c>
      <c r="D1974" s="162">
        <v>14.72121524810791</v>
      </c>
      <c r="E1974" s="173">
        <v>22.823652267456055</v>
      </c>
    </row>
    <row r="1975" spans="1:5" ht="45">
      <c r="A1975" s="124" t="s">
        <v>3869</v>
      </c>
      <c r="B1975" s="134" t="s">
        <v>3870</v>
      </c>
      <c r="C1975" s="139" t="s">
        <v>20</v>
      </c>
      <c r="D1975" s="165">
        <v>0</v>
      </c>
      <c r="E1975" s="176">
        <v>0</v>
      </c>
    </row>
    <row r="1976" spans="1:5" ht="45">
      <c r="A1976" s="124" t="s">
        <v>3871</v>
      </c>
      <c r="B1976" s="134" t="s">
        <v>3872</v>
      </c>
      <c r="C1976" s="139" t="s">
        <v>348</v>
      </c>
      <c r="D1976" s="165">
        <v>0</v>
      </c>
      <c r="E1976" s="176">
        <v>0</v>
      </c>
    </row>
    <row r="1977" spans="1:5" ht="45">
      <c r="A1977" s="124" t="s">
        <v>3873</v>
      </c>
      <c r="B1977" s="134" t="s">
        <v>3874</v>
      </c>
      <c r="C1977" s="139" t="s">
        <v>45</v>
      </c>
      <c r="D1977" s="162">
        <v>82.999801635742188</v>
      </c>
      <c r="E1977" s="173">
        <v>89.541130065917969</v>
      </c>
    </row>
    <row r="1978" spans="1:5" ht="45">
      <c r="A1978" s="124" t="s">
        <v>3875</v>
      </c>
      <c r="B1978" s="134" t="s">
        <v>3876</v>
      </c>
      <c r="C1978" s="139" t="s">
        <v>353</v>
      </c>
      <c r="D1978" s="166">
        <v>0.22021770477294922</v>
      </c>
      <c r="E1978" s="177">
        <v>0.21765708923339844</v>
      </c>
    </row>
    <row r="1979" spans="1:5" ht="45">
      <c r="A1979" s="124" t="s">
        <v>3877</v>
      </c>
      <c r="B1979" s="134" t="s">
        <v>3878</v>
      </c>
      <c r="C1979" s="139" t="s">
        <v>348</v>
      </c>
      <c r="D1979" s="161">
        <v>5.1340827941894531</v>
      </c>
      <c r="E1979" s="172">
        <v>4.1086997985839844</v>
      </c>
    </row>
    <row r="1980" spans="1:5" ht="45">
      <c r="A1980" s="124" t="s">
        <v>3879</v>
      </c>
      <c r="B1980" s="134" t="s">
        <v>3880</v>
      </c>
      <c r="C1980" s="139" t="s">
        <v>3446</v>
      </c>
      <c r="D1980" s="162">
        <v>28.586418151855469</v>
      </c>
      <c r="E1980" s="173">
        <v>28.579092025756836</v>
      </c>
    </row>
    <row r="1981" spans="1:5" ht="45">
      <c r="A1981" s="124" t="s">
        <v>3881</v>
      </c>
      <c r="B1981" s="134" t="s">
        <v>3882</v>
      </c>
      <c r="C1981" s="139" t="s">
        <v>20</v>
      </c>
      <c r="D1981" s="169">
        <v>6.6292425617575645E-3</v>
      </c>
      <c r="E1981" s="177">
        <v>1.0273433290421963E-2</v>
      </c>
    </row>
    <row r="1982" spans="1:5" ht="45">
      <c r="A1982" s="124" t="s">
        <v>3883</v>
      </c>
      <c r="B1982" s="134" t="s">
        <v>3884</v>
      </c>
      <c r="C1982" s="139" t="s">
        <v>162</v>
      </c>
      <c r="D1982" s="161">
        <v>3.5585687160491943</v>
      </c>
      <c r="E1982" s="172">
        <v>5.504936695098877</v>
      </c>
    </row>
    <row r="1983" spans="1:5" ht="45">
      <c r="A1983" s="124" t="s">
        <v>3885</v>
      </c>
      <c r="B1983" s="134" t="s">
        <v>3886</v>
      </c>
      <c r="C1983" s="139" t="s">
        <v>3453</v>
      </c>
      <c r="D1983" s="161">
        <v>1.149121880531311</v>
      </c>
      <c r="E1983" s="172">
        <v>1.1516766548156738</v>
      </c>
    </row>
    <row r="1984" spans="1:5" ht="45">
      <c r="A1984" s="124" t="s">
        <v>3887</v>
      </c>
      <c r="B1984" s="134" t="s">
        <v>3888</v>
      </c>
      <c r="C1984" s="139" t="s">
        <v>45</v>
      </c>
      <c r="D1984" s="162">
        <v>75.3670654296875</v>
      </c>
      <c r="E1984" s="173">
        <v>75.314826965332031</v>
      </c>
    </row>
    <row r="1985" spans="1:5" ht="45">
      <c r="A1985" s="124" t="s">
        <v>3889</v>
      </c>
      <c r="B1985" s="134" t="s">
        <v>3890</v>
      </c>
      <c r="C1985" s="139" t="s">
        <v>45</v>
      </c>
      <c r="D1985" s="162">
        <v>20.221628189086914</v>
      </c>
      <c r="E1985" s="173">
        <v>20.207612991333008</v>
      </c>
    </row>
    <row r="1986" spans="1:5" ht="45">
      <c r="A1986" s="124" t="s">
        <v>3891</v>
      </c>
      <c r="B1986" s="134" t="s">
        <v>3892</v>
      </c>
      <c r="C1986" s="139" t="s">
        <v>45</v>
      </c>
      <c r="D1986" s="166">
        <v>2.9250187799334526E-2</v>
      </c>
      <c r="E1986" s="177">
        <v>2.9229914769530296E-2</v>
      </c>
    </row>
    <row r="1987" spans="1:5" ht="45">
      <c r="A1987" s="124" t="s">
        <v>3893</v>
      </c>
      <c r="B1987" s="134" t="s">
        <v>3894</v>
      </c>
      <c r="C1987" s="139" t="s">
        <v>45</v>
      </c>
      <c r="D1987" s="161">
        <v>3.4743857383728027</v>
      </c>
      <c r="E1987" s="172">
        <v>3.5412914752960205</v>
      </c>
    </row>
    <row r="1988" spans="1:5" ht="45">
      <c r="A1988" s="124" t="s">
        <v>3895</v>
      </c>
      <c r="B1988" s="134" t="s">
        <v>3896</v>
      </c>
      <c r="C1988" s="139" t="s">
        <v>45</v>
      </c>
      <c r="D1988" s="165">
        <v>0</v>
      </c>
      <c r="E1988" s="176">
        <v>0</v>
      </c>
    </row>
    <row r="1989" spans="1:5" ht="45">
      <c r="A1989" s="124" t="s">
        <v>3897</v>
      </c>
      <c r="B1989" s="134" t="s">
        <v>3898</v>
      </c>
      <c r="C1989" s="139" t="s">
        <v>45</v>
      </c>
      <c r="D1989" s="166">
        <v>0.90766996145248413</v>
      </c>
      <c r="E1989" s="177">
        <v>0.90704077482223511</v>
      </c>
    </row>
    <row r="1990" spans="1:5" ht="45">
      <c r="A1990" s="124" t="s">
        <v>3899</v>
      </c>
      <c r="B1990" s="134" t="s">
        <v>3900</v>
      </c>
      <c r="C1990" s="139" t="s">
        <v>45</v>
      </c>
      <c r="D1990" s="165">
        <v>0</v>
      </c>
      <c r="E1990" s="176">
        <v>0</v>
      </c>
    </row>
    <row r="1991" spans="1:5" ht="45">
      <c r="A1991" s="124" t="s">
        <v>3901</v>
      </c>
      <c r="B1991" s="134" t="s">
        <v>3902</v>
      </c>
      <c r="C1991" s="139" t="s">
        <v>1317</v>
      </c>
      <c r="D1991" s="165">
        <v>0</v>
      </c>
      <c r="E1991" s="176">
        <v>0</v>
      </c>
    </row>
    <row r="1992" spans="1:5" ht="45">
      <c r="A1992" s="124" t="s">
        <v>3903</v>
      </c>
      <c r="B1992" s="134" t="s">
        <v>3904</v>
      </c>
      <c r="C1992" s="139" t="s">
        <v>1308</v>
      </c>
      <c r="D1992" s="165">
        <v>0</v>
      </c>
      <c r="E1992" s="176">
        <v>0</v>
      </c>
    </row>
    <row r="1993" spans="1:5" ht="45">
      <c r="A1993" s="124" t="s">
        <v>3905</v>
      </c>
      <c r="B1993" s="134" t="s">
        <v>3906</v>
      </c>
      <c r="C1993" s="139" t="s">
        <v>1308</v>
      </c>
      <c r="D1993" s="165">
        <v>0</v>
      </c>
      <c r="E1993" s="176">
        <v>0</v>
      </c>
    </row>
    <row r="1994" spans="1:5" ht="45">
      <c r="A1994" s="124" t="s">
        <v>3907</v>
      </c>
      <c r="B1994" s="134" t="s">
        <v>3908</v>
      </c>
      <c r="C1994" s="139" t="s">
        <v>1308</v>
      </c>
      <c r="D1994" s="165">
        <v>0</v>
      </c>
      <c r="E1994" s="176">
        <v>0</v>
      </c>
    </row>
    <row r="1995" spans="1:5" ht="45">
      <c r="A1995" s="124" t="s">
        <v>3909</v>
      </c>
      <c r="B1995" s="134" t="s">
        <v>3910</v>
      </c>
      <c r="C1995" s="139" t="s">
        <v>1308</v>
      </c>
      <c r="D1995" s="165">
        <v>0</v>
      </c>
      <c r="E1995" s="176">
        <v>0</v>
      </c>
    </row>
    <row r="1996" spans="1:5" ht="45">
      <c r="A1996" s="124" t="s">
        <v>3911</v>
      </c>
      <c r="B1996" s="134" t="s">
        <v>3912</v>
      </c>
      <c r="C1996" s="139" t="s">
        <v>1308</v>
      </c>
      <c r="D1996" s="165">
        <v>0</v>
      </c>
      <c r="E1996" s="176">
        <v>0</v>
      </c>
    </row>
    <row r="1997" spans="1:5" ht="45">
      <c r="A1997" s="124" t="s">
        <v>3913</v>
      </c>
      <c r="B1997" s="134" t="s">
        <v>3914</v>
      </c>
      <c r="C1997" s="139" t="s">
        <v>45</v>
      </c>
      <c r="D1997" s="162">
        <v>20.949495315551758</v>
      </c>
      <c r="E1997" s="173">
        <v>20.949495315551758</v>
      </c>
    </row>
    <row r="1998" spans="1:5" ht="45">
      <c r="A1998" s="124" t="s">
        <v>3915</v>
      </c>
      <c r="B1998" s="134" t="s">
        <v>3916</v>
      </c>
      <c r="C1998" s="139" t="s">
        <v>3484</v>
      </c>
      <c r="D1998" s="163">
        <v>11543.07421875</v>
      </c>
      <c r="E1998" s="174">
        <v>17900.875</v>
      </c>
    </row>
    <row r="1999" spans="1:5" ht="45">
      <c r="A1999" s="124" t="s">
        <v>3917</v>
      </c>
      <c r="B1999" s="134" t="s">
        <v>3918</v>
      </c>
      <c r="C1999" s="139" t="s">
        <v>50</v>
      </c>
      <c r="D1999" s="161">
        <v>1.0132377147674561</v>
      </c>
      <c r="E1999" s="172">
        <v>1.0124000310897827</v>
      </c>
    </row>
    <row r="2000" spans="1:5" ht="45">
      <c r="A2000" s="124" t="s">
        <v>3919</v>
      </c>
      <c r="B2000" s="134" t="s">
        <v>3920</v>
      </c>
      <c r="C2000" s="139" t="s">
        <v>42</v>
      </c>
      <c r="D2000" s="162">
        <v>30.000024795532227</v>
      </c>
      <c r="E2000" s="173">
        <v>28.999998092651367</v>
      </c>
    </row>
    <row r="2001" spans="1:5" ht="45">
      <c r="A2001" s="124" t="s">
        <v>3921</v>
      </c>
      <c r="B2001" s="134" t="s">
        <v>3922</v>
      </c>
      <c r="C2001" s="139" t="s">
        <v>20</v>
      </c>
      <c r="D2001" s="162">
        <v>14.72121524810791</v>
      </c>
      <c r="E2001" s="173">
        <v>22.823652267456055</v>
      </c>
    </row>
    <row r="2002" spans="1:5" ht="45">
      <c r="A2002" s="124" t="s">
        <v>3923</v>
      </c>
      <c r="B2002" s="134" t="s">
        <v>3924</v>
      </c>
      <c r="C2002" s="139" t="s">
        <v>20</v>
      </c>
      <c r="D2002" s="165">
        <v>0</v>
      </c>
      <c r="E2002" s="176">
        <v>0</v>
      </c>
    </row>
    <row r="2003" spans="1:5" ht="45">
      <c r="A2003" s="124" t="s">
        <v>3925</v>
      </c>
      <c r="B2003" s="134" t="s">
        <v>3926</v>
      </c>
      <c r="C2003" s="139" t="s">
        <v>348</v>
      </c>
      <c r="D2003" s="165">
        <v>0</v>
      </c>
      <c r="E2003" s="176">
        <v>0</v>
      </c>
    </row>
    <row r="2004" spans="1:5" ht="45">
      <c r="A2004" s="124" t="s">
        <v>3927</v>
      </c>
      <c r="B2004" s="134" t="s">
        <v>3928</v>
      </c>
      <c r="C2004" s="139" t="s">
        <v>45</v>
      </c>
      <c r="D2004" s="162">
        <v>82.999801635742188</v>
      </c>
      <c r="E2004" s="173">
        <v>89.541130065917969</v>
      </c>
    </row>
    <row r="2005" spans="1:5" ht="45">
      <c r="A2005" s="124" t="s">
        <v>3929</v>
      </c>
      <c r="B2005" s="134" t="s">
        <v>3930</v>
      </c>
      <c r="C2005" s="139" t="s">
        <v>353</v>
      </c>
      <c r="D2005" s="166">
        <v>0.22021770477294922</v>
      </c>
      <c r="E2005" s="177">
        <v>0.21765708923339844</v>
      </c>
    </row>
    <row r="2006" spans="1:5" ht="45">
      <c r="A2006" s="124" t="s">
        <v>3931</v>
      </c>
      <c r="B2006" s="134" t="s">
        <v>3932</v>
      </c>
      <c r="C2006" s="139" t="s">
        <v>348</v>
      </c>
      <c r="D2006" s="161">
        <v>5.1340827941894531</v>
      </c>
      <c r="E2006" s="172">
        <v>4.1086997985839844</v>
      </c>
    </row>
    <row r="2007" spans="1:5" ht="45">
      <c r="A2007" s="124" t="s">
        <v>3933</v>
      </c>
      <c r="B2007" s="134" t="s">
        <v>3934</v>
      </c>
      <c r="C2007" s="139" t="s">
        <v>3446</v>
      </c>
      <c r="D2007" s="162">
        <v>28.586418151855469</v>
      </c>
      <c r="E2007" s="173">
        <v>28.579092025756836</v>
      </c>
    </row>
    <row r="2008" spans="1:5" ht="45">
      <c r="A2008" s="124" t="s">
        <v>3935</v>
      </c>
      <c r="B2008" s="134" t="s">
        <v>3936</v>
      </c>
      <c r="C2008" s="139" t="s">
        <v>20</v>
      </c>
      <c r="D2008" s="169">
        <v>6.6292425617575645E-3</v>
      </c>
      <c r="E2008" s="177">
        <v>1.0273433290421963E-2</v>
      </c>
    </row>
    <row r="2009" spans="1:5" ht="45">
      <c r="A2009" s="124" t="s">
        <v>3937</v>
      </c>
      <c r="B2009" s="134" t="s">
        <v>3938</v>
      </c>
      <c r="C2009" s="139" t="s">
        <v>162</v>
      </c>
      <c r="D2009" s="161">
        <v>3.5585687160491943</v>
      </c>
      <c r="E2009" s="172">
        <v>5.504936695098877</v>
      </c>
    </row>
    <row r="2010" spans="1:5" ht="45">
      <c r="A2010" s="124" t="s">
        <v>3939</v>
      </c>
      <c r="B2010" s="134" t="s">
        <v>3940</v>
      </c>
      <c r="C2010" s="139" t="s">
        <v>3453</v>
      </c>
      <c r="D2010" s="161">
        <v>1.149121880531311</v>
      </c>
      <c r="E2010" s="172">
        <v>1.1516766548156738</v>
      </c>
    </row>
    <row r="2011" spans="1:5" ht="45">
      <c r="A2011" s="124" t="s">
        <v>3941</v>
      </c>
      <c r="B2011" s="134" t="s">
        <v>3942</v>
      </c>
      <c r="C2011" s="139" t="s">
        <v>45</v>
      </c>
      <c r="D2011" s="162">
        <v>75.3670654296875</v>
      </c>
      <c r="E2011" s="173">
        <v>75.314826965332031</v>
      </c>
    </row>
    <row r="2012" spans="1:5" ht="45">
      <c r="A2012" s="124" t="s">
        <v>3943</v>
      </c>
      <c r="B2012" s="134" t="s">
        <v>3944</v>
      </c>
      <c r="C2012" s="139" t="s">
        <v>45</v>
      </c>
      <c r="D2012" s="162">
        <v>20.221628189086914</v>
      </c>
      <c r="E2012" s="173">
        <v>20.207612991333008</v>
      </c>
    </row>
    <row r="2013" spans="1:5" ht="45">
      <c r="A2013" s="124" t="s">
        <v>3945</v>
      </c>
      <c r="B2013" s="134" t="s">
        <v>3946</v>
      </c>
      <c r="C2013" s="139" t="s">
        <v>45</v>
      </c>
      <c r="D2013" s="166">
        <v>2.9250187799334526E-2</v>
      </c>
      <c r="E2013" s="177">
        <v>2.9229914769530296E-2</v>
      </c>
    </row>
    <row r="2014" spans="1:5" ht="45">
      <c r="A2014" s="124" t="s">
        <v>3947</v>
      </c>
      <c r="B2014" s="134" t="s">
        <v>3948</v>
      </c>
      <c r="C2014" s="139" t="s">
        <v>45</v>
      </c>
      <c r="D2014" s="161">
        <v>3.4743857383728027</v>
      </c>
      <c r="E2014" s="172">
        <v>3.5412914752960205</v>
      </c>
    </row>
    <row r="2015" spans="1:5" ht="45">
      <c r="A2015" s="124" t="s">
        <v>3949</v>
      </c>
      <c r="B2015" s="134" t="s">
        <v>3950</v>
      </c>
      <c r="C2015" s="139" t="s">
        <v>45</v>
      </c>
      <c r="D2015" s="165">
        <v>0</v>
      </c>
      <c r="E2015" s="176">
        <v>0</v>
      </c>
    </row>
    <row r="2016" spans="1:5" ht="45">
      <c r="A2016" s="124" t="s">
        <v>3951</v>
      </c>
      <c r="B2016" s="134" t="s">
        <v>3952</v>
      </c>
      <c r="C2016" s="139" t="s">
        <v>45</v>
      </c>
      <c r="D2016" s="166">
        <v>0.90766996145248413</v>
      </c>
      <c r="E2016" s="177">
        <v>0.90704077482223511</v>
      </c>
    </row>
    <row r="2017" spans="1:5" ht="45">
      <c r="A2017" s="124" t="s">
        <v>3953</v>
      </c>
      <c r="B2017" s="134" t="s">
        <v>3954</v>
      </c>
      <c r="C2017" s="139" t="s">
        <v>45</v>
      </c>
      <c r="D2017" s="165">
        <v>0</v>
      </c>
      <c r="E2017" s="176">
        <v>0</v>
      </c>
    </row>
    <row r="2018" spans="1:5" ht="45">
      <c r="A2018" s="124" t="s">
        <v>3955</v>
      </c>
      <c r="B2018" s="134" t="s">
        <v>3956</v>
      </c>
      <c r="C2018" s="139" t="s">
        <v>1317</v>
      </c>
      <c r="D2018" s="165">
        <v>0</v>
      </c>
      <c r="E2018" s="176">
        <v>0</v>
      </c>
    </row>
    <row r="2019" spans="1:5" ht="45">
      <c r="A2019" s="124" t="s">
        <v>3957</v>
      </c>
      <c r="B2019" s="134" t="s">
        <v>3958</v>
      </c>
      <c r="C2019" s="139" t="s">
        <v>1308</v>
      </c>
      <c r="D2019" s="165">
        <v>0</v>
      </c>
      <c r="E2019" s="176">
        <v>0</v>
      </c>
    </row>
    <row r="2020" spans="1:5" ht="45">
      <c r="A2020" s="124" t="s">
        <v>3959</v>
      </c>
      <c r="B2020" s="134" t="s">
        <v>3960</v>
      </c>
      <c r="C2020" s="139" t="s">
        <v>1308</v>
      </c>
      <c r="D2020" s="165">
        <v>0</v>
      </c>
      <c r="E2020" s="176">
        <v>0</v>
      </c>
    </row>
    <row r="2021" spans="1:5" ht="45">
      <c r="A2021" s="124" t="s">
        <v>3961</v>
      </c>
      <c r="B2021" s="134" t="s">
        <v>3962</v>
      </c>
      <c r="C2021" s="139" t="s">
        <v>1308</v>
      </c>
      <c r="D2021" s="165">
        <v>0</v>
      </c>
      <c r="E2021" s="176">
        <v>0</v>
      </c>
    </row>
    <row r="2022" spans="1:5" ht="45">
      <c r="A2022" s="124" t="s">
        <v>3963</v>
      </c>
      <c r="B2022" s="134" t="s">
        <v>3964</v>
      </c>
      <c r="C2022" s="139" t="s">
        <v>1308</v>
      </c>
      <c r="D2022" s="165">
        <v>0</v>
      </c>
      <c r="E2022" s="176">
        <v>0</v>
      </c>
    </row>
    <row r="2023" spans="1:5" ht="45">
      <c r="A2023" s="124" t="s">
        <v>3965</v>
      </c>
      <c r="B2023" s="134" t="s">
        <v>3966</v>
      </c>
      <c r="C2023" s="139" t="s">
        <v>1308</v>
      </c>
      <c r="D2023" s="165">
        <v>0</v>
      </c>
      <c r="E2023" s="176">
        <v>0</v>
      </c>
    </row>
    <row r="2024" spans="1:5" ht="45">
      <c r="A2024" s="124" t="s">
        <v>3967</v>
      </c>
      <c r="B2024" s="134" t="s">
        <v>3968</v>
      </c>
      <c r="C2024" s="139" t="s">
        <v>45</v>
      </c>
      <c r="D2024" s="162">
        <v>20.949495315551758</v>
      </c>
      <c r="E2024" s="173">
        <v>20.949495315551758</v>
      </c>
    </row>
    <row r="2025" spans="1:5" ht="45">
      <c r="A2025" s="124" t="s">
        <v>3969</v>
      </c>
      <c r="B2025" s="134" t="s">
        <v>3970</v>
      </c>
      <c r="C2025" s="139" t="s">
        <v>3484</v>
      </c>
      <c r="D2025" s="163">
        <v>11543.07421875</v>
      </c>
      <c r="E2025" s="174">
        <v>17900.875</v>
      </c>
    </row>
    <row r="2026" spans="1:5" ht="45">
      <c r="A2026" s="124" t="s">
        <v>3971</v>
      </c>
      <c r="B2026" s="134" t="s">
        <v>3972</v>
      </c>
      <c r="C2026" s="139" t="s">
        <v>50</v>
      </c>
      <c r="D2026" s="161">
        <v>1.1024942398071289</v>
      </c>
      <c r="E2026" s="172">
        <v>1.1016565561294556</v>
      </c>
    </row>
    <row r="2027" spans="1:5" ht="45">
      <c r="A2027" s="124" t="s">
        <v>3973</v>
      </c>
      <c r="B2027" s="134" t="s">
        <v>3974</v>
      </c>
      <c r="C2027" s="139" t="s">
        <v>42</v>
      </c>
      <c r="D2027" s="162">
        <v>39.169643402099609</v>
      </c>
      <c r="E2027" s="173">
        <v>38.146694183349609</v>
      </c>
    </row>
    <row r="2028" spans="1:5" ht="45">
      <c r="A2028" s="124" t="s">
        <v>3975</v>
      </c>
      <c r="B2028" s="134" t="s">
        <v>3976</v>
      </c>
      <c r="C2028" s="139" t="s">
        <v>20</v>
      </c>
      <c r="D2028" s="162">
        <v>14.72121524810791</v>
      </c>
      <c r="E2028" s="173">
        <v>22.823652267456055</v>
      </c>
    </row>
    <row r="2029" spans="1:5" ht="45">
      <c r="A2029" s="124" t="s">
        <v>3977</v>
      </c>
      <c r="B2029" s="134" t="s">
        <v>3978</v>
      </c>
      <c r="C2029" s="139" t="s">
        <v>20</v>
      </c>
      <c r="D2029" s="165">
        <v>0</v>
      </c>
      <c r="E2029" s="176">
        <v>0</v>
      </c>
    </row>
    <row r="2030" spans="1:5" ht="45">
      <c r="A2030" s="124" t="s">
        <v>3979</v>
      </c>
      <c r="B2030" s="134" t="s">
        <v>3980</v>
      </c>
      <c r="C2030" s="139" t="s">
        <v>348</v>
      </c>
      <c r="D2030" s="165">
        <v>0</v>
      </c>
      <c r="E2030" s="176">
        <v>0</v>
      </c>
    </row>
    <row r="2031" spans="1:5" ht="45">
      <c r="A2031" s="124" t="s">
        <v>3981</v>
      </c>
      <c r="B2031" s="134" t="s">
        <v>3982</v>
      </c>
      <c r="C2031" s="139" t="s">
        <v>45</v>
      </c>
      <c r="D2031" s="162">
        <v>54.297760009765625</v>
      </c>
      <c r="E2031" s="173">
        <v>58.432216644287109</v>
      </c>
    </row>
    <row r="2032" spans="1:5" ht="45">
      <c r="A2032" s="124" t="s">
        <v>3983</v>
      </c>
      <c r="B2032" s="134" t="s">
        <v>3984</v>
      </c>
      <c r="C2032" s="139" t="s">
        <v>353</v>
      </c>
      <c r="D2032" s="166">
        <v>0.22626541554927826</v>
      </c>
      <c r="E2032" s="177">
        <v>0.22371335327625275</v>
      </c>
    </row>
    <row r="2033" spans="1:5" ht="45">
      <c r="A2033" s="124" t="s">
        <v>3985</v>
      </c>
      <c r="B2033" s="134" t="s">
        <v>3986</v>
      </c>
      <c r="C2033" s="139" t="s">
        <v>348</v>
      </c>
      <c r="D2033" s="162">
        <v>14.550948143005371</v>
      </c>
      <c r="E2033" s="173">
        <v>13.50458812713623</v>
      </c>
    </row>
    <row r="2034" spans="1:5" ht="45">
      <c r="A2034" s="124" t="s">
        <v>3987</v>
      </c>
      <c r="B2034" s="134" t="s">
        <v>3988</v>
      </c>
      <c r="C2034" s="139" t="s">
        <v>3446</v>
      </c>
      <c r="D2034" s="162">
        <v>28.586418151855469</v>
      </c>
      <c r="E2034" s="173">
        <v>28.579092025756836</v>
      </c>
    </row>
    <row r="2035" spans="1:5" ht="45">
      <c r="A2035" s="124" t="s">
        <v>3989</v>
      </c>
      <c r="B2035" s="134" t="s">
        <v>3990</v>
      </c>
      <c r="C2035" s="139" t="s">
        <v>20</v>
      </c>
      <c r="D2035" s="169">
        <v>6.6292425617575645E-3</v>
      </c>
      <c r="E2035" s="177">
        <v>1.0273433290421963E-2</v>
      </c>
    </row>
    <row r="2036" spans="1:5" ht="45">
      <c r="A2036" s="124" t="s">
        <v>3991</v>
      </c>
      <c r="B2036" s="134" t="s">
        <v>3992</v>
      </c>
      <c r="C2036" s="139" t="s">
        <v>162</v>
      </c>
      <c r="D2036" s="161">
        <v>3.3693962097167969</v>
      </c>
      <c r="E2036" s="172">
        <v>5.2120695114135742</v>
      </c>
    </row>
    <row r="2037" spans="1:5" ht="45">
      <c r="A2037" s="124" t="s">
        <v>3993</v>
      </c>
      <c r="B2037" s="134" t="s">
        <v>3994</v>
      </c>
      <c r="C2037" s="139" t="s">
        <v>3453</v>
      </c>
      <c r="D2037" s="161">
        <v>1.2136385440826416</v>
      </c>
      <c r="E2037" s="172">
        <v>1.216389536857605</v>
      </c>
    </row>
    <row r="2038" spans="1:5" ht="45">
      <c r="A2038" s="124" t="s">
        <v>3995</v>
      </c>
      <c r="B2038" s="134" t="s">
        <v>3996</v>
      </c>
      <c r="C2038" s="139" t="s">
        <v>45</v>
      </c>
      <c r="D2038" s="162">
        <v>75.3670654296875</v>
      </c>
      <c r="E2038" s="173">
        <v>75.314826965332031</v>
      </c>
    </row>
    <row r="2039" spans="1:5" ht="45">
      <c r="A2039" s="124" t="s">
        <v>3997</v>
      </c>
      <c r="B2039" s="134" t="s">
        <v>3998</v>
      </c>
      <c r="C2039" s="139" t="s">
        <v>45</v>
      </c>
      <c r="D2039" s="162">
        <v>20.221628189086914</v>
      </c>
      <c r="E2039" s="173">
        <v>20.207612991333008</v>
      </c>
    </row>
    <row r="2040" spans="1:5" ht="45">
      <c r="A2040" s="124" t="s">
        <v>3999</v>
      </c>
      <c r="B2040" s="134" t="s">
        <v>4000</v>
      </c>
      <c r="C2040" s="139" t="s">
        <v>45</v>
      </c>
      <c r="D2040" s="166">
        <v>2.9250187799334526E-2</v>
      </c>
      <c r="E2040" s="177">
        <v>2.9229914769530296E-2</v>
      </c>
    </row>
    <row r="2041" spans="1:5" ht="45">
      <c r="A2041" s="124" t="s">
        <v>4001</v>
      </c>
      <c r="B2041" s="134" t="s">
        <v>4002</v>
      </c>
      <c r="C2041" s="139" t="s">
        <v>45</v>
      </c>
      <c r="D2041" s="161">
        <v>3.4743857383728027</v>
      </c>
      <c r="E2041" s="172">
        <v>3.5412914752960205</v>
      </c>
    </row>
    <row r="2042" spans="1:5" ht="45">
      <c r="A2042" s="124" t="s">
        <v>4003</v>
      </c>
      <c r="B2042" s="134" t="s">
        <v>4004</v>
      </c>
      <c r="C2042" s="139" t="s">
        <v>45</v>
      </c>
      <c r="D2042" s="165">
        <v>0</v>
      </c>
      <c r="E2042" s="176">
        <v>0</v>
      </c>
    </row>
    <row r="2043" spans="1:5" ht="45">
      <c r="A2043" s="124" t="s">
        <v>4005</v>
      </c>
      <c r="B2043" s="134" t="s">
        <v>4006</v>
      </c>
      <c r="C2043" s="139" t="s">
        <v>45</v>
      </c>
      <c r="D2043" s="166">
        <v>0.90766996145248413</v>
      </c>
      <c r="E2043" s="177">
        <v>0.90704077482223511</v>
      </c>
    </row>
    <row r="2044" spans="1:5" ht="45">
      <c r="A2044" s="124" t="s">
        <v>4007</v>
      </c>
      <c r="B2044" s="134" t="s">
        <v>4008</v>
      </c>
      <c r="C2044" s="139" t="s">
        <v>45</v>
      </c>
      <c r="D2044" s="165">
        <v>0</v>
      </c>
      <c r="E2044" s="176">
        <v>0</v>
      </c>
    </row>
    <row r="2045" spans="1:5" ht="45">
      <c r="A2045" s="124" t="s">
        <v>4009</v>
      </c>
      <c r="B2045" s="134" t="s">
        <v>4010</v>
      </c>
      <c r="C2045" s="139" t="s">
        <v>1317</v>
      </c>
      <c r="D2045" s="165">
        <v>0</v>
      </c>
      <c r="E2045" s="176">
        <v>0</v>
      </c>
    </row>
    <row r="2046" spans="1:5" ht="45">
      <c r="A2046" s="124" t="s">
        <v>4011</v>
      </c>
      <c r="B2046" s="134" t="s">
        <v>4012</v>
      </c>
      <c r="C2046" s="139" t="s">
        <v>1308</v>
      </c>
      <c r="D2046" s="165">
        <v>0</v>
      </c>
      <c r="E2046" s="176">
        <v>0</v>
      </c>
    </row>
    <row r="2047" spans="1:5" ht="45">
      <c r="A2047" s="124" t="s">
        <v>4013</v>
      </c>
      <c r="B2047" s="134" t="s">
        <v>4014</v>
      </c>
      <c r="C2047" s="139" t="s">
        <v>1308</v>
      </c>
      <c r="D2047" s="165">
        <v>0</v>
      </c>
      <c r="E2047" s="176">
        <v>0</v>
      </c>
    </row>
    <row r="2048" spans="1:5" ht="45">
      <c r="A2048" s="124" t="s">
        <v>4015</v>
      </c>
      <c r="B2048" s="134" t="s">
        <v>4016</v>
      </c>
      <c r="C2048" s="139" t="s">
        <v>1308</v>
      </c>
      <c r="D2048" s="165">
        <v>0</v>
      </c>
      <c r="E2048" s="176">
        <v>0</v>
      </c>
    </row>
    <row r="2049" spans="1:5" ht="45">
      <c r="A2049" s="124" t="s">
        <v>4017</v>
      </c>
      <c r="B2049" s="134" t="s">
        <v>4018</v>
      </c>
      <c r="C2049" s="139" t="s">
        <v>1308</v>
      </c>
      <c r="D2049" s="165">
        <v>0</v>
      </c>
      <c r="E2049" s="176">
        <v>0</v>
      </c>
    </row>
    <row r="2050" spans="1:5" ht="45">
      <c r="A2050" s="124" t="s">
        <v>4019</v>
      </c>
      <c r="B2050" s="134" t="s">
        <v>4020</v>
      </c>
      <c r="C2050" s="139" t="s">
        <v>1308</v>
      </c>
      <c r="D2050" s="165">
        <v>0</v>
      </c>
      <c r="E2050" s="176">
        <v>0</v>
      </c>
    </row>
    <row r="2051" spans="1:5" ht="45">
      <c r="A2051" s="124" t="s">
        <v>4021</v>
      </c>
      <c r="B2051" s="134" t="s">
        <v>4022</v>
      </c>
      <c r="C2051" s="139" t="s">
        <v>45</v>
      </c>
      <c r="D2051" s="162">
        <v>20.949495315551758</v>
      </c>
      <c r="E2051" s="173">
        <v>20.949495315551758</v>
      </c>
    </row>
    <row r="2052" spans="1:5" ht="45">
      <c r="A2052" s="124" t="s">
        <v>4023</v>
      </c>
      <c r="B2052" s="134" t="s">
        <v>4024</v>
      </c>
      <c r="C2052" s="139" t="s">
        <v>3484</v>
      </c>
      <c r="D2052" s="163">
        <v>11543.07421875</v>
      </c>
      <c r="E2052" s="174">
        <v>17900.875</v>
      </c>
    </row>
    <row r="2053" spans="1:5" ht="45">
      <c r="A2053" s="124" t="s">
        <v>4025</v>
      </c>
      <c r="B2053" s="134" t="s">
        <v>4026</v>
      </c>
      <c r="C2053" s="139" t="s">
        <v>50</v>
      </c>
      <c r="D2053" s="161">
        <v>1.1024942398071289</v>
      </c>
      <c r="E2053" s="172">
        <v>1.1016565561294556</v>
      </c>
    </row>
    <row r="2054" spans="1:5" ht="45">
      <c r="A2054" s="124" t="s">
        <v>4027</v>
      </c>
      <c r="B2054" s="134" t="s">
        <v>4028</v>
      </c>
      <c r="C2054" s="139" t="s">
        <v>42</v>
      </c>
      <c r="D2054" s="162">
        <v>39.169643402099609</v>
      </c>
      <c r="E2054" s="173">
        <v>38.146694183349609</v>
      </c>
    </row>
    <row r="2055" spans="1:5" ht="45">
      <c r="A2055" s="124" t="s">
        <v>4029</v>
      </c>
      <c r="B2055" s="134" t="s">
        <v>4030</v>
      </c>
      <c r="C2055" s="139" t="s">
        <v>20</v>
      </c>
      <c r="D2055" s="162">
        <v>14.72121524810791</v>
      </c>
      <c r="E2055" s="173">
        <v>22.823652267456055</v>
      </c>
    </row>
    <row r="2056" spans="1:5" ht="45">
      <c r="A2056" s="124" t="s">
        <v>4031</v>
      </c>
      <c r="B2056" s="134" t="s">
        <v>4032</v>
      </c>
      <c r="C2056" s="139" t="s">
        <v>20</v>
      </c>
      <c r="D2056" s="165">
        <v>0</v>
      </c>
      <c r="E2056" s="176">
        <v>0</v>
      </c>
    </row>
    <row r="2057" spans="1:5" ht="45">
      <c r="A2057" s="124" t="s">
        <v>4033</v>
      </c>
      <c r="B2057" s="134" t="s">
        <v>4034</v>
      </c>
      <c r="C2057" s="139" t="s">
        <v>348</v>
      </c>
      <c r="D2057" s="165">
        <v>0</v>
      </c>
      <c r="E2057" s="176">
        <v>0</v>
      </c>
    </row>
    <row r="2058" spans="1:5" ht="45">
      <c r="A2058" s="124" t="s">
        <v>4035</v>
      </c>
      <c r="B2058" s="134" t="s">
        <v>4036</v>
      </c>
      <c r="C2058" s="139" t="s">
        <v>45</v>
      </c>
      <c r="D2058" s="162">
        <v>54.297760009765625</v>
      </c>
      <c r="E2058" s="173">
        <v>58.432216644287109</v>
      </c>
    </row>
    <row r="2059" spans="1:5" ht="45">
      <c r="A2059" s="124" t="s">
        <v>4037</v>
      </c>
      <c r="B2059" s="134" t="s">
        <v>4038</v>
      </c>
      <c r="C2059" s="139" t="s">
        <v>353</v>
      </c>
      <c r="D2059" s="166">
        <v>0.22626541554927826</v>
      </c>
      <c r="E2059" s="177">
        <v>0.22371335327625275</v>
      </c>
    </row>
    <row r="2060" spans="1:5" ht="45">
      <c r="A2060" s="124" t="s">
        <v>4039</v>
      </c>
      <c r="B2060" s="134" t="s">
        <v>4040</v>
      </c>
      <c r="C2060" s="139" t="s">
        <v>348</v>
      </c>
      <c r="D2060" s="162">
        <v>14.550948143005371</v>
      </c>
      <c r="E2060" s="173">
        <v>13.50458812713623</v>
      </c>
    </row>
    <row r="2061" spans="1:5" ht="45">
      <c r="A2061" s="124" t="s">
        <v>4041</v>
      </c>
      <c r="B2061" s="134" t="s">
        <v>4042</v>
      </c>
      <c r="C2061" s="139" t="s">
        <v>3446</v>
      </c>
      <c r="D2061" s="162">
        <v>28.586418151855469</v>
      </c>
      <c r="E2061" s="173">
        <v>28.579092025756836</v>
      </c>
    </row>
    <row r="2062" spans="1:5" ht="45">
      <c r="A2062" s="124" t="s">
        <v>4043</v>
      </c>
      <c r="B2062" s="134" t="s">
        <v>4044</v>
      </c>
      <c r="C2062" s="139" t="s">
        <v>20</v>
      </c>
      <c r="D2062" s="169">
        <v>6.6292425617575645E-3</v>
      </c>
      <c r="E2062" s="177">
        <v>1.0273433290421963E-2</v>
      </c>
    </row>
    <row r="2063" spans="1:5" ht="45">
      <c r="A2063" s="124" t="s">
        <v>4045</v>
      </c>
      <c r="B2063" s="134" t="s">
        <v>4046</v>
      </c>
      <c r="C2063" s="139" t="s">
        <v>162</v>
      </c>
      <c r="D2063" s="161">
        <v>3.3693962097167969</v>
      </c>
      <c r="E2063" s="172">
        <v>5.2120695114135742</v>
      </c>
    </row>
    <row r="2064" spans="1:5" ht="45">
      <c r="A2064" s="124" t="s">
        <v>4047</v>
      </c>
      <c r="B2064" s="134" t="s">
        <v>4048</v>
      </c>
      <c r="C2064" s="139" t="s">
        <v>3453</v>
      </c>
      <c r="D2064" s="161">
        <v>1.2136385440826416</v>
      </c>
      <c r="E2064" s="172">
        <v>1.216389536857605</v>
      </c>
    </row>
    <row r="2065" spans="1:5" ht="45">
      <c r="A2065" s="124" t="s">
        <v>4049</v>
      </c>
      <c r="B2065" s="134" t="s">
        <v>4050</v>
      </c>
      <c r="C2065" s="139" t="s">
        <v>45</v>
      </c>
      <c r="D2065" s="162">
        <v>75.3670654296875</v>
      </c>
      <c r="E2065" s="173">
        <v>75.314826965332031</v>
      </c>
    </row>
    <row r="2066" spans="1:5" ht="45">
      <c r="A2066" s="124" t="s">
        <v>4051</v>
      </c>
      <c r="B2066" s="134" t="s">
        <v>4052</v>
      </c>
      <c r="C2066" s="139" t="s">
        <v>45</v>
      </c>
      <c r="D2066" s="162">
        <v>20.221628189086914</v>
      </c>
      <c r="E2066" s="173">
        <v>20.207612991333008</v>
      </c>
    </row>
    <row r="2067" spans="1:5" ht="45">
      <c r="A2067" s="124" t="s">
        <v>4053</v>
      </c>
      <c r="B2067" s="134" t="s">
        <v>4054</v>
      </c>
      <c r="C2067" s="139" t="s">
        <v>45</v>
      </c>
      <c r="D2067" s="166">
        <v>2.9250187799334526E-2</v>
      </c>
      <c r="E2067" s="177">
        <v>2.9229914769530296E-2</v>
      </c>
    </row>
    <row r="2068" spans="1:5" ht="45">
      <c r="A2068" s="124" t="s">
        <v>4055</v>
      </c>
      <c r="B2068" s="134" t="s">
        <v>4056</v>
      </c>
      <c r="C2068" s="139" t="s">
        <v>45</v>
      </c>
      <c r="D2068" s="161">
        <v>3.4743857383728027</v>
      </c>
      <c r="E2068" s="172">
        <v>3.5412914752960205</v>
      </c>
    </row>
    <row r="2069" spans="1:5" ht="45">
      <c r="A2069" s="124" t="s">
        <v>4057</v>
      </c>
      <c r="B2069" s="134" t="s">
        <v>4058</v>
      </c>
      <c r="C2069" s="139" t="s">
        <v>45</v>
      </c>
      <c r="D2069" s="165">
        <v>0</v>
      </c>
      <c r="E2069" s="176">
        <v>0</v>
      </c>
    </row>
    <row r="2070" spans="1:5" ht="45">
      <c r="A2070" s="124" t="s">
        <v>4059</v>
      </c>
      <c r="B2070" s="134" t="s">
        <v>4060</v>
      </c>
      <c r="C2070" s="139" t="s">
        <v>45</v>
      </c>
      <c r="D2070" s="166">
        <v>0.90766996145248413</v>
      </c>
      <c r="E2070" s="177">
        <v>0.90704077482223511</v>
      </c>
    </row>
    <row r="2071" spans="1:5" ht="45">
      <c r="A2071" s="124" t="s">
        <v>4061</v>
      </c>
      <c r="B2071" s="134" t="s">
        <v>4062</v>
      </c>
      <c r="C2071" s="139" t="s">
        <v>45</v>
      </c>
      <c r="D2071" s="165">
        <v>0</v>
      </c>
      <c r="E2071" s="176">
        <v>0</v>
      </c>
    </row>
    <row r="2072" spans="1:5" ht="45">
      <c r="A2072" s="124" t="s">
        <v>4063</v>
      </c>
      <c r="B2072" s="134" t="s">
        <v>4064</v>
      </c>
      <c r="C2072" s="139" t="s">
        <v>1317</v>
      </c>
      <c r="D2072" s="165">
        <v>0</v>
      </c>
      <c r="E2072" s="176">
        <v>0</v>
      </c>
    </row>
    <row r="2073" spans="1:5" ht="45">
      <c r="A2073" s="124" t="s">
        <v>4065</v>
      </c>
      <c r="B2073" s="134" t="s">
        <v>4066</v>
      </c>
      <c r="C2073" s="139" t="s">
        <v>1308</v>
      </c>
      <c r="D2073" s="165">
        <v>0</v>
      </c>
      <c r="E2073" s="176">
        <v>0</v>
      </c>
    </row>
    <row r="2074" spans="1:5" ht="45">
      <c r="A2074" s="124" t="s">
        <v>4067</v>
      </c>
      <c r="B2074" s="134" t="s">
        <v>4068</v>
      </c>
      <c r="C2074" s="139" t="s">
        <v>1308</v>
      </c>
      <c r="D2074" s="165">
        <v>0</v>
      </c>
      <c r="E2074" s="176">
        <v>0</v>
      </c>
    </row>
    <row r="2075" spans="1:5" ht="45">
      <c r="A2075" s="124" t="s">
        <v>4069</v>
      </c>
      <c r="B2075" s="134" t="s">
        <v>4070</v>
      </c>
      <c r="C2075" s="139" t="s">
        <v>1308</v>
      </c>
      <c r="D2075" s="165">
        <v>0</v>
      </c>
      <c r="E2075" s="176">
        <v>0</v>
      </c>
    </row>
    <row r="2076" spans="1:5" ht="45">
      <c r="A2076" s="124" t="s">
        <v>4071</v>
      </c>
      <c r="B2076" s="134" t="s">
        <v>4072</v>
      </c>
      <c r="C2076" s="139" t="s">
        <v>1308</v>
      </c>
      <c r="D2076" s="165">
        <v>0</v>
      </c>
      <c r="E2076" s="176">
        <v>0</v>
      </c>
    </row>
    <row r="2077" spans="1:5" ht="45">
      <c r="A2077" s="124" t="s">
        <v>4073</v>
      </c>
      <c r="B2077" s="134" t="s">
        <v>4074</v>
      </c>
      <c r="C2077" s="139" t="s">
        <v>1308</v>
      </c>
      <c r="D2077" s="165">
        <v>0</v>
      </c>
      <c r="E2077" s="176">
        <v>0</v>
      </c>
    </row>
    <row r="2078" spans="1:5" ht="45">
      <c r="A2078" s="124" t="s">
        <v>4075</v>
      </c>
      <c r="B2078" s="134" t="s">
        <v>4076</v>
      </c>
      <c r="C2078" s="139" t="s">
        <v>45</v>
      </c>
      <c r="D2078" s="162">
        <v>20.949495315551758</v>
      </c>
      <c r="E2078" s="173">
        <v>20.949495315551758</v>
      </c>
    </row>
    <row r="2079" spans="1:5" ht="45">
      <c r="A2079" s="124" t="s">
        <v>4077</v>
      </c>
      <c r="B2079" s="134" t="s">
        <v>4078</v>
      </c>
      <c r="C2079" s="139" t="s">
        <v>3484</v>
      </c>
      <c r="D2079" s="163">
        <v>11543.07421875</v>
      </c>
      <c r="E2079" s="174">
        <v>17900.875</v>
      </c>
    </row>
    <row r="2080" spans="1:5" ht="45">
      <c r="A2080" s="124" t="s">
        <v>4079</v>
      </c>
      <c r="B2080" s="134" t="s">
        <v>4080</v>
      </c>
      <c r="C2080" s="139" t="s">
        <v>50</v>
      </c>
      <c r="D2080" s="161">
        <v>1.0975090265274048</v>
      </c>
      <c r="E2080" s="172">
        <v>1.0966713428497314</v>
      </c>
    </row>
    <row r="2081" spans="1:5" ht="45">
      <c r="A2081" s="124" t="s">
        <v>4081</v>
      </c>
      <c r="B2081" s="134" t="s">
        <v>4082</v>
      </c>
      <c r="C2081" s="139" t="s">
        <v>42</v>
      </c>
      <c r="D2081" s="162">
        <v>38.059074401855469</v>
      </c>
      <c r="E2081" s="173">
        <v>37.035446166992188</v>
      </c>
    </row>
    <row r="2082" spans="1:5" ht="45">
      <c r="A2082" s="124" t="s">
        <v>4083</v>
      </c>
      <c r="B2082" s="134" t="s">
        <v>4084</v>
      </c>
      <c r="C2082" s="139" t="s">
        <v>20</v>
      </c>
      <c r="D2082" s="162">
        <v>14.72121524810791</v>
      </c>
      <c r="E2082" s="173">
        <v>22.823652267456055</v>
      </c>
    </row>
    <row r="2083" spans="1:5" ht="45">
      <c r="A2083" s="124" t="s">
        <v>4085</v>
      </c>
      <c r="B2083" s="134" t="s">
        <v>4086</v>
      </c>
      <c r="C2083" s="139" t="s">
        <v>20</v>
      </c>
      <c r="D2083" s="165">
        <v>0</v>
      </c>
      <c r="E2083" s="176">
        <v>0</v>
      </c>
    </row>
    <row r="2084" spans="1:5" ht="45">
      <c r="A2084" s="124" t="s">
        <v>4087</v>
      </c>
      <c r="B2084" s="134" t="s">
        <v>4088</v>
      </c>
      <c r="C2084" s="139" t="s">
        <v>348</v>
      </c>
      <c r="D2084" s="165">
        <v>0</v>
      </c>
      <c r="E2084" s="176">
        <v>0</v>
      </c>
    </row>
    <row r="2085" spans="1:5" ht="45">
      <c r="A2085" s="124" t="s">
        <v>4089</v>
      </c>
      <c r="B2085" s="134" t="s">
        <v>4090</v>
      </c>
      <c r="C2085" s="139" t="s">
        <v>45</v>
      </c>
      <c r="D2085" s="162">
        <v>57.383590698242188</v>
      </c>
      <c r="E2085" s="173">
        <v>61.782821655273438</v>
      </c>
    </row>
    <row r="2086" spans="1:5" ht="45">
      <c r="A2086" s="124" t="s">
        <v>4091</v>
      </c>
      <c r="B2086" s="134" t="s">
        <v>4092</v>
      </c>
      <c r="C2086" s="139" t="s">
        <v>353</v>
      </c>
      <c r="D2086" s="166">
        <v>0.22392493486404419</v>
      </c>
      <c r="E2086" s="177">
        <v>0.22135874629020691</v>
      </c>
    </row>
    <row r="2087" spans="1:5" ht="45">
      <c r="A2087" s="124" t="s">
        <v>4093</v>
      </c>
      <c r="B2087" s="134" t="s">
        <v>4094</v>
      </c>
      <c r="C2087" s="139" t="s">
        <v>348</v>
      </c>
      <c r="D2087" s="162">
        <v>13.409765243530273</v>
      </c>
      <c r="E2087" s="173">
        <v>12.363029479980469</v>
      </c>
    </row>
    <row r="2088" spans="1:5" ht="45">
      <c r="A2088" s="124" t="s">
        <v>4095</v>
      </c>
      <c r="B2088" s="134" t="s">
        <v>4096</v>
      </c>
      <c r="C2088" s="139" t="s">
        <v>3446</v>
      </c>
      <c r="D2088" s="162">
        <v>28.586418151855469</v>
      </c>
      <c r="E2088" s="173">
        <v>28.579092025756836</v>
      </c>
    </row>
    <row r="2089" spans="1:5" ht="45">
      <c r="A2089" s="124" t="s">
        <v>4097</v>
      </c>
      <c r="B2089" s="134" t="s">
        <v>4098</v>
      </c>
      <c r="C2089" s="139" t="s">
        <v>20</v>
      </c>
      <c r="D2089" s="169">
        <v>6.6292425617575645E-3</v>
      </c>
      <c r="E2089" s="177">
        <v>1.0273433290421963E-2</v>
      </c>
    </row>
    <row r="2090" spans="1:5" ht="45">
      <c r="A2090" s="124" t="s">
        <v>4099</v>
      </c>
      <c r="B2090" s="134" t="s">
        <v>4100</v>
      </c>
      <c r="C2090" s="139" t="s">
        <v>162</v>
      </c>
      <c r="D2090" s="161">
        <v>3.3726658821105957</v>
      </c>
      <c r="E2090" s="172">
        <v>5.2170720100402832</v>
      </c>
    </row>
    <row r="2091" spans="1:5" ht="45">
      <c r="A2091" s="124" t="s">
        <v>4101</v>
      </c>
      <c r="B2091" s="134" t="s">
        <v>4102</v>
      </c>
      <c r="C2091" s="139" t="s">
        <v>3453</v>
      </c>
      <c r="D2091" s="161">
        <v>1.2124619483947754</v>
      </c>
      <c r="E2091" s="172">
        <v>1.2152231931686401</v>
      </c>
    </row>
    <row r="2092" spans="1:5" ht="45">
      <c r="A2092" s="124" t="s">
        <v>4103</v>
      </c>
      <c r="B2092" s="134" t="s">
        <v>4104</v>
      </c>
      <c r="C2092" s="139" t="s">
        <v>45</v>
      </c>
      <c r="D2092" s="162">
        <v>75.3670654296875</v>
      </c>
      <c r="E2092" s="173">
        <v>75.314826965332031</v>
      </c>
    </row>
    <row r="2093" spans="1:5" ht="45">
      <c r="A2093" s="124" t="s">
        <v>4105</v>
      </c>
      <c r="B2093" s="134" t="s">
        <v>4106</v>
      </c>
      <c r="C2093" s="139" t="s">
        <v>45</v>
      </c>
      <c r="D2093" s="162">
        <v>20.221628189086914</v>
      </c>
      <c r="E2093" s="173">
        <v>20.207612991333008</v>
      </c>
    </row>
    <row r="2094" spans="1:5" ht="45">
      <c r="A2094" s="124" t="s">
        <v>4107</v>
      </c>
      <c r="B2094" s="134" t="s">
        <v>4108</v>
      </c>
      <c r="C2094" s="139" t="s">
        <v>45</v>
      </c>
      <c r="D2094" s="166">
        <v>2.9250187799334526E-2</v>
      </c>
      <c r="E2094" s="177">
        <v>2.9229914769530296E-2</v>
      </c>
    </row>
    <row r="2095" spans="1:5" ht="45">
      <c r="A2095" s="124" t="s">
        <v>4109</v>
      </c>
      <c r="B2095" s="134" t="s">
        <v>4110</v>
      </c>
      <c r="C2095" s="139" t="s">
        <v>45</v>
      </c>
      <c r="D2095" s="161">
        <v>3.4743857383728027</v>
      </c>
      <c r="E2095" s="172">
        <v>3.5412914752960205</v>
      </c>
    </row>
    <row r="2096" spans="1:5" ht="45">
      <c r="A2096" s="124" t="s">
        <v>4111</v>
      </c>
      <c r="B2096" s="134" t="s">
        <v>4112</v>
      </c>
      <c r="C2096" s="139" t="s">
        <v>45</v>
      </c>
      <c r="D2096" s="165">
        <v>0</v>
      </c>
      <c r="E2096" s="176">
        <v>0</v>
      </c>
    </row>
    <row r="2097" spans="1:5" ht="45">
      <c r="A2097" s="124" t="s">
        <v>4113</v>
      </c>
      <c r="B2097" s="134" t="s">
        <v>4114</v>
      </c>
      <c r="C2097" s="139" t="s">
        <v>45</v>
      </c>
      <c r="D2097" s="166">
        <v>0.90766996145248413</v>
      </c>
      <c r="E2097" s="177">
        <v>0.90704077482223511</v>
      </c>
    </row>
    <row r="2098" spans="1:5" ht="45">
      <c r="A2098" s="124" t="s">
        <v>4115</v>
      </c>
      <c r="B2098" s="134" t="s">
        <v>4116</v>
      </c>
      <c r="C2098" s="139" t="s">
        <v>45</v>
      </c>
      <c r="D2098" s="165">
        <v>0</v>
      </c>
      <c r="E2098" s="176">
        <v>0</v>
      </c>
    </row>
    <row r="2099" spans="1:5" ht="45">
      <c r="A2099" s="124" t="s">
        <v>4117</v>
      </c>
      <c r="B2099" s="134" t="s">
        <v>4118</v>
      </c>
      <c r="C2099" s="139" t="s">
        <v>1317</v>
      </c>
      <c r="D2099" s="165">
        <v>0</v>
      </c>
      <c r="E2099" s="176">
        <v>0</v>
      </c>
    </row>
    <row r="2100" spans="1:5" ht="45">
      <c r="A2100" s="124" t="s">
        <v>4119</v>
      </c>
      <c r="B2100" s="134" t="s">
        <v>4120</v>
      </c>
      <c r="C2100" s="139" t="s">
        <v>1308</v>
      </c>
      <c r="D2100" s="165">
        <v>0</v>
      </c>
      <c r="E2100" s="176">
        <v>0</v>
      </c>
    </row>
    <row r="2101" spans="1:5" ht="45">
      <c r="A2101" s="124" t="s">
        <v>4121</v>
      </c>
      <c r="B2101" s="134" t="s">
        <v>4122</v>
      </c>
      <c r="C2101" s="139" t="s">
        <v>1308</v>
      </c>
      <c r="D2101" s="165">
        <v>0</v>
      </c>
      <c r="E2101" s="176">
        <v>0</v>
      </c>
    </row>
    <row r="2102" spans="1:5" ht="45">
      <c r="A2102" s="124" t="s">
        <v>4123</v>
      </c>
      <c r="B2102" s="134" t="s">
        <v>4124</v>
      </c>
      <c r="C2102" s="139" t="s">
        <v>1308</v>
      </c>
      <c r="D2102" s="165">
        <v>0</v>
      </c>
      <c r="E2102" s="176">
        <v>0</v>
      </c>
    </row>
    <row r="2103" spans="1:5" ht="45">
      <c r="A2103" s="124" t="s">
        <v>4125</v>
      </c>
      <c r="B2103" s="134" t="s">
        <v>4126</v>
      </c>
      <c r="C2103" s="139" t="s">
        <v>1308</v>
      </c>
      <c r="D2103" s="165">
        <v>0</v>
      </c>
      <c r="E2103" s="176">
        <v>0</v>
      </c>
    </row>
    <row r="2104" spans="1:5" ht="45">
      <c r="A2104" s="124" t="s">
        <v>4127</v>
      </c>
      <c r="B2104" s="134" t="s">
        <v>4128</v>
      </c>
      <c r="C2104" s="139" t="s">
        <v>1308</v>
      </c>
      <c r="D2104" s="165">
        <v>0</v>
      </c>
      <c r="E2104" s="176">
        <v>0</v>
      </c>
    </row>
    <row r="2105" spans="1:5" ht="45">
      <c r="A2105" s="124" t="s">
        <v>4129</v>
      </c>
      <c r="B2105" s="134" t="s">
        <v>4130</v>
      </c>
      <c r="C2105" s="139" t="s">
        <v>45</v>
      </c>
      <c r="D2105" s="162">
        <v>20.949495315551758</v>
      </c>
      <c r="E2105" s="173">
        <v>20.949495315551758</v>
      </c>
    </row>
    <row r="2106" spans="1:5" ht="45">
      <c r="A2106" s="124" t="s">
        <v>4131</v>
      </c>
      <c r="B2106" s="134" t="s">
        <v>4132</v>
      </c>
      <c r="C2106" s="139" t="s">
        <v>3484</v>
      </c>
      <c r="D2106" s="163">
        <v>11543.07421875</v>
      </c>
      <c r="E2106" s="174">
        <v>17900.875</v>
      </c>
    </row>
    <row r="2107" spans="1:5" ht="45">
      <c r="A2107" s="124" t="s">
        <v>4133</v>
      </c>
      <c r="B2107" s="134" t="s">
        <v>4134</v>
      </c>
      <c r="C2107" s="139" t="s">
        <v>50</v>
      </c>
      <c r="D2107" s="161">
        <v>1.0975090265274048</v>
      </c>
      <c r="E2107" s="172">
        <v>1.0966713428497314</v>
      </c>
    </row>
    <row r="2108" spans="1:5" ht="45">
      <c r="A2108" s="124" t="s">
        <v>4135</v>
      </c>
      <c r="B2108" s="134" t="s">
        <v>4136</v>
      </c>
      <c r="C2108" s="139" t="s">
        <v>42</v>
      </c>
      <c r="D2108" s="162">
        <v>38.059074401855469</v>
      </c>
      <c r="E2108" s="173">
        <v>37.035446166992188</v>
      </c>
    </row>
    <row r="2109" spans="1:5" ht="45">
      <c r="A2109" s="124" t="s">
        <v>4137</v>
      </c>
      <c r="B2109" s="134" t="s">
        <v>4138</v>
      </c>
      <c r="C2109" s="139" t="s">
        <v>20</v>
      </c>
      <c r="D2109" s="162">
        <v>14.72121524810791</v>
      </c>
      <c r="E2109" s="173">
        <v>22.823652267456055</v>
      </c>
    </row>
    <row r="2110" spans="1:5" ht="45">
      <c r="A2110" s="124" t="s">
        <v>4139</v>
      </c>
      <c r="B2110" s="134" t="s">
        <v>4140</v>
      </c>
      <c r="C2110" s="139" t="s">
        <v>20</v>
      </c>
      <c r="D2110" s="165">
        <v>0</v>
      </c>
      <c r="E2110" s="176">
        <v>0</v>
      </c>
    </row>
    <row r="2111" spans="1:5" ht="45">
      <c r="A2111" s="124" t="s">
        <v>4141</v>
      </c>
      <c r="B2111" s="134" t="s">
        <v>4142</v>
      </c>
      <c r="C2111" s="139" t="s">
        <v>348</v>
      </c>
      <c r="D2111" s="165">
        <v>0</v>
      </c>
      <c r="E2111" s="176">
        <v>0</v>
      </c>
    </row>
    <row r="2112" spans="1:5" ht="45">
      <c r="A2112" s="124" t="s">
        <v>4143</v>
      </c>
      <c r="B2112" s="134" t="s">
        <v>4144</v>
      </c>
      <c r="C2112" s="139" t="s">
        <v>45</v>
      </c>
      <c r="D2112" s="162">
        <v>57.383590698242188</v>
      </c>
      <c r="E2112" s="173">
        <v>61.782821655273438</v>
      </c>
    </row>
    <row r="2113" spans="1:5" ht="45">
      <c r="A2113" s="124" t="s">
        <v>4145</v>
      </c>
      <c r="B2113" s="134" t="s">
        <v>4146</v>
      </c>
      <c r="C2113" s="139" t="s">
        <v>353</v>
      </c>
      <c r="D2113" s="166">
        <v>0.22392493486404419</v>
      </c>
      <c r="E2113" s="177">
        <v>0.22135874629020691</v>
      </c>
    </row>
    <row r="2114" spans="1:5" ht="45">
      <c r="A2114" s="124" t="s">
        <v>4147</v>
      </c>
      <c r="B2114" s="134" t="s">
        <v>4148</v>
      </c>
      <c r="C2114" s="139" t="s">
        <v>348</v>
      </c>
      <c r="D2114" s="162">
        <v>13.409765243530273</v>
      </c>
      <c r="E2114" s="173">
        <v>12.363029479980469</v>
      </c>
    </row>
    <row r="2115" spans="1:5" ht="45">
      <c r="A2115" s="124" t="s">
        <v>4149</v>
      </c>
      <c r="B2115" s="134" t="s">
        <v>4150</v>
      </c>
      <c r="C2115" s="139" t="s">
        <v>3446</v>
      </c>
      <c r="D2115" s="162">
        <v>28.586418151855469</v>
      </c>
      <c r="E2115" s="173">
        <v>28.579092025756836</v>
      </c>
    </row>
    <row r="2116" spans="1:5" ht="45">
      <c r="A2116" s="124" t="s">
        <v>4151</v>
      </c>
      <c r="B2116" s="134" t="s">
        <v>4152</v>
      </c>
      <c r="C2116" s="139" t="s">
        <v>20</v>
      </c>
      <c r="D2116" s="169">
        <v>6.6292425617575645E-3</v>
      </c>
      <c r="E2116" s="177">
        <v>1.0273433290421963E-2</v>
      </c>
    </row>
    <row r="2117" spans="1:5" ht="45">
      <c r="A2117" s="124" t="s">
        <v>4153</v>
      </c>
      <c r="B2117" s="134" t="s">
        <v>4154</v>
      </c>
      <c r="C2117" s="139" t="s">
        <v>162</v>
      </c>
      <c r="D2117" s="161">
        <v>3.3726658821105957</v>
      </c>
      <c r="E2117" s="172">
        <v>5.2170720100402832</v>
      </c>
    </row>
    <row r="2118" spans="1:5" ht="45">
      <c r="A2118" s="124" t="s">
        <v>4155</v>
      </c>
      <c r="B2118" s="134" t="s">
        <v>4156</v>
      </c>
      <c r="C2118" s="139" t="s">
        <v>3453</v>
      </c>
      <c r="D2118" s="161">
        <v>1.2124619483947754</v>
      </c>
      <c r="E2118" s="172">
        <v>1.2152231931686401</v>
      </c>
    </row>
    <row r="2119" spans="1:5" ht="45">
      <c r="A2119" s="124" t="s">
        <v>4157</v>
      </c>
      <c r="B2119" s="134" t="s">
        <v>4158</v>
      </c>
      <c r="C2119" s="139" t="s">
        <v>45</v>
      </c>
      <c r="D2119" s="162">
        <v>75.3670654296875</v>
      </c>
      <c r="E2119" s="173">
        <v>75.314826965332031</v>
      </c>
    </row>
    <row r="2120" spans="1:5" ht="45">
      <c r="A2120" s="124" t="s">
        <v>4159</v>
      </c>
      <c r="B2120" s="134" t="s">
        <v>4160</v>
      </c>
      <c r="C2120" s="139" t="s">
        <v>45</v>
      </c>
      <c r="D2120" s="162">
        <v>20.221628189086914</v>
      </c>
      <c r="E2120" s="173">
        <v>20.207612991333008</v>
      </c>
    </row>
    <row r="2121" spans="1:5" ht="45">
      <c r="A2121" s="124" t="s">
        <v>4161</v>
      </c>
      <c r="B2121" s="134" t="s">
        <v>4162</v>
      </c>
      <c r="C2121" s="139" t="s">
        <v>45</v>
      </c>
      <c r="D2121" s="166">
        <v>2.9250187799334526E-2</v>
      </c>
      <c r="E2121" s="177">
        <v>2.9229914769530296E-2</v>
      </c>
    </row>
    <row r="2122" spans="1:5" ht="45">
      <c r="A2122" s="124" t="s">
        <v>4163</v>
      </c>
      <c r="B2122" s="134" t="s">
        <v>4164</v>
      </c>
      <c r="C2122" s="139" t="s">
        <v>45</v>
      </c>
      <c r="D2122" s="161">
        <v>3.4743857383728027</v>
      </c>
      <c r="E2122" s="172">
        <v>3.5412914752960205</v>
      </c>
    </row>
    <row r="2123" spans="1:5" ht="45">
      <c r="A2123" s="124" t="s">
        <v>4165</v>
      </c>
      <c r="B2123" s="134" t="s">
        <v>4166</v>
      </c>
      <c r="C2123" s="139" t="s">
        <v>45</v>
      </c>
      <c r="D2123" s="165">
        <v>0</v>
      </c>
      <c r="E2123" s="176">
        <v>0</v>
      </c>
    </row>
    <row r="2124" spans="1:5" ht="45">
      <c r="A2124" s="124" t="s">
        <v>4167</v>
      </c>
      <c r="B2124" s="134" t="s">
        <v>4168</v>
      </c>
      <c r="C2124" s="139" t="s">
        <v>45</v>
      </c>
      <c r="D2124" s="166">
        <v>0.90766996145248413</v>
      </c>
      <c r="E2124" s="177">
        <v>0.90704077482223511</v>
      </c>
    </row>
    <row r="2125" spans="1:5" ht="45">
      <c r="A2125" s="124" t="s">
        <v>4169</v>
      </c>
      <c r="B2125" s="134" t="s">
        <v>4170</v>
      </c>
      <c r="C2125" s="139" t="s">
        <v>45</v>
      </c>
      <c r="D2125" s="165">
        <v>0</v>
      </c>
      <c r="E2125" s="176">
        <v>0</v>
      </c>
    </row>
    <row r="2126" spans="1:5" ht="45">
      <c r="A2126" s="124" t="s">
        <v>4171</v>
      </c>
      <c r="B2126" s="134" t="s">
        <v>4172</v>
      </c>
      <c r="C2126" s="139" t="s">
        <v>1317</v>
      </c>
      <c r="D2126" s="165">
        <v>0</v>
      </c>
      <c r="E2126" s="176">
        <v>0</v>
      </c>
    </row>
    <row r="2127" spans="1:5" ht="45">
      <c r="A2127" s="124" t="s">
        <v>4173</v>
      </c>
      <c r="B2127" s="134" t="s">
        <v>4174</v>
      </c>
      <c r="C2127" s="139" t="s">
        <v>1308</v>
      </c>
      <c r="D2127" s="165">
        <v>0</v>
      </c>
      <c r="E2127" s="176">
        <v>0</v>
      </c>
    </row>
    <row r="2128" spans="1:5" ht="45">
      <c r="A2128" s="124" t="s">
        <v>4175</v>
      </c>
      <c r="B2128" s="134" t="s">
        <v>4176</v>
      </c>
      <c r="C2128" s="139" t="s">
        <v>1308</v>
      </c>
      <c r="D2128" s="165">
        <v>0</v>
      </c>
      <c r="E2128" s="176">
        <v>0</v>
      </c>
    </row>
    <row r="2129" spans="1:5" ht="45">
      <c r="A2129" s="124" t="s">
        <v>4177</v>
      </c>
      <c r="B2129" s="134" t="s">
        <v>4178</v>
      </c>
      <c r="C2129" s="139" t="s">
        <v>1308</v>
      </c>
      <c r="D2129" s="165">
        <v>0</v>
      </c>
      <c r="E2129" s="176">
        <v>0</v>
      </c>
    </row>
    <row r="2130" spans="1:5" ht="45">
      <c r="A2130" s="124" t="s">
        <v>4179</v>
      </c>
      <c r="B2130" s="134" t="s">
        <v>4180</v>
      </c>
      <c r="C2130" s="139" t="s">
        <v>1308</v>
      </c>
      <c r="D2130" s="165">
        <v>0</v>
      </c>
      <c r="E2130" s="176">
        <v>0</v>
      </c>
    </row>
    <row r="2131" spans="1:5" ht="45">
      <c r="A2131" s="124" t="s">
        <v>4181</v>
      </c>
      <c r="B2131" s="134" t="s">
        <v>4182</v>
      </c>
      <c r="C2131" s="139" t="s">
        <v>1308</v>
      </c>
      <c r="D2131" s="165">
        <v>0</v>
      </c>
      <c r="E2131" s="176">
        <v>0</v>
      </c>
    </row>
    <row r="2132" spans="1:5" ht="45">
      <c r="A2132" s="124" t="s">
        <v>4183</v>
      </c>
      <c r="B2132" s="134" t="s">
        <v>4184</v>
      </c>
      <c r="C2132" s="139" t="s">
        <v>45</v>
      </c>
      <c r="D2132" s="162">
        <v>20.949495315551758</v>
      </c>
      <c r="E2132" s="173">
        <v>20.949495315551758</v>
      </c>
    </row>
    <row r="2133" spans="1:5" ht="45">
      <c r="A2133" s="124" t="s">
        <v>4185</v>
      </c>
      <c r="B2133" s="134" t="s">
        <v>4186</v>
      </c>
      <c r="C2133" s="139" t="s">
        <v>3484</v>
      </c>
      <c r="D2133" s="163">
        <v>11543.07421875</v>
      </c>
      <c r="E2133" s="174">
        <v>17900.875</v>
      </c>
    </row>
    <row r="2134" spans="1:5" ht="45">
      <c r="A2134" s="124" t="s">
        <v>4187</v>
      </c>
      <c r="B2134" s="134" t="s">
        <v>4188</v>
      </c>
      <c r="C2134" s="139" t="s">
        <v>50</v>
      </c>
      <c r="D2134" s="161">
        <v>1.0132377147674561</v>
      </c>
      <c r="E2134" s="172">
        <v>1.0124000310897827</v>
      </c>
    </row>
    <row r="2135" spans="1:5" ht="45">
      <c r="A2135" s="124" t="s">
        <v>4189</v>
      </c>
      <c r="B2135" s="134" t="s">
        <v>4190</v>
      </c>
      <c r="C2135" s="139" t="s">
        <v>42</v>
      </c>
      <c r="D2135" s="162">
        <v>30.000024795532227</v>
      </c>
      <c r="E2135" s="173">
        <v>28.999998092651367</v>
      </c>
    </row>
    <row r="2136" spans="1:5" ht="45">
      <c r="A2136" s="124" t="s">
        <v>4191</v>
      </c>
      <c r="B2136" s="134" t="s">
        <v>4192</v>
      </c>
      <c r="C2136" s="139" t="s">
        <v>20</v>
      </c>
      <c r="D2136" s="162">
        <v>15.018613815307617</v>
      </c>
      <c r="E2136" s="173">
        <v>23.284734725952148</v>
      </c>
    </row>
    <row r="2137" spans="1:5" ht="45">
      <c r="A2137" s="124" t="s">
        <v>4193</v>
      </c>
      <c r="B2137" s="134" t="s">
        <v>4194</v>
      </c>
      <c r="C2137" s="139" t="s">
        <v>20</v>
      </c>
      <c r="D2137" s="165">
        <v>0</v>
      </c>
      <c r="E2137" s="176">
        <v>0</v>
      </c>
    </row>
    <row r="2138" spans="1:5" ht="45">
      <c r="A2138" s="124" t="s">
        <v>4195</v>
      </c>
      <c r="B2138" s="134" t="s">
        <v>4196</v>
      </c>
      <c r="C2138" s="139" t="s">
        <v>348</v>
      </c>
      <c r="D2138" s="165">
        <v>0</v>
      </c>
      <c r="E2138" s="176">
        <v>0</v>
      </c>
    </row>
    <row r="2139" spans="1:5" ht="45">
      <c r="A2139" s="124" t="s">
        <v>4197</v>
      </c>
      <c r="B2139" s="134" t="s">
        <v>4198</v>
      </c>
      <c r="C2139" s="139" t="s">
        <v>45</v>
      </c>
      <c r="D2139" s="162">
        <v>82.999801635742188</v>
      </c>
      <c r="E2139" s="173">
        <v>89.541130065917969</v>
      </c>
    </row>
    <row r="2140" spans="1:5" ht="45">
      <c r="A2140" s="124" t="s">
        <v>4199</v>
      </c>
      <c r="B2140" s="134" t="s">
        <v>4200</v>
      </c>
      <c r="C2140" s="139" t="s">
        <v>353</v>
      </c>
      <c r="D2140" s="166">
        <v>0.22021770477294922</v>
      </c>
      <c r="E2140" s="177">
        <v>0.21765708923339844</v>
      </c>
    </row>
    <row r="2141" spans="1:5" ht="45">
      <c r="A2141" s="124" t="s">
        <v>4201</v>
      </c>
      <c r="B2141" s="134" t="s">
        <v>4202</v>
      </c>
      <c r="C2141" s="139" t="s">
        <v>348</v>
      </c>
      <c r="D2141" s="161">
        <v>5.1340827941894531</v>
      </c>
      <c r="E2141" s="172">
        <v>4.1086997985839844</v>
      </c>
    </row>
    <row r="2142" spans="1:5" ht="45">
      <c r="A2142" s="124" t="s">
        <v>4203</v>
      </c>
      <c r="B2142" s="134" t="s">
        <v>4204</v>
      </c>
      <c r="C2142" s="139" t="s">
        <v>3446</v>
      </c>
      <c r="D2142" s="162">
        <v>28.586418151855469</v>
      </c>
      <c r="E2142" s="173">
        <v>28.579092025756836</v>
      </c>
    </row>
    <row r="2143" spans="1:5" ht="45">
      <c r="A2143" s="124" t="s">
        <v>4205</v>
      </c>
      <c r="B2143" s="134" t="s">
        <v>4206</v>
      </c>
      <c r="C2143" s="139" t="s">
        <v>20</v>
      </c>
      <c r="D2143" s="169">
        <v>6.7631672136485577E-3</v>
      </c>
      <c r="E2143" s="177">
        <v>1.0480976663529873E-2</v>
      </c>
    </row>
    <row r="2144" spans="1:5" ht="45">
      <c r="A2144" s="124" t="s">
        <v>4207</v>
      </c>
      <c r="B2144" s="134" t="s">
        <v>4208</v>
      </c>
      <c r="C2144" s="139" t="s">
        <v>162</v>
      </c>
      <c r="D2144" s="161">
        <v>3.6304590702056885</v>
      </c>
      <c r="E2144" s="172">
        <v>5.616147518157959</v>
      </c>
    </row>
    <row r="2145" spans="1:5" ht="45">
      <c r="A2145" s="124" t="s">
        <v>4209</v>
      </c>
      <c r="B2145" s="134" t="s">
        <v>4210</v>
      </c>
      <c r="C2145" s="139" t="s">
        <v>3453</v>
      </c>
      <c r="D2145" s="161">
        <v>1.149121880531311</v>
      </c>
      <c r="E2145" s="172">
        <v>1.1516766548156738</v>
      </c>
    </row>
    <row r="2146" spans="1:5" ht="45">
      <c r="A2146" s="124" t="s">
        <v>4211</v>
      </c>
      <c r="B2146" s="134" t="s">
        <v>4212</v>
      </c>
      <c r="C2146" s="139" t="s">
        <v>45</v>
      </c>
      <c r="D2146" s="162">
        <v>75.3670654296875</v>
      </c>
      <c r="E2146" s="173">
        <v>75.314826965332031</v>
      </c>
    </row>
    <row r="2147" spans="1:5" ht="45">
      <c r="A2147" s="124" t="s">
        <v>4213</v>
      </c>
      <c r="B2147" s="134" t="s">
        <v>4214</v>
      </c>
      <c r="C2147" s="139" t="s">
        <v>45</v>
      </c>
      <c r="D2147" s="162">
        <v>20.221628189086914</v>
      </c>
      <c r="E2147" s="173">
        <v>20.207612991333008</v>
      </c>
    </row>
    <row r="2148" spans="1:5" ht="45">
      <c r="A2148" s="124" t="s">
        <v>4215</v>
      </c>
      <c r="B2148" s="134" t="s">
        <v>4216</v>
      </c>
      <c r="C2148" s="139" t="s">
        <v>45</v>
      </c>
      <c r="D2148" s="166">
        <v>2.9250187799334526E-2</v>
      </c>
      <c r="E2148" s="177">
        <v>2.9229914769530296E-2</v>
      </c>
    </row>
    <row r="2149" spans="1:5" ht="45">
      <c r="A2149" s="124" t="s">
        <v>4217</v>
      </c>
      <c r="B2149" s="134" t="s">
        <v>4218</v>
      </c>
      <c r="C2149" s="139" t="s">
        <v>45</v>
      </c>
      <c r="D2149" s="161">
        <v>3.4743857383728027</v>
      </c>
      <c r="E2149" s="172">
        <v>3.5412914752960205</v>
      </c>
    </row>
    <row r="2150" spans="1:5" ht="45">
      <c r="A2150" s="124" t="s">
        <v>4219</v>
      </c>
      <c r="B2150" s="134" t="s">
        <v>4220</v>
      </c>
      <c r="C2150" s="139" t="s">
        <v>45</v>
      </c>
      <c r="D2150" s="165">
        <v>0</v>
      </c>
      <c r="E2150" s="176">
        <v>0</v>
      </c>
    </row>
    <row r="2151" spans="1:5" ht="45">
      <c r="A2151" s="124" t="s">
        <v>4221</v>
      </c>
      <c r="B2151" s="134" t="s">
        <v>4222</v>
      </c>
      <c r="C2151" s="139" t="s">
        <v>45</v>
      </c>
      <c r="D2151" s="166">
        <v>0.90766996145248413</v>
      </c>
      <c r="E2151" s="177">
        <v>0.90704077482223511</v>
      </c>
    </row>
    <row r="2152" spans="1:5" ht="45">
      <c r="A2152" s="124" t="s">
        <v>4223</v>
      </c>
      <c r="B2152" s="134" t="s">
        <v>4224</v>
      </c>
      <c r="C2152" s="139" t="s">
        <v>45</v>
      </c>
      <c r="D2152" s="165">
        <v>0</v>
      </c>
      <c r="E2152" s="176">
        <v>0</v>
      </c>
    </row>
    <row r="2153" spans="1:5" ht="45">
      <c r="A2153" s="124" t="s">
        <v>4225</v>
      </c>
      <c r="B2153" s="134" t="s">
        <v>4226</v>
      </c>
      <c r="C2153" s="139" t="s">
        <v>1317</v>
      </c>
      <c r="D2153" s="165">
        <v>0</v>
      </c>
      <c r="E2153" s="176">
        <v>0</v>
      </c>
    </row>
    <row r="2154" spans="1:5" ht="45">
      <c r="A2154" s="124" t="s">
        <v>4227</v>
      </c>
      <c r="B2154" s="134" t="s">
        <v>4228</v>
      </c>
      <c r="C2154" s="139" t="s">
        <v>1308</v>
      </c>
      <c r="D2154" s="165">
        <v>0</v>
      </c>
      <c r="E2154" s="176">
        <v>0</v>
      </c>
    </row>
    <row r="2155" spans="1:5" ht="45">
      <c r="A2155" s="124" t="s">
        <v>4229</v>
      </c>
      <c r="B2155" s="134" t="s">
        <v>4230</v>
      </c>
      <c r="C2155" s="139" t="s">
        <v>1308</v>
      </c>
      <c r="D2155" s="165">
        <v>0</v>
      </c>
      <c r="E2155" s="176">
        <v>0</v>
      </c>
    </row>
    <row r="2156" spans="1:5" ht="45">
      <c r="A2156" s="124" t="s">
        <v>4231</v>
      </c>
      <c r="B2156" s="134" t="s">
        <v>4232</v>
      </c>
      <c r="C2156" s="139" t="s">
        <v>1308</v>
      </c>
      <c r="D2156" s="165">
        <v>0</v>
      </c>
      <c r="E2156" s="176">
        <v>0</v>
      </c>
    </row>
    <row r="2157" spans="1:5" ht="45">
      <c r="A2157" s="124" t="s">
        <v>4233</v>
      </c>
      <c r="B2157" s="134" t="s">
        <v>4234</v>
      </c>
      <c r="C2157" s="139" t="s">
        <v>1308</v>
      </c>
      <c r="D2157" s="165">
        <v>0</v>
      </c>
      <c r="E2157" s="176">
        <v>0</v>
      </c>
    </row>
    <row r="2158" spans="1:5" ht="45">
      <c r="A2158" s="124" t="s">
        <v>4235</v>
      </c>
      <c r="B2158" s="134" t="s">
        <v>4236</v>
      </c>
      <c r="C2158" s="139" t="s">
        <v>1308</v>
      </c>
      <c r="D2158" s="165">
        <v>0</v>
      </c>
      <c r="E2158" s="176">
        <v>0</v>
      </c>
    </row>
    <row r="2159" spans="1:5" ht="45">
      <c r="A2159" s="124" t="s">
        <v>4237</v>
      </c>
      <c r="B2159" s="134" t="s">
        <v>4238</v>
      </c>
      <c r="C2159" s="139" t="s">
        <v>45</v>
      </c>
      <c r="D2159" s="162">
        <v>20.949495315551758</v>
      </c>
      <c r="E2159" s="173">
        <v>20.949495315551758</v>
      </c>
    </row>
    <row r="2160" spans="1:5" ht="45">
      <c r="A2160" s="124" t="s">
        <v>4239</v>
      </c>
      <c r="B2160" s="134" t="s">
        <v>4240</v>
      </c>
      <c r="C2160" s="139" t="s">
        <v>3484</v>
      </c>
      <c r="D2160" s="163">
        <v>11776.2666015625</v>
      </c>
      <c r="E2160" s="174">
        <v>18262.5078125</v>
      </c>
    </row>
    <row r="2161" spans="1:5" ht="45">
      <c r="A2161" s="124" t="s">
        <v>4241</v>
      </c>
      <c r="B2161" s="134" t="s">
        <v>4242</v>
      </c>
      <c r="C2161" s="139" t="s">
        <v>50</v>
      </c>
      <c r="D2161" s="161">
        <v>1.0132377147674561</v>
      </c>
      <c r="E2161" s="172">
        <v>1.0124000310897827</v>
      </c>
    </row>
    <row r="2162" spans="1:5" ht="45">
      <c r="A2162" s="124" t="s">
        <v>4243</v>
      </c>
      <c r="B2162" s="134" t="s">
        <v>4244</v>
      </c>
      <c r="C2162" s="139" t="s">
        <v>42</v>
      </c>
      <c r="D2162" s="162">
        <v>30.000024795532227</v>
      </c>
      <c r="E2162" s="173">
        <v>28.999998092651367</v>
      </c>
    </row>
    <row r="2163" spans="1:5" ht="45">
      <c r="A2163" s="124" t="s">
        <v>4245</v>
      </c>
      <c r="B2163" s="134" t="s">
        <v>4246</v>
      </c>
      <c r="C2163" s="139" t="s">
        <v>20</v>
      </c>
      <c r="D2163" s="162">
        <v>15.018613815307617</v>
      </c>
      <c r="E2163" s="173">
        <v>23.284734725952148</v>
      </c>
    </row>
    <row r="2164" spans="1:5" ht="45">
      <c r="A2164" s="124" t="s">
        <v>4247</v>
      </c>
      <c r="B2164" s="134" t="s">
        <v>4248</v>
      </c>
      <c r="C2164" s="139" t="s">
        <v>20</v>
      </c>
      <c r="D2164" s="165">
        <v>0</v>
      </c>
      <c r="E2164" s="176">
        <v>0</v>
      </c>
    </row>
    <row r="2165" spans="1:5" ht="45">
      <c r="A2165" s="124" t="s">
        <v>4249</v>
      </c>
      <c r="B2165" s="134" t="s">
        <v>4250</v>
      </c>
      <c r="C2165" s="139" t="s">
        <v>348</v>
      </c>
      <c r="D2165" s="165">
        <v>0</v>
      </c>
      <c r="E2165" s="176">
        <v>0</v>
      </c>
    </row>
    <row r="2166" spans="1:5" ht="45">
      <c r="A2166" s="124" t="s">
        <v>4251</v>
      </c>
      <c r="B2166" s="134" t="s">
        <v>4252</v>
      </c>
      <c r="C2166" s="139" t="s">
        <v>45</v>
      </c>
      <c r="D2166" s="162">
        <v>82.999801635742188</v>
      </c>
      <c r="E2166" s="173">
        <v>89.541130065917969</v>
      </c>
    </row>
    <row r="2167" spans="1:5" ht="45">
      <c r="A2167" s="124" t="s">
        <v>4253</v>
      </c>
      <c r="B2167" s="134" t="s">
        <v>4254</v>
      </c>
      <c r="C2167" s="139" t="s">
        <v>353</v>
      </c>
      <c r="D2167" s="166">
        <v>0.22021770477294922</v>
      </c>
      <c r="E2167" s="177">
        <v>0.21765708923339844</v>
      </c>
    </row>
    <row r="2168" spans="1:5" ht="45">
      <c r="A2168" s="124" t="s">
        <v>4255</v>
      </c>
      <c r="B2168" s="134" t="s">
        <v>4256</v>
      </c>
      <c r="C2168" s="139" t="s">
        <v>348</v>
      </c>
      <c r="D2168" s="161">
        <v>5.1340827941894531</v>
      </c>
      <c r="E2168" s="172">
        <v>4.1086997985839844</v>
      </c>
    </row>
    <row r="2169" spans="1:5" ht="45">
      <c r="A2169" s="124" t="s">
        <v>4257</v>
      </c>
      <c r="B2169" s="134" t="s">
        <v>4258</v>
      </c>
      <c r="C2169" s="139" t="s">
        <v>3446</v>
      </c>
      <c r="D2169" s="162">
        <v>28.586418151855469</v>
      </c>
      <c r="E2169" s="173">
        <v>28.579092025756836</v>
      </c>
    </row>
    <row r="2170" spans="1:5" ht="45">
      <c r="A2170" s="124" t="s">
        <v>4259</v>
      </c>
      <c r="B2170" s="134" t="s">
        <v>4260</v>
      </c>
      <c r="C2170" s="139" t="s">
        <v>20</v>
      </c>
      <c r="D2170" s="169">
        <v>6.7631672136485577E-3</v>
      </c>
      <c r="E2170" s="177">
        <v>1.0480976663529873E-2</v>
      </c>
    </row>
    <row r="2171" spans="1:5" ht="45">
      <c r="A2171" s="124" t="s">
        <v>4261</v>
      </c>
      <c r="B2171" s="134" t="s">
        <v>4262</v>
      </c>
      <c r="C2171" s="139" t="s">
        <v>162</v>
      </c>
      <c r="D2171" s="161">
        <v>3.6304590702056885</v>
      </c>
      <c r="E2171" s="172">
        <v>5.616147518157959</v>
      </c>
    </row>
    <row r="2172" spans="1:5" ht="45">
      <c r="A2172" s="124" t="s">
        <v>4263</v>
      </c>
      <c r="B2172" s="134" t="s">
        <v>4264</v>
      </c>
      <c r="C2172" s="139" t="s">
        <v>3453</v>
      </c>
      <c r="D2172" s="161">
        <v>1.149121880531311</v>
      </c>
      <c r="E2172" s="172">
        <v>1.1516766548156738</v>
      </c>
    </row>
    <row r="2173" spans="1:5" ht="45">
      <c r="A2173" s="124" t="s">
        <v>4265</v>
      </c>
      <c r="B2173" s="134" t="s">
        <v>4266</v>
      </c>
      <c r="C2173" s="139" t="s">
        <v>45</v>
      </c>
      <c r="D2173" s="162">
        <v>75.3670654296875</v>
      </c>
      <c r="E2173" s="173">
        <v>75.314826965332031</v>
      </c>
    </row>
    <row r="2174" spans="1:5" ht="45">
      <c r="A2174" s="124" t="s">
        <v>4267</v>
      </c>
      <c r="B2174" s="134" t="s">
        <v>4268</v>
      </c>
      <c r="C2174" s="139" t="s">
        <v>45</v>
      </c>
      <c r="D2174" s="162">
        <v>20.221628189086914</v>
      </c>
      <c r="E2174" s="173">
        <v>20.207612991333008</v>
      </c>
    </row>
    <row r="2175" spans="1:5" ht="45">
      <c r="A2175" s="124" t="s">
        <v>4269</v>
      </c>
      <c r="B2175" s="134" t="s">
        <v>4270</v>
      </c>
      <c r="C2175" s="139" t="s">
        <v>45</v>
      </c>
      <c r="D2175" s="166">
        <v>2.9250187799334526E-2</v>
      </c>
      <c r="E2175" s="177">
        <v>2.9229914769530296E-2</v>
      </c>
    </row>
    <row r="2176" spans="1:5" ht="45">
      <c r="A2176" s="124" t="s">
        <v>4271</v>
      </c>
      <c r="B2176" s="134" t="s">
        <v>4272</v>
      </c>
      <c r="C2176" s="139" t="s">
        <v>45</v>
      </c>
      <c r="D2176" s="161">
        <v>3.4743857383728027</v>
      </c>
      <c r="E2176" s="172">
        <v>3.5412914752960205</v>
      </c>
    </row>
    <row r="2177" spans="1:5" ht="45">
      <c r="A2177" s="124" t="s">
        <v>4273</v>
      </c>
      <c r="B2177" s="134" t="s">
        <v>4274</v>
      </c>
      <c r="C2177" s="139" t="s">
        <v>45</v>
      </c>
      <c r="D2177" s="165">
        <v>0</v>
      </c>
      <c r="E2177" s="176">
        <v>0</v>
      </c>
    </row>
    <row r="2178" spans="1:5" ht="45">
      <c r="A2178" s="124" t="s">
        <v>4275</v>
      </c>
      <c r="B2178" s="134" t="s">
        <v>4276</v>
      </c>
      <c r="C2178" s="139" t="s">
        <v>45</v>
      </c>
      <c r="D2178" s="166">
        <v>0.90766996145248413</v>
      </c>
      <c r="E2178" s="177">
        <v>0.90704077482223511</v>
      </c>
    </row>
    <row r="2179" spans="1:5" ht="45">
      <c r="A2179" s="124" t="s">
        <v>4277</v>
      </c>
      <c r="B2179" s="134" t="s">
        <v>4278</v>
      </c>
      <c r="C2179" s="139" t="s">
        <v>45</v>
      </c>
      <c r="D2179" s="165">
        <v>0</v>
      </c>
      <c r="E2179" s="176">
        <v>0</v>
      </c>
    </row>
    <row r="2180" spans="1:5" ht="45">
      <c r="A2180" s="124" t="s">
        <v>4279</v>
      </c>
      <c r="B2180" s="134" t="s">
        <v>4280</v>
      </c>
      <c r="C2180" s="139" t="s">
        <v>1317</v>
      </c>
      <c r="D2180" s="165">
        <v>0</v>
      </c>
      <c r="E2180" s="176">
        <v>0</v>
      </c>
    </row>
    <row r="2181" spans="1:5" ht="45">
      <c r="A2181" s="124" t="s">
        <v>4281</v>
      </c>
      <c r="B2181" s="134" t="s">
        <v>4282</v>
      </c>
      <c r="C2181" s="139" t="s">
        <v>1308</v>
      </c>
      <c r="D2181" s="165">
        <v>0</v>
      </c>
      <c r="E2181" s="176">
        <v>0</v>
      </c>
    </row>
    <row r="2182" spans="1:5" ht="45">
      <c r="A2182" s="124" t="s">
        <v>4283</v>
      </c>
      <c r="B2182" s="134" t="s">
        <v>4284</v>
      </c>
      <c r="C2182" s="139" t="s">
        <v>1308</v>
      </c>
      <c r="D2182" s="165">
        <v>0</v>
      </c>
      <c r="E2182" s="176">
        <v>0</v>
      </c>
    </row>
    <row r="2183" spans="1:5" ht="45">
      <c r="A2183" s="124" t="s">
        <v>4285</v>
      </c>
      <c r="B2183" s="134" t="s">
        <v>4286</v>
      </c>
      <c r="C2183" s="139" t="s">
        <v>1308</v>
      </c>
      <c r="D2183" s="165">
        <v>0</v>
      </c>
      <c r="E2183" s="176">
        <v>0</v>
      </c>
    </row>
    <row r="2184" spans="1:5" ht="45">
      <c r="A2184" s="124" t="s">
        <v>4287</v>
      </c>
      <c r="B2184" s="134" t="s">
        <v>4288</v>
      </c>
      <c r="C2184" s="139" t="s">
        <v>1308</v>
      </c>
      <c r="D2184" s="165">
        <v>0</v>
      </c>
      <c r="E2184" s="176">
        <v>0</v>
      </c>
    </row>
    <row r="2185" spans="1:5" ht="45">
      <c r="A2185" s="124" t="s">
        <v>4289</v>
      </c>
      <c r="B2185" s="134" t="s">
        <v>4290</v>
      </c>
      <c r="C2185" s="139" t="s">
        <v>1308</v>
      </c>
      <c r="D2185" s="165">
        <v>0</v>
      </c>
      <c r="E2185" s="176">
        <v>0</v>
      </c>
    </row>
    <row r="2186" spans="1:5" ht="45">
      <c r="A2186" s="124" t="s">
        <v>4291</v>
      </c>
      <c r="B2186" s="134" t="s">
        <v>4292</v>
      </c>
      <c r="C2186" s="139" t="s">
        <v>45</v>
      </c>
      <c r="D2186" s="162">
        <v>20.949495315551758</v>
      </c>
      <c r="E2186" s="173">
        <v>20.949495315551758</v>
      </c>
    </row>
    <row r="2187" spans="1:5" ht="45">
      <c r="A2187" s="124" t="s">
        <v>4293</v>
      </c>
      <c r="B2187" s="134" t="s">
        <v>4294</v>
      </c>
      <c r="C2187" s="139" t="s">
        <v>3484</v>
      </c>
      <c r="D2187" s="163">
        <v>11776.2666015625</v>
      </c>
      <c r="E2187" s="174">
        <v>18262.5078125</v>
      </c>
    </row>
    <row r="2188" spans="1:5" ht="45">
      <c r="A2188" s="124" t="s">
        <v>4295</v>
      </c>
      <c r="B2188" s="134" t="s">
        <v>4296</v>
      </c>
      <c r="C2188" s="139" t="s">
        <v>50</v>
      </c>
      <c r="D2188" s="161">
        <v>1.0657141208648682</v>
      </c>
      <c r="E2188" s="172">
        <v>1.0648764371871948</v>
      </c>
    </row>
    <row r="2189" spans="1:5" ht="45">
      <c r="A2189" s="124" t="s">
        <v>4297</v>
      </c>
      <c r="B2189" s="134" t="s">
        <v>4298</v>
      </c>
      <c r="C2189" s="139" t="s">
        <v>42</v>
      </c>
      <c r="D2189" s="162">
        <v>35.458805084228516</v>
      </c>
      <c r="E2189" s="173">
        <v>34.444366455078125</v>
      </c>
    </row>
    <row r="2190" spans="1:5" ht="45">
      <c r="A2190" s="124" t="s">
        <v>4299</v>
      </c>
      <c r="B2190" s="134" t="s">
        <v>4300</v>
      </c>
      <c r="C2190" s="139" t="s">
        <v>20</v>
      </c>
      <c r="D2190" s="162">
        <v>15.018613815307617</v>
      </c>
      <c r="E2190" s="173">
        <v>23.284734725952148</v>
      </c>
    </row>
    <row r="2191" spans="1:5" ht="45">
      <c r="A2191" s="124" t="s">
        <v>4301</v>
      </c>
      <c r="B2191" s="134" t="s">
        <v>4302</v>
      </c>
      <c r="C2191" s="139" t="s">
        <v>20</v>
      </c>
      <c r="D2191" s="165">
        <v>0</v>
      </c>
      <c r="E2191" s="176">
        <v>0</v>
      </c>
    </row>
    <row r="2192" spans="1:5" ht="45">
      <c r="A2192" s="124" t="s">
        <v>4303</v>
      </c>
      <c r="B2192" s="134" t="s">
        <v>4304</v>
      </c>
      <c r="C2192" s="139" t="s">
        <v>348</v>
      </c>
      <c r="D2192" s="165">
        <v>0</v>
      </c>
      <c r="E2192" s="176">
        <v>0</v>
      </c>
    </row>
    <row r="2193" spans="1:5" ht="45">
      <c r="A2193" s="124" t="s">
        <v>4305</v>
      </c>
      <c r="B2193" s="134" t="s">
        <v>4306</v>
      </c>
      <c r="C2193" s="139" t="s">
        <v>45</v>
      </c>
      <c r="D2193" s="162">
        <v>64.219680786132812</v>
      </c>
      <c r="E2193" s="173">
        <v>69.180290222167969</v>
      </c>
    </row>
    <row r="2194" spans="1:5" ht="45">
      <c r="A2194" s="124" t="s">
        <v>4307</v>
      </c>
      <c r="B2194" s="134" t="s">
        <v>4308</v>
      </c>
      <c r="C2194" s="139" t="s">
        <v>353</v>
      </c>
      <c r="D2194" s="166">
        <v>0.2238583117723465</v>
      </c>
      <c r="E2194" s="177">
        <v>0.22130022943019867</v>
      </c>
    </row>
    <row r="2195" spans="1:5" ht="45">
      <c r="A2195" s="124" t="s">
        <v>4309</v>
      </c>
      <c r="B2195" s="134" t="s">
        <v>4310</v>
      </c>
      <c r="C2195" s="139" t="s">
        <v>348</v>
      </c>
      <c r="D2195" s="162">
        <v>10.739509582519531</v>
      </c>
      <c r="E2195" s="172">
        <v>9.7012491226196289</v>
      </c>
    </row>
    <row r="2196" spans="1:5" ht="45">
      <c r="A2196" s="124" t="s">
        <v>4311</v>
      </c>
      <c r="B2196" s="134" t="s">
        <v>4312</v>
      </c>
      <c r="C2196" s="139" t="s">
        <v>3446</v>
      </c>
      <c r="D2196" s="162">
        <v>28.586418151855469</v>
      </c>
      <c r="E2196" s="173">
        <v>28.579092025756836</v>
      </c>
    </row>
    <row r="2197" spans="1:5" ht="45">
      <c r="A2197" s="124" t="s">
        <v>4313</v>
      </c>
      <c r="B2197" s="134" t="s">
        <v>4314</v>
      </c>
      <c r="C2197" s="139" t="s">
        <v>20</v>
      </c>
      <c r="D2197" s="169">
        <v>6.7631672136485577E-3</v>
      </c>
      <c r="E2197" s="177">
        <v>1.0480976663529873E-2</v>
      </c>
    </row>
    <row r="2198" spans="1:5" ht="45">
      <c r="A2198" s="124" t="s">
        <v>4315</v>
      </c>
      <c r="B2198" s="134" t="s">
        <v>4316</v>
      </c>
      <c r="C2198" s="139" t="s">
        <v>162</v>
      </c>
      <c r="D2198" s="161">
        <v>3.5138473510742187</v>
      </c>
      <c r="E2198" s="172">
        <v>5.4355969429016113</v>
      </c>
    </row>
    <row r="2199" spans="1:5" ht="45">
      <c r="A2199" s="124" t="s">
        <v>4317</v>
      </c>
      <c r="B2199" s="134" t="s">
        <v>4318</v>
      </c>
      <c r="C2199" s="139" t="s">
        <v>3453</v>
      </c>
      <c r="D2199" s="161">
        <v>1.187256932258606</v>
      </c>
      <c r="E2199" s="172">
        <v>1.1899310350418091</v>
      </c>
    </row>
    <row r="2200" spans="1:5" ht="45">
      <c r="A2200" s="124" t="s">
        <v>4319</v>
      </c>
      <c r="B2200" s="134" t="s">
        <v>4320</v>
      </c>
      <c r="C2200" s="139" t="s">
        <v>45</v>
      </c>
      <c r="D2200" s="162">
        <v>75.3670654296875</v>
      </c>
      <c r="E2200" s="173">
        <v>75.314826965332031</v>
      </c>
    </row>
    <row r="2201" spans="1:5" ht="45">
      <c r="A2201" s="124" t="s">
        <v>4321</v>
      </c>
      <c r="B2201" s="134" t="s">
        <v>4322</v>
      </c>
      <c r="C2201" s="139" t="s">
        <v>45</v>
      </c>
      <c r="D2201" s="162">
        <v>20.221628189086914</v>
      </c>
      <c r="E2201" s="173">
        <v>20.207612991333008</v>
      </c>
    </row>
    <row r="2202" spans="1:5" ht="45">
      <c r="A2202" s="124" t="s">
        <v>4323</v>
      </c>
      <c r="B2202" s="134" t="s">
        <v>4324</v>
      </c>
      <c r="C2202" s="139" t="s">
        <v>45</v>
      </c>
      <c r="D2202" s="166">
        <v>2.9250187799334526E-2</v>
      </c>
      <c r="E2202" s="177">
        <v>2.9229914769530296E-2</v>
      </c>
    </row>
    <row r="2203" spans="1:5" ht="45">
      <c r="A2203" s="124" t="s">
        <v>4325</v>
      </c>
      <c r="B2203" s="134" t="s">
        <v>4326</v>
      </c>
      <c r="C2203" s="139" t="s">
        <v>45</v>
      </c>
      <c r="D2203" s="161">
        <v>3.4743857383728027</v>
      </c>
      <c r="E2203" s="172">
        <v>3.5412914752960205</v>
      </c>
    </row>
    <row r="2204" spans="1:5" ht="45">
      <c r="A2204" s="124" t="s">
        <v>4327</v>
      </c>
      <c r="B2204" s="134" t="s">
        <v>4328</v>
      </c>
      <c r="C2204" s="139" t="s">
        <v>45</v>
      </c>
      <c r="D2204" s="165">
        <v>0</v>
      </c>
      <c r="E2204" s="176">
        <v>0</v>
      </c>
    </row>
    <row r="2205" spans="1:5" ht="45">
      <c r="A2205" s="124" t="s">
        <v>4329</v>
      </c>
      <c r="B2205" s="134" t="s">
        <v>4330</v>
      </c>
      <c r="C2205" s="139" t="s">
        <v>45</v>
      </c>
      <c r="D2205" s="166">
        <v>0.90766996145248413</v>
      </c>
      <c r="E2205" s="177">
        <v>0.90704077482223511</v>
      </c>
    </row>
    <row r="2206" spans="1:5" ht="45">
      <c r="A2206" s="124" t="s">
        <v>4331</v>
      </c>
      <c r="B2206" s="134" t="s">
        <v>4332</v>
      </c>
      <c r="C2206" s="139" t="s">
        <v>45</v>
      </c>
      <c r="D2206" s="165">
        <v>0</v>
      </c>
      <c r="E2206" s="176">
        <v>0</v>
      </c>
    </row>
    <row r="2207" spans="1:5" ht="45">
      <c r="A2207" s="124" t="s">
        <v>4333</v>
      </c>
      <c r="B2207" s="134" t="s">
        <v>4334</v>
      </c>
      <c r="C2207" s="139" t="s">
        <v>1317</v>
      </c>
      <c r="D2207" s="165">
        <v>0</v>
      </c>
      <c r="E2207" s="176">
        <v>0</v>
      </c>
    </row>
    <row r="2208" spans="1:5" ht="45">
      <c r="A2208" s="124" t="s">
        <v>4335</v>
      </c>
      <c r="B2208" s="134" t="s">
        <v>4336</v>
      </c>
      <c r="C2208" s="139" t="s">
        <v>1308</v>
      </c>
      <c r="D2208" s="165">
        <v>0</v>
      </c>
      <c r="E2208" s="176">
        <v>0</v>
      </c>
    </row>
    <row r="2209" spans="1:5" ht="45">
      <c r="A2209" s="124" t="s">
        <v>4337</v>
      </c>
      <c r="B2209" s="134" t="s">
        <v>4338</v>
      </c>
      <c r="C2209" s="139" t="s">
        <v>1308</v>
      </c>
      <c r="D2209" s="165">
        <v>0</v>
      </c>
      <c r="E2209" s="176">
        <v>0</v>
      </c>
    </row>
    <row r="2210" spans="1:5" ht="45">
      <c r="A2210" s="124" t="s">
        <v>4339</v>
      </c>
      <c r="B2210" s="134" t="s">
        <v>4340</v>
      </c>
      <c r="C2210" s="139" t="s">
        <v>1308</v>
      </c>
      <c r="D2210" s="165">
        <v>0</v>
      </c>
      <c r="E2210" s="176">
        <v>0</v>
      </c>
    </row>
    <row r="2211" spans="1:5" ht="45">
      <c r="A2211" s="124" t="s">
        <v>4341</v>
      </c>
      <c r="B2211" s="134" t="s">
        <v>4342</v>
      </c>
      <c r="C2211" s="139" t="s">
        <v>1308</v>
      </c>
      <c r="D2211" s="165">
        <v>0</v>
      </c>
      <c r="E2211" s="176">
        <v>0</v>
      </c>
    </row>
    <row r="2212" spans="1:5" ht="45">
      <c r="A2212" s="124" t="s">
        <v>4343</v>
      </c>
      <c r="B2212" s="134" t="s">
        <v>4344</v>
      </c>
      <c r="C2212" s="139" t="s">
        <v>1308</v>
      </c>
      <c r="D2212" s="165">
        <v>0</v>
      </c>
      <c r="E2212" s="176">
        <v>0</v>
      </c>
    </row>
    <row r="2213" spans="1:5" ht="45">
      <c r="A2213" s="124" t="s">
        <v>4345</v>
      </c>
      <c r="B2213" s="134" t="s">
        <v>4346</v>
      </c>
      <c r="C2213" s="139" t="s">
        <v>45</v>
      </c>
      <c r="D2213" s="162">
        <v>20.949495315551758</v>
      </c>
      <c r="E2213" s="173">
        <v>20.949495315551758</v>
      </c>
    </row>
    <row r="2214" spans="1:5" ht="45">
      <c r="A2214" s="124" t="s">
        <v>4347</v>
      </c>
      <c r="B2214" s="134" t="s">
        <v>4348</v>
      </c>
      <c r="C2214" s="139" t="s">
        <v>3484</v>
      </c>
      <c r="D2214" s="163">
        <v>11776.2666015625</v>
      </c>
      <c r="E2214" s="174">
        <v>18262.5078125</v>
      </c>
    </row>
    <row r="2215" spans="1:5" ht="45">
      <c r="A2215" s="124" t="s">
        <v>4349</v>
      </c>
      <c r="B2215" s="134" t="s">
        <v>4350</v>
      </c>
      <c r="C2215" s="139" t="s">
        <v>50</v>
      </c>
      <c r="D2215" s="161">
        <v>1.0657141208648682</v>
      </c>
      <c r="E2215" s="172">
        <v>1.0648764371871948</v>
      </c>
    </row>
    <row r="2216" spans="1:5" ht="45">
      <c r="A2216" s="124" t="s">
        <v>4351</v>
      </c>
      <c r="B2216" s="134" t="s">
        <v>4352</v>
      </c>
      <c r="C2216" s="139" t="s">
        <v>42</v>
      </c>
      <c r="D2216" s="162">
        <v>35.458805084228516</v>
      </c>
      <c r="E2216" s="173">
        <v>34.444366455078125</v>
      </c>
    </row>
    <row r="2217" spans="1:5" ht="45">
      <c r="A2217" s="124" t="s">
        <v>4353</v>
      </c>
      <c r="B2217" s="134" t="s">
        <v>4354</v>
      </c>
      <c r="C2217" s="139" t="s">
        <v>20</v>
      </c>
      <c r="D2217" s="162">
        <v>15.018613815307617</v>
      </c>
      <c r="E2217" s="173">
        <v>23.284734725952148</v>
      </c>
    </row>
    <row r="2218" spans="1:5" ht="45">
      <c r="A2218" s="124" t="s">
        <v>4355</v>
      </c>
      <c r="B2218" s="134" t="s">
        <v>4356</v>
      </c>
      <c r="C2218" s="139" t="s">
        <v>20</v>
      </c>
      <c r="D2218" s="165">
        <v>0</v>
      </c>
      <c r="E2218" s="176">
        <v>0</v>
      </c>
    </row>
    <row r="2219" spans="1:5" ht="45">
      <c r="A2219" s="124" t="s">
        <v>4357</v>
      </c>
      <c r="B2219" s="134" t="s">
        <v>4358</v>
      </c>
      <c r="C2219" s="139" t="s">
        <v>348</v>
      </c>
      <c r="D2219" s="165">
        <v>0</v>
      </c>
      <c r="E2219" s="176">
        <v>0</v>
      </c>
    </row>
    <row r="2220" spans="1:5" ht="45">
      <c r="A2220" s="124" t="s">
        <v>4359</v>
      </c>
      <c r="B2220" s="134" t="s">
        <v>4360</v>
      </c>
      <c r="C2220" s="139" t="s">
        <v>45</v>
      </c>
      <c r="D2220" s="162">
        <v>64.219680786132812</v>
      </c>
      <c r="E2220" s="173">
        <v>69.180290222167969</v>
      </c>
    </row>
    <row r="2221" spans="1:5" ht="45">
      <c r="A2221" s="124" t="s">
        <v>4361</v>
      </c>
      <c r="B2221" s="134" t="s">
        <v>4362</v>
      </c>
      <c r="C2221" s="139" t="s">
        <v>353</v>
      </c>
      <c r="D2221" s="166">
        <v>0.2238583117723465</v>
      </c>
      <c r="E2221" s="177">
        <v>0.22130022943019867</v>
      </c>
    </row>
    <row r="2222" spans="1:5" ht="45">
      <c r="A2222" s="124" t="s">
        <v>4363</v>
      </c>
      <c r="B2222" s="134" t="s">
        <v>4364</v>
      </c>
      <c r="C2222" s="139" t="s">
        <v>348</v>
      </c>
      <c r="D2222" s="162">
        <v>10.739509582519531</v>
      </c>
      <c r="E2222" s="172">
        <v>9.7012491226196289</v>
      </c>
    </row>
    <row r="2223" spans="1:5" ht="45">
      <c r="A2223" s="124" t="s">
        <v>4365</v>
      </c>
      <c r="B2223" s="134" t="s">
        <v>4366</v>
      </c>
      <c r="C2223" s="139" t="s">
        <v>3446</v>
      </c>
      <c r="D2223" s="162">
        <v>28.586418151855469</v>
      </c>
      <c r="E2223" s="173">
        <v>28.579092025756836</v>
      </c>
    </row>
    <row r="2224" spans="1:5" ht="45">
      <c r="A2224" s="124" t="s">
        <v>4367</v>
      </c>
      <c r="B2224" s="134" t="s">
        <v>4368</v>
      </c>
      <c r="C2224" s="139" t="s">
        <v>20</v>
      </c>
      <c r="D2224" s="169">
        <v>6.7631672136485577E-3</v>
      </c>
      <c r="E2224" s="177">
        <v>1.0480976663529873E-2</v>
      </c>
    </row>
    <row r="2225" spans="1:5" ht="45">
      <c r="A2225" s="124" t="s">
        <v>4369</v>
      </c>
      <c r="B2225" s="134" t="s">
        <v>4370</v>
      </c>
      <c r="C2225" s="139" t="s">
        <v>162</v>
      </c>
      <c r="D2225" s="161">
        <v>3.5138473510742187</v>
      </c>
      <c r="E2225" s="172">
        <v>5.4355969429016113</v>
      </c>
    </row>
    <row r="2226" spans="1:5" ht="45">
      <c r="A2226" s="124" t="s">
        <v>4371</v>
      </c>
      <c r="B2226" s="134" t="s">
        <v>4372</v>
      </c>
      <c r="C2226" s="139" t="s">
        <v>3453</v>
      </c>
      <c r="D2226" s="161">
        <v>1.187256932258606</v>
      </c>
      <c r="E2226" s="172">
        <v>1.1899310350418091</v>
      </c>
    </row>
    <row r="2227" spans="1:5" ht="45">
      <c r="A2227" s="124" t="s">
        <v>4373</v>
      </c>
      <c r="B2227" s="134" t="s">
        <v>4374</v>
      </c>
      <c r="C2227" s="139" t="s">
        <v>45</v>
      </c>
      <c r="D2227" s="162">
        <v>75.3670654296875</v>
      </c>
      <c r="E2227" s="173">
        <v>75.314826965332031</v>
      </c>
    </row>
    <row r="2228" spans="1:5" ht="45">
      <c r="A2228" s="124" t="s">
        <v>4375</v>
      </c>
      <c r="B2228" s="134" t="s">
        <v>4376</v>
      </c>
      <c r="C2228" s="139" t="s">
        <v>45</v>
      </c>
      <c r="D2228" s="162">
        <v>20.221628189086914</v>
      </c>
      <c r="E2228" s="173">
        <v>20.207612991333008</v>
      </c>
    </row>
    <row r="2229" spans="1:5" ht="45">
      <c r="A2229" s="124" t="s">
        <v>4377</v>
      </c>
      <c r="B2229" s="134" t="s">
        <v>4378</v>
      </c>
      <c r="C2229" s="139" t="s">
        <v>45</v>
      </c>
      <c r="D2229" s="166">
        <v>2.9250187799334526E-2</v>
      </c>
      <c r="E2229" s="177">
        <v>2.9229914769530296E-2</v>
      </c>
    </row>
    <row r="2230" spans="1:5" ht="45">
      <c r="A2230" s="124" t="s">
        <v>4379</v>
      </c>
      <c r="B2230" s="134" t="s">
        <v>4380</v>
      </c>
      <c r="C2230" s="139" t="s">
        <v>45</v>
      </c>
      <c r="D2230" s="161">
        <v>3.4743857383728027</v>
      </c>
      <c r="E2230" s="172">
        <v>3.5412914752960205</v>
      </c>
    </row>
    <row r="2231" spans="1:5" ht="45">
      <c r="A2231" s="124" t="s">
        <v>4381</v>
      </c>
      <c r="B2231" s="134" t="s">
        <v>4382</v>
      </c>
      <c r="C2231" s="139" t="s">
        <v>45</v>
      </c>
      <c r="D2231" s="165">
        <v>0</v>
      </c>
      <c r="E2231" s="176">
        <v>0</v>
      </c>
    </row>
    <row r="2232" spans="1:5" ht="45">
      <c r="A2232" s="124" t="s">
        <v>4383</v>
      </c>
      <c r="B2232" s="134" t="s">
        <v>4384</v>
      </c>
      <c r="C2232" s="139" t="s">
        <v>45</v>
      </c>
      <c r="D2232" s="166">
        <v>0.90766996145248413</v>
      </c>
      <c r="E2232" s="177">
        <v>0.90704077482223511</v>
      </c>
    </row>
    <row r="2233" spans="1:5" ht="45">
      <c r="A2233" s="124" t="s">
        <v>4385</v>
      </c>
      <c r="B2233" s="134" t="s">
        <v>4386</v>
      </c>
      <c r="C2233" s="139" t="s">
        <v>45</v>
      </c>
      <c r="D2233" s="165">
        <v>0</v>
      </c>
      <c r="E2233" s="176">
        <v>0</v>
      </c>
    </row>
    <row r="2234" spans="1:5" ht="45">
      <c r="A2234" s="124" t="s">
        <v>4387</v>
      </c>
      <c r="B2234" s="134" t="s">
        <v>4388</v>
      </c>
      <c r="C2234" s="139" t="s">
        <v>1317</v>
      </c>
      <c r="D2234" s="165">
        <v>0</v>
      </c>
      <c r="E2234" s="176">
        <v>0</v>
      </c>
    </row>
    <row r="2235" spans="1:5" ht="45">
      <c r="A2235" s="124" t="s">
        <v>4389</v>
      </c>
      <c r="B2235" s="134" t="s">
        <v>4390</v>
      </c>
      <c r="C2235" s="139" t="s">
        <v>1308</v>
      </c>
      <c r="D2235" s="165">
        <v>0</v>
      </c>
      <c r="E2235" s="176">
        <v>0</v>
      </c>
    </row>
    <row r="2236" spans="1:5" ht="45">
      <c r="A2236" s="124" t="s">
        <v>4391</v>
      </c>
      <c r="B2236" s="134" t="s">
        <v>4392</v>
      </c>
      <c r="C2236" s="139" t="s">
        <v>1308</v>
      </c>
      <c r="D2236" s="165">
        <v>0</v>
      </c>
      <c r="E2236" s="176">
        <v>0</v>
      </c>
    </row>
    <row r="2237" spans="1:5" ht="45">
      <c r="A2237" s="124" t="s">
        <v>4393</v>
      </c>
      <c r="B2237" s="134" t="s">
        <v>4394</v>
      </c>
      <c r="C2237" s="139" t="s">
        <v>1308</v>
      </c>
      <c r="D2237" s="165">
        <v>0</v>
      </c>
      <c r="E2237" s="176">
        <v>0</v>
      </c>
    </row>
    <row r="2238" spans="1:5" ht="45">
      <c r="A2238" s="124" t="s">
        <v>4395</v>
      </c>
      <c r="B2238" s="134" t="s">
        <v>4396</v>
      </c>
      <c r="C2238" s="139" t="s">
        <v>1308</v>
      </c>
      <c r="D2238" s="165">
        <v>0</v>
      </c>
      <c r="E2238" s="176">
        <v>0</v>
      </c>
    </row>
    <row r="2239" spans="1:5" ht="45">
      <c r="A2239" s="124" t="s">
        <v>4397</v>
      </c>
      <c r="B2239" s="134" t="s">
        <v>4398</v>
      </c>
      <c r="C2239" s="139" t="s">
        <v>1308</v>
      </c>
      <c r="D2239" s="165">
        <v>0</v>
      </c>
      <c r="E2239" s="176">
        <v>0</v>
      </c>
    </row>
    <row r="2240" spans="1:5" ht="45">
      <c r="A2240" s="124" t="s">
        <v>4399</v>
      </c>
      <c r="B2240" s="134" t="s">
        <v>4400</v>
      </c>
      <c r="C2240" s="139" t="s">
        <v>45</v>
      </c>
      <c r="D2240" s="162">
        <v>20.949495315551758</v>
      </c>
      <c r="E2240" s="173">
        <v>20.949495315551758</v>
      </c>
    </row>
    <row r="2241" spans="1:5" ht="45">
      <c r="A2241" s="124" t="s">
        <v>4401</v>
      </c>
      <c r="B2241" s="134" t="s">
        <v>4402</v>
      </c>
      <c r="C2241" s="139" t="s">
        <v>3484</v>
      </c>
      <c r="D2241" s="163">
        <v>11776.2666015625</v>
      </c>
      <c r="E2241" s="174">
        <v>18262.5078125</v>
      </c>
    </row>
    <row r="2242" spans="1:5" ht="45">
      <c r="A2242" s="124" t="s">
        <v>4403</v>
      </c>
      <c r="B2242" s="134" t="s">
        <v>4404</v>
      </c>
      <c r="C2242" s="139" t="s">
        <v>50</v>
      </c>
      <c r="D2242" s="161">
        <v>1.0607287883758545</v>
      </c>
      <c r="E2242" s="172">
        <v>1.0598911046981812</v>
      </c>
    </row>
    <row r="2243" spans="1:5" ht="45">
      <c r="A2243" s="124" t="s">
        <v>4405</v>
      </c>
      <c r="B2243" s="134" t="s">
        <v>4406</v>
      </c>
      <c r="C2243" s="139" t="s">
        <v>42</v>
      </c>
      <c r="D2243" s="162">
        <v>34.347625732421875</v>
      </c>
      <c r="E2243" s="173">
        <v>33.33319091796875</v>
      </c>
    </row>
    <row r="2244" spans="1:5" ht="45">
      <c r="A2244" s="124" t="s">
        <v>4407</v>
      </c>
      <c r="B2244" s="134" t="s">
        <v>4408</v>
      </c>
      <c r="C2244" s="139" t="s">
        <v>20</v>
      </c>
      <c r="D2244" s="162">
        <v>15.018613815307617</v>
      </c>
      <c r="E2244" s="173">
        <v>23.284734725952148</v>
      </c>
    </row>
    <row r="2245" spans="1:5" ht="45">
      <c r="A2245" s="124" t="s">
        <v>4409</v>
      </c>
      <c r="B2245" s="134" t="s">
        <v>4410</v>
      </c>
      <c r="C2245" s="139" t="s">
        <v>20</v>
      </c>
      <c r="D2245" s="165">
        <v>0</v>
      </c>
      <c r="E2245" s="176">
        <v>0</v>
      </c>
    </row>
    <row r="2246" spans="1:5" ht="45">
      <c r="A2246" s="124" t="s">
        <v>4411</v>
      </c>
      <c r="B2246" s="134" t="s">
        <v>4412</v>
      </c>
      <c r="C2246" s="139" t="s">
        <v>348</v>
      </c>
      <c r="D2246" s="165">
        <v>0</v>
      </c>
      <c r="E2246" s="176">
        <v>0</v>
      </c>
    </row>
    <row r="2247" spans="1:5" ht="45">
      <c r="A2247" s="124" t="s">
        <v>4413</v>
      </c>
      <c r="B2247" s="134" t="s">
        <v>4414</v>
      </c>
      <c r="C2247" s="139" t="s">
        <v>45</v>
      </c>
      <c r="D2247" s="162">
        <v>67.973228454589844</v>
      </c>
      <c r="E2247" s="173">
        <v>73.257438659667969</v>
      </c>
    </row>
    <row r="2248" spans="1:5" ht="45">
      <c r="A2248" s="124" t="s">
        <v>4415</v>
      </c>
      <c r="B2248" s="134" t="s">
        <v>4416</v>
      </c>
      <c r="C2248" s="139" t="s">
        <v>353</v>
      </c>
      <c r="D2248" s="166">
        <v>0.22151771187782288</v>
      </c>
      <c r="E2248" s="177">
        <v>0.21894757449626923</v>
      </c>
    </row>
    <row r="2249" spans="1:5" ht="45">
      <c r="A2249" s="124" t="s">
        <v>4417</v>
      </c>
      <c r="B2249" s="134" t="s">
        <v>4418</v>
      </c>
      <c r="C2249" s="139" t="s">
        <v>348</v>
      </c>
      <c r="D2249" s="161">
        <v>9.5984382629394531</v>
      </c>
      <c r="E2249" s="172">
        <v>8.5597982406616211</v>
      </c>
    </row>
    <row r="2250" spans="1:5" ht="45">
      <c r="A2250" s="124" t="s">
        <v>4419</v>
      </c>
      <c r="B2250" s="134" t="s">
        <v>4420</v>
      </c>
      <c r="C2250" s="139" t="s">
        <v>3446</v>
      </c>
      <c r="D2250" s="162">
        <v>28.586418151855469</v>
      </c>
      <c r="E2250" s="173">
        <v>28.579092025756836</v>
      </c>
    </row>
    <row r="2251" spans="1:5" ht="45">
      <c r="A2251" s="124" t="s">
        <v>4421</v>
      </c>
      <c r="B2251" s="134" t="s">
        <v>4422</v>
      </c>
      <c r="C2251" s="139" t="s">
        <v>20</v>
      </c>
      <c r="D2251" s="169">
        <v>6.7631672136485577E-3</v>
      </c>
      <c r="E2251" s="177">
        <v>1.0480976663529873E-2</v>
      </c>
    </row>
    <row r="2252" spans="1:5" ht="45">
      <c r="A2252" s="124" t="s">
        <v>4423</v>
      </c>
      <c r="B2252" s="134" t="s">
        <v>4424</v>
      </c>
      <c r="C2252" s="139" t="s">
        <v>162</v>
      </c>
      <c r="D2252" s="161">
        <v>3.517650842666626</v>
      </c>
      <c r="E2252" s="172">
        <v>5.4414362907409668</v>
      </c>
    </row>
    <row r="2253" spans="1:5" ht="45">
      <c r="A2253" s="124" t="s">
        <v>4425</v>
      </c>
      <c r="B2253" s="134" t="s">
        <v>4426</v>
      </c>
      <c r="C2253" s="139" t="s">
        <v>3453</v>
      </c>
      <c r="D2253" s="161">
        <v>1.1859731674194336</v>
      </c>
      <c r="E2253" s="172">
        <v>1.1886543035507202</v>
      </c>
    </row>
    <row r="2254" spans="1:5" ht="45">
      <c r="A2254" s="124" t="s">
        <v>4427</v>
      </c>
      <c r="B2254" s="134" t="s">
        <v>4428</v>
      </c>
      <c r="C2254" s="139" t="s">
        <v>45</v>
      </c>
      <c r="D2254" s="162">
        <v>75.3670654296875</v>
      </c>
      <c r="E2254" s="173">
        <v>75.314826965332031</v>
      </c>
    </row>
    <row r="2255" spans="1:5" ht="45">
      <c r="A2255" s="124" t="s">
        <v>4429</v>
      </c>
      <c r="B2255" s="134" t="s">
        <v>4430</v>
      </c>
      <c r="C2255" s="139" t="s">
        <v>45</v>
      </c>
      <c r="D2255" s="162">
        <v>20.221628189086914</v>
      </c>
      <c r="E2255" s="173">
        <v>20.207612991333008</v>
      </c>
    </row>
    <row r="2256" spans="1:5" ht="45">
      <c r="A2256" s="124" t="s">
        <v>4431</v>
      </c>
      <c r="B2256" s="134" t="s">
        <v>4432</v>
      </c>
      <c r="C2256" s="139" t="s">
        <v>45</v>
      </c>
      <c r="D2256" s="166">
        <v>2.9250187799334526E-2</v>
      </c>
      <c r="E2256" s="177">
        <v>2.9229914769530296E-2</v>
      </c>
    </row>
    <row r="2257" spans="1:5" ht="45">
      <c r="A2257" s="124" t="s">
        <v>4433</v>
      </c>
      <c r="B2257" s="134" t="s">
        <v>4434</v>
      </c>
      <c r="C2257" s="139" t="s">
        <v>45</v>
      </c>
      <c r="D2257" s="161">
        <v>3.4743857383728027</v>
      </c>
      <c r="E2257" s="172">
        <v>3.5412914752960205</v>
      </c>
    </row>
    <row r="2258" spans="1:5" ht="45">
      <c r="A2258" s="124" t="s">
        <v>4435</v>
      </c>
      <c r="B2258" s="134" t="s">
        <v>4436</v>
      </c>
      <c r="C2258" s="139" t="s">
        <v>45</v>
      </c>
      <c r="D2258" s="165">
        <v>0</v>
      </c>
      <c r="E2258" s="176">
        <v>0</v>
      </c>
    </row>
    <row r="2259" spans="1:5" ht="45">
      <c r="A2259" s="124" t="s">
        <v>4437</v>
      </c>
      <c r="B2259" s="134" t="s">
        <v>4438</v>
      </c>
      <c r="C2259" s="139" t="s">
        <v>45</v>
      </c>
      <c r="D2259" s="166">
        <v>0.90766996145248413</v>
      </c>
      <c r="E2259" s="177">
        <v>0.90704077482223511</v>
      </c>
    </row>
    <row r="2260" spans="1:5" ht="45">
      <c r="A2260" s="124" t="s">
        <v>4439</v>
      </c>
      <c r="B2260" s="134" t="s">
        <v>4440</v>
      </c>
      <c r="C2260" s="139" t="s">
        <v>45</v>
      </c>
      <c r="D2260" s="165">
        <v>0</v>
      </c>
      <c r="E2260" s="176">
        <v>0</v>
      </c>
    </row>
    <row r="2261" spans="1:5" ht="45">
      <c r="A2261" s="124" t="s">
        <v>4441</v>
      </c>
      <c r="B2261" s="134" t="s">
        <v>4442</v>
      </c>
      <c r="C2261" s="139" t="s">
        <v>1317</v>
      </c>
      <c r="D2261" s="165">
        <v>0</v>
      </c>
      <c r="E2261" s="176">
        <v>0</v>
      </c>
    </row>
    <row r="2262" spans="1:5" ht="45">
      <c r="A2262" s="124" t="s">
        <v>4443</v>
      </c>
      <c r="B2262" s="134" t="s">
        <v>4444</v>
      </c>
      <c r="C2262" s="139" t="s">
        <v>1308</v>
      </c>
      <c r="D2262" s="165">
        <v>0</v>
      </c>
      <c r="E2262" s="176">
        <v>0</v>
      </c>
    </row>
    <row r="2263" spans="1:5" ht="45">
      <c r="A2263" s="124" t="s">
        <v>4445</v>
      </c>
      <c r="B2263" s="134" t="s">
        <v>4446</v>
      </c>
      <c r="C2263" s="139" t="s">
        <v>1308</v>
      </c>
      <c r="D2263" s="165">
        <v>0</v>
      </c>
      <c r="E2263" s="176">
        <v>0</v>
      </c>
    </row>
    <row r="2264" spans="1:5" ht="45">
      <c r="A2264" s="124" t="s">
        <v>4447</v>
      </c>
      <c r="B2264" s="134" t="s">
        <v>4448</v>
      </c>
      <c r="C2264" s="139" t="s">
        <v>1308</v>
      </c>
      <c r="D2264" s="165">
        <v>0</v>
      </c>
      <c r="E2264" s="176">
        <v>0</v>
      </c>
    </row>
    <row r="2265" spans="1:5" ht="45">
      <c r="A2265" s="124" t="s">
        <v>4449</v>
      </c>
      <c r="B2265" s="134" t="s">
        <v>4450</v>
      </c>
      <c r="C2265" s="139" t="s">
        <v>1308</v>
      </c>
      <c r="D2265" s="165">
        <v>0</v>
      </c>
      <c r="E2265" s="176">
        <v>0</v>
      </c>
    </row>
    <row r="2266" spans="1:5" ht="45">
      <c r="A2266" s="124" t="s">
        <v>4451</v>
      </c>
      <c r="B2266" s="134" t="s">
        <v>4452</v>
      </c>
      <c r="C2266" s="139" t="s">
        <v>1308</v>
      </c>
      <c r="D2266" s="165">
        <v>0</v>
      </c>
      <c r="E2266" s="176">
        <v>0</v>
      </c>
    </row>
    <row r="2267" spans="1:5" ht="45">
      <c r="A2267" s="124" t="s">
        <v>4453</v>
      </c>
      <c r="B2267" s="134" t="s">
        <v>4454</v>
      </c>
      <c r="C2267" s="139" t="s">
        <v>45</v>
      </c>
      <c r="D2267" s="162">
        <v>20.949495315551758</v>
      </c>
      <c r="E2267" s="173">
        <v>20.949495315551758</v>
      </c>
    </row>
    <row r="2268" spans="1:5" ht="45">
      <c r="A2268" s="124" t="s">
        <v>4455</v>
      </c>
      <c r="B2268" s="134" t="s">
        <v>4456</v>
      </c>
      <c r="C2268" s="139" t="s">
        <v>3484</v>
      </c>
      <c r="D2268" s="163">
        <v>11776.2666015625</v>
      </c>
      <c r="E2268" s="174">
        <v>18262.5078125</v>
      </c>
    </row>
    <row r="2269" spans="1:5" ht="45">
      <c r="A2269" s="124" t="s">
        <v>4457</v>
      </c>
      <c r="B2269" s="134" t="s">
        <v>4458</v>
      </c>
      <c r="C2269" s="139" t="s">
        <v>50</v>
      </c>
      <c r="D2269" s="161">
        <v>1.0607287883758545</v>
      </c>
      <c r="E2269" s="172">
        <v>1.0598911046981812</v>
      </c>
    </row>
    <row r="2270" spans="1:5" ht="45">
      <c r="A2270" s="124" t="s">
        <v>4459</v>
      </c>
      <c r="B2270" s="134" t="s">
        <v>4460</v>
      </c>
      <c r="C2270" s="139" t="s">
        <v>42</v>
      </c>
      <c r="D2270" s="162">
        <v>34.347625732421875</v>
      </c>
      <c r="E2270" s="173">
        <v>33.33319091796875</v>
      </c>
    </row>
    <row r="2271" spans="1:5" ht="45">
      <c r="A2271" s="124" t="s">
        <v>4461</v>
      </c>
      <c r="B2271" s="134" t="s">
        <v>4462</v>
      </c>
      <c r="C2271" s="139" t="s">
        <v>20</v>
      </c>
      <c r="D2271" s="162">
        <v>15.018613815307617</v>
      </c>
      <c r="E2271" s="173">
        <v>23.284734725952148</v>
      </c>
    </row>
    <row r="2272" spans="1:5" ht="45">
      <c r="A2272" s="124" t="s">
        <v>4463</v>
      </c>
      <c r="B2272" s="134" t="s">
        <v>4464</v>
      </c>
      <c r="C2272" s="139" t="s">
        <v>20</v>
      </c>
      <c r="D2272" s="165">
        <v>0</v>
      </c>
      <c r="E2272" s="176">
        <v>0</v>
      </c>
    </row>
    <row r="2273" spans="1:5" ht="45">
      <c r="A2273" s="124" t="s">
        <v>4465</v>
      </c>
      <c r="B2273" s="134" t="s">
        <v>4466</v>
      </c>
      <c r="C2273" s="139" t="s">
        <v>348</v>
      </c>
      <c r="D2273" s="165">
        <v>0</v>
      </c>
      <c r="E2273" s="176">
        <v>0</v>
      </c>
    </row>
    <row r="2274" spans="1:5" ht="45">
      <c r="A2274" s="124" t="s">
        <v>4467</v>
      </c>
      <c r="B2274" s="134" t="s">
        <v>4468</v>
      </c>
      <c r="C2274" s="139" t="s">
        <v>45</v>
      </c>
      <c r="D2274" s="162">
        <v>67.973228454589844</v>
      </c>
      <c r="E2274" s="173">
        <v>73.257438659667969</v>
      </c>
    </row>
    <row r="2275" spans="1:5" ht="45">
      <c r="A2275" s="124" t="s">
        <v>4469</v>
      </c>
      <c r="B2275" s="134" t="s">
        <v>4470</v>
      </c>
      <c r="C2275" s="139" t="s">
        <v>353</v>
      </c>
      <c r="D2275" s="166">
        <v>0.22151771187782288</v>
      </c>
      <c r="E2275" s="177">
        <v>0.21894757449626923</v>
      </c>
    </row>
    <row r="2276" spans="1:5" ht="45">
      <c r="A2276" s="124" t="s">
        <v>4471</v>
      </c>
      <c r="B2276" s="134" t="s">
        <v>4472</v>
      </c>
      <c r="C2276" s="139" t="s">
        <v>348</v>
      </c>
      <c r="D2276" s="161">
        <v>9.5984382629394531</v>
      </c>
      <c r="E2276" s="172">
        <v>8.5597982406616211</v>
      </c>
    </row>
    <row r="2277" spans="1:5" ht="45">
      <c r="A2277" s="124" t="s">
        <v>4473</v>
      </c>
      <c r="B2277" s="134" t="s">
        <v>4474</v>
      </c>
      <c r="C2277" s="139" t="s">
        <v>3446</v>
      </c>
      <c r="D2277" s="162">
        <v>28.586418151855469</v>
      </c>
      <c r="E2277" s="173">
        <v>28.579092025756836</v>
      </c>
    </row>
    <row r="2278" spans="1:5" ht="45">
      <c r="A2278" s="124" t="s">
        <v>4475</v>
      </c>
      <c r="B2278" s="134" t="s">
        <v>4476</v>
      </c>
      <c r="C2278" s="139" t="s">
        <v>20</v>
      </c>
      <c r="D2278" s="169">
        <v>6.7631672136485577E-3</v>
      </c>
      <c r="E2278" s="177">
        <v>1.0480976663529873E-2</v>
      </c>
    </row>
    <row r="2279" spans="1:5" ht="45">
      <c r="A2279" s="124" t="s">
        <v>4477</v>
      </c>
      <c r="B2279" s="134" t="s">
        <v>4478</v>
      </c>
      <c r="C2279" s="139" t="s">
        <v>162</v>
      </c>
      <c r="D2279" s="161">
        <v>3.517650842666626</v>
      </c>
      <c r="E2279" s="172">
        <v>5.4414362907409668</v>
      </c>
    </row>
    <row r="2280" spans="1:5" ht="45">
      <c r="A2280" s="124" t="s">
        <v>4479</v>
      </c>
      <c r="B2280" s="134" t="s">
        <v>4480</v>
      </c>
      <c r="C2280" s="139" t="s">
        <v>3453</v>
      </c>
      <c r="D2280" s="161">
        <v>1.1859731674194336</v>
      </c>
      <c r="E2280" s="172">
        <v>1.1886543035507202</v>
      </c>
    </row>
    <row r="2281" spans="1:5" ht="45">
      <c r="A2281" s="124" t="s">
        <v>4481</v>
      </c>
      <c r="B2281" s="134" t="s">
        <v>4482</v>
      </c>
      <c r="C2281" s="139" t="s">
        <v>45</v>
      </c>
      <c r="D2281" s="162">
        <v>75.3670654296875</v>
      </c>
      <c r="E2281" s="173">
        <v>75.314826965332031</v>
      </c>
    </row>
    <row r="2282" spans="1:5" ht="45">
      <c r="A2282" s="124" t="s">
        <v>4483</v>
      </c>
      <c r="B2282" s="134" t="s">
        <v>4484</v>
      </c>
      <c r="C2282" s="139" t="s">
        <v>45</v>
      </c>
      <c r="D2282" s="162">
        <v>20.221628189086914</v>
      </c>
      <c r="E2282" s="173">
        <v>20.207612991333008</v>
      </c>
    </row>
    <row r="2283" spans="1:5" ht="45">
      <c r="A2283" s="124" t="s">
        <v>4485</v>
      </c>
      <c r="B2283" s="134" t="s">
        <v>4486</v>
      </c>
      <c r="C2283" s="139" t="s">
        <v>45</v>
      </c>
      <c r="D2283" s="166">
        <v>2.9250187799334526E-2</v>
      </c>
      <c r="E2283" s="177">
        <v>2.9229914769530296E-2</v>
      </c>
    </row>
    <row r="2284" spans="1:5" ht="45">
      <c r="A2284" s="124" t="s">
        <v>4487</v>
      </c>
      <c r="B2284" s="134" t="s">
        <v>4488</v>
      </c>
      <c r="C2284" s="139" t="s">
        <v>45</v>
      </c>
      <c r="D2284" s="161">
        <v>3.4743857383728027</v>
      </c>
      <c r="E2284" s="172">
        <v>3.5412914752960205</v>
      </c>
    </row>
    <row r="2285" spans="1:5" ht="45">
      <c r="A2285" s="124" t="s">
        <v>4489</v>
      </c>
      <c r="B2285" s="134" t="s">
        <v>4490</v>
      </c>
      <c r="C2285" s="139" t="s">
        <v>45</v>
      </c>
      <c r="D2285" s="165">
        <v>0</v>
      </c>
      <c r="E2285" s="176">
        <v>0</v>
      </c>
    </row>
    <row r="2286" spans="1:5" ht="45">
      <c r="A2286" s="124" t="s">
        <v>4491</v>
      </c>
      <c r="B2286" s="134" t="s">
        <v>4492</v>
      </c>
      <c r="C2286" s="139" t="s">
        <v>45</v>
      </c>
      <c r="D2286" s="166">
        <v>0.90766996145248413</v>
      </c>
      <c r="E2286" s="177">
        <v>0.90704077482223511</v>
      </c>
    </row>
    <row r="2287" spans="1:5" ht="45">
      <c r="A2287" s="124" t="s">
        <v>4493</v>
      </c>
      <c r="B2287" s="134" t="s">
        <v>4494</v>
      </c>
      <c r="C2287" s="139" t="s">
        <v>45</v>
      </c>
      <c r="D2287" s="165">
        <v>0</v>
      </c>
      <c r="E2287" s="176">
        <v>0</v>
      </c>
    </row>
    <row r="2288" spans="1:5" ht="45">
      <c r="A2288" s="124" t="s">
        <v>4495</v>
      </c>
      <c r="B2288" s="134" t="s">
        <v>4496</v>
      </c>
      <c r="C2288" s="139" t="s">
        <v>1317</v>
      </c>
      <c r="D2288" s="165">
        <v>0</v>
      </c>
      <c r="E2288" s="176">
        <v>0</v>
      </c>
    </row>
    <row r="2289" spans="1:5" ht="45">
      <c r="A2289" s="124" t="s">
        <v>4497</v>
      </c>
      <c r="B2289" s="134" t="s">
        <v>4498</v>
      </c>
      <c r="C2289" s="139" t="s">
        <v>1308</v>
      </c>
      <c r="D2289" s="165">
        <v>0</v>
      </c>
      <c r="E2289" s="176">
        <v>0</v>
      </c>
    </row>
    <row r="2290" spans="1:5" ht="45">
      <c r="A2290" s="124" t="s">
        <v>4499</v>
      </c>
      <c r="B2290" s="134" t="s">
        <v>4500</v>
      </c>
      <c r="C2290" s="139" t="s">
        <v>1308</v>
      </c>
      <c r="D2290" s="165">
        <v>0</v>
      </c>
      <c r="E2290" s="176">
        <v>0</v>
      </c>
    </row>
    <row r="2291" spans="1:5" ht="45">
      <c r="A2291" s="124" t="s">
        <v>4501</v>
      </c>
      <c r="B2291" s="134" t="s">
        <v>4502</v>
      </c>
      <c r="C2291" s="139" t="s">
        <v>1308</v>
      </c>
      <c r="D2291" s="165">
        <v>0</v>
      </c>
      <c r="E2291" s="176">
        <v>0</v>
      </c>
    </row>
    <row r="2292" spans="1:5" ht="45">
      <c r="A2292" s="124" t="s">
        <v>4503</v>
      </c>
      <c r="B2292" s="134" t="s">
        <v>4504</v>
      </c>
      <c r="C2292" s="139" t="s">
        <v>1308</v>
      </c>
      <c r="D2292" s="165">
        <v>0</v>
      </c>
      <c r="E2292" s="176">
        <v>0</v>
      </c>
    </row>
    <row r="2293" spans="1:5" ht="45">
      <c r="A2293" s="124" t="s">
        <v>4505</v>
      </c>
      <c r="B2293" s="134" t="s">
        <v>4506</v>
      </c>
      <c r="C2293" s="139" t="s">
        <v>1308</v>
      </c>
      <c r="D2293" s="165">
        <v>0</v>
      </c>
      <c r="E2293" s="176">
        <v>0</v>
      </c>
    </row>
    <row r="2294" spans="1:5" ht="45">
      <c r="A2294" s="124" t="s">
        <v>4507</v>
      </c>
      <c r="B2294" s="134" t="s">
        <v>4508</v>
      </c>
      <c r="C2294" s="139" t="s">
        <v>45</v>
      </c>
      <c r="D2294" s="162">
        <v>20.949495315551758</v>
      </c>
      <c r="E2294" s="173">
        <v>20.949495315551758</v>
      </c>
    </row>
    <row r="2295" spans="1:5" ht="45">
      <c r="A2295" s="124" t="s">
        <v>4509</v>
      </c>
      <c r="B2295" s="134" t="s">
        <v>4510</v>
      </c>
      <c r="C2295" s="139" t="s">
        <v>3484</v>
      </c>
      <c r="D2295" s="163">
        <v>11776.2666015625</v>
      </c>
      <c r="E2295" s="174">
        <v>18262.5078125</v>
      </c>
    </row>
    <row r="2296" spans="1:5" ht="75">
      <c r="A2296" s="124" t="s">
        <v>4511</v>
      </c>
      <c r="B2296" s="134" t="s">
        <v>4512</v>
      </c>
      <c r="C2296" s="139" t="s">
        <v>50</v>
      </c>
      <c r="D2296" s="166">
        <v>0.97310590744018555</v>
      </c>
      <c r="E2296" s="177">
        <v>0.97226822376251221</v>
      </c>
    </row>
    <row r="2297" spans="1:5" ht="75">
      <c r="A2297" s="124" t="s">
        <v>4513</v>
      </c>
      <c r="B2297" s="134" t="s">
        <v>4514</v>
      </c>
      <c r="C2297" s="139" t="s">
        <v>42</v>
      </c>
      <c r="D2297" s="167">
        <v>129.54656982421875</v>
      </c>
      <c r="E2297" s="173">
        <v>94.607467651367188</v>
      </c>
    </row>
    <row r="2298" spans="1:5" ht="75">
      <c r="A2298" s="124" t="s">
        <v>4515</v>
      </c>
      <c r="B2298" s="134" t="s">
        <v>4516</v>
      </c>
      <c r="C2298" s="139" t="s">
        <v>20</v>
      </c>
      <c r="D2298" s="162">
        <v>68.150184631347656</v>
      </c>
      <c r="E2298" s="178">
        <v>105.32959747314453</v>
      </c>
    </row>
    <row r="2299" spans="1:5" ht="75">
      <c r="A2299" s="124" t="s">
        <v>4517</v>
      </c>
      <c r="B2299" s="134" t="s">
        <v>4518</v>
      </c>
      <c r="C2299" s="139" t="s">
        <v>20</v>
      </c>
      <c r="D2299" s="166">
        <v>0.32327568531036377</v>
      </c>
      <c r="E2299" s="177">
        <v>0.48890501260757446</v>
      </c>
    </row>
    <row r="2300" spans="1:5" ht="75">
      <c r="A2300" s="124" t="s">
        <v>4519</v>
      </c>
      <c r="B2300" s="134" t="s">
        <v>4520</v>
      </c>
      <c r="C2300" s="139" t="s">
        <v>348</v>
      </c>
      <c r="D2300" s="162">
        <v>85.159629821777344</v>
      </c>
      <c r="E2300" s="173">
        <v>54.988162994384766</v>
      </c>
    </row>
    <row r="2301" spans="1:5" ht="75">
      <c r="A2301" s="124" t="s">
        <v>4521</v>
      </c>
      <c r="B2301" s="134" t="s">
        <v>4522</v>
      </c>
      <c r="C2301" s="139" t="s">
        <v>45</v>
      </c>
      <c r="D2301" s="161">
        <v>5.9168210029602051</v>
      </c>
      <c r="E2301" s="173">
        <v>18.197992324829102</v>
      </c>
    </row>
    <row r="2302" spans="1:5" ht="60">
      <c r="A2302" s="124" t="s">
        <v>4523</v>
      </c>
      <c r="B2302" s="134" t="s">
        <v>4524</v>
      </c>
      <c r="C2302" s="139" t="s">
        <v>353</v>
      </c>
      <c r="D2302" s="166">
        <v>0.62314504384994507</v>
      </c>
      <c r="E2302" s="177">
        <v>0.52424353361129761</v>
      </c>
    </row>
    <row r="2303" spans="1:5" ht="75">
      <c r="A2303" s="124" t="s">
        <v>4525</v>
      </c>
      <c r="B2303" s="134" t="s">
        <v>4526</v>
      </c>
      <c r="C2303" s="139" t="s">
        <v>348</v>
      </c>
      <c r="D2303" s="167">
        <v>113.79142761230469</v>
      </c>
      <c r="E2303" s="173">
        <v>75.233375549316406</v>
      </c>
    </row>
    <row r="2304" spans="1:5" ht="75">
      <c r="A2304" s="124" t="s">
        <v>4527</v>
      </c>
      <c r="B2304" s="134" t="s">
        <v>4528</v>
      </c>
      <c r="C2304" s="139" t="s">
        <v>3446</v>
      </c>
      <c r="D2304" s="162">
        <v>28.805086135864258</v>
      </c>
      <c r="E2304" s="173">
        <v>28.8466796875</v>
      </c>
    </row>
    <row r="2305" spans="1:5" ht="75">
      <c r="A2305" s="124" t="s">
        <v>4529</v>
      </c>
      <c r="B2305" s="134" t="s">
        <v>4530</v>
      </c>
      <c r="C2305" s="139" t="s">
        <v>20</v>
      </c>
      <c r="D2305" s="162">
        <v>14.17392635345459</v>
      </c>
      <c r="E2305" s="173">
        <v>21.43687629699707</v>
      </c>
    </row>
    <row r="2306" spans="1:5" ht="75">
      <c r="A2306" s="124" t="s">
        <v>4531</v>
      </c>
      <c r="B2306" s="134" t="s">
        <v>4532</v>
      </c>
      <c r="C2306" s="139" t="s">
        <v>162</v>
      </c>
      <c r="D2306" s="162">
        <v>22.613142013549805</v>
      </c>
      <c r="E2306" s="173">
        <v>31.89886474609375</v>
      </c>
    </row>
    <row r="2307" spans="1:5" ht="60">
      <c r="A2307" s="124" t="s">
        <v>4533</v>
      </c>
      <c r="B2307" s="134" t="s">
        <v>4534</v>
      </c>
      <c r="C2307" s="139" t="s">
        <v>3453</v>
      </c>
      <c r="D2307" s="166">
        <v>0.83715122938156128</v>
      </c>
      <c r="E2307" s="177">
        <v>0.91721892356872559</v>
      </c>
    </row>
    <row r="2308" spans="1:5" ht="75">
      <c r="A2308" s="124" t="s">
        <v>4535</v>
      </c>
      <c r="B2308" s="134" t="s">
        <v>4536</v>
      </c>
      <c r="C2308" s="139" t="s">
        <v>45</v>
      </c>
      <c r="D2308" s="162">
        <v>66.367889404296875</v>
      </c>
      <c r="E2308" s="173">
        <v>66.640655517578125</v>
      </c>
    </row>
    <row r="2309" spans="1:5" ht="75">
      <c r="A2309" s="124" t="s">
        <v>4537</v>
      </c>
      <c r="B2309" s="134" t="s">
        <v>4538</v>
      </c>
      <c r="C2309" s="139" t="s">
        <v>45</v>
      </c>
      <c r="D2309" s="161">
        <v>2.9639835357666016</v>
      </c>
      <c r="E2309" s="172">
        <v>3.5715091228485107</v>
      </c>
    </row>
    <row r="2310" spans="1:5" ht="75">
      <c r="A2310" s="124" t="s">
        <v>4539</v>
      </c>
      <c r="B2310" s="134" t="s">
        <v>4540</v>
      </c>
      <c r="C2310" s="139" t="s">
        <v>45</v>
      </c>
      <c r="D2310" s="162">
        <v>13.61259651184082</v>
      </c>
      <c r="E2310" s="173">
        <v>13.339990615844727</v>
      </c>
    </row>
    <row r="2311" spans="1:5" ht="75">
      <c r="A2311" s="124" t="s">
        <v>4541</v>
      </c>
      <c r="B2311" s="134" t="s">
        <v>4542</v>
      </c>
      <c r="C2311" s="139" t="s">
        <v>45</v>
      </c>
      <c r="D2311" s="162">
        <v>16.203100204467773</v>
      </c>
      <c r="E2311" s="173">
        <v>15.593194961547852</v>
      </c>
    </row>
    <row r="2312" spans="1:5" ht="75">
      <c r="A2312" s="124" t="s">
        <v>4543</v>
      </c>
      <c r="B2312" s="134" t="s">
        <v>4544</v>
      </c>
      <c r="C2312" s="139" t="s">
        <v>45</v>
      </c>
      <c r="D2312" s="165">
        <v>0</v>
      </c>
      <c r="E2312" s="176">
        <v>0</v>
      </c>
    </row>
    <row r="2313" spans="1:5" ht="75">
      <c r="A2313" s="124" t="s">
        <v>4545</v>
      </c>
      <c r="B2313" s="134" t="s">
        <v>4546</v>
      </c>
      <c r="C2313" s="139" t="s">
        <v>45</v>
      </c>
      <c r="D2313" s="166">
        <v>0.79824990034103394</v>
      </c>
      <c r="E2313" s="177">
        <v>0.80155563354492188</v>
      </c>
    </row>
    <row r="2314" spans="1:5" ht="75">
      <c r="A2314" s="124" t="s">
        <v>4547</v>
      </c>
      <c r="B2314" s="134" t="s">
        <v>4548</v>
      </c>
      <c r="C2314" s="139" t="s">
        <v>45</v>
      </c>
      <c r="D2314" s="166">
        <v>5.4181110113859177E-2</v>
      </c>
      <c r="E2314" s="177">
        <v>5.3093593567609787E-2</v>
      </c>
    </row>
    <row r="2315" spans="1:5" ht="75">
      <c r="A2315" s="124" t="s">
        <v>4549</v>
      </c>
      <c r="B2315" s="134" t="s">
        <v>4550</v>
      </c>
      <c r="C2315" s="139" t="s">
        <v>1317</v>
      </c>
      <c r="D2315" s="161">
        <v>2.7090556621551514</v>
      </c>
      <c r="E2315" s="172">
        <v>2.6546797752380371</v>
      </c>
    </row>
    <row r="2316" spans="1:5" ht="75">
      <c r="A2316" s="124" t="s">
        <v>4551</v>
      </c>
      <c r="B2316" s="134" t="s">
        <v>4552</v>
      </c>
      <c r="C2316" s="139" t="s">
        <v>1308</v>
      </c>
      <c r="D2316" s="165">
        <v>0</v>
      </c>
      <c r="E2316" s="176">
        <v>0</v>
      </c>
    </row>
    <row r="2317" spans="1:5" ht="75">
      <c r="A2317" s="124" t="s">
        <v>4553</v>
      </c>
      <c r="B2317" s="134" t="s">
        <v>4554</v>
      </c>
      <c r="C2317" s="139" t="s">
        <v>1308</v>
      </c>
      <c r="D2317" s="165">
        <v>0</v>
      </c>
      <c r="E2317" s="176">
        <v>0</v>
      </c>
    </row>
    <row r="2318" spans="1:5" ht="75">
      <c r="A2318" s="124" t="s">
        <v>4555</v>
      </c>
      <c r="B2318" s="134" t="s">
        <v>4556</v>
      </c>
      <c r="C2318" s="139" t="s">
        <v>1308</v>
      </c>
      <c r="D2318" s="165">
        <v>0</v>
      </c>
      <c r="E2318" s="176">
        <v>0</v>
      </c>
    </row>
    <row r="2319" spans="1:5" ht="75">
      <c r="A2319" s="124" t="s">
        <v>4557</v>
      </c>
      <c r="B2319" s="134" t="s">
        <v>4558</v>
      </c>
      <c r="C2319" s="139" t="s">
        <v>1308</v>
      </c>
      <c r="D2319" s="165">
        <v>0</v>
      </c>
      <c r="E2319" s="176">
        <v>0</v>
      </c>
    </row>
    <row r="2320" spans="1:5" ht="75">
      <c r="A2320" s="124" t="s">
        <v>4559</v>
      </c>
      <c r="B2320" s="134" t="s">
        <v>4560</v>
      </c>
      <c r="C2320" s="139" t="s">
        <v>1308</v>
      </c>
      <c r="D2320" s="165">
        <v>0</v>
      </c>
      <c r="E2320" s="176">
        <v>0</v>
      </c>
    </row>
    <row r="2321" spans="1:5" ht="75">
      <c r="A2321" s="124" t="s">
        <v>4561</v>
      </c>
      <c r="B2321" s="134" t="s">
        <v>4562</v>
      </c>
      <c r="C2321" s="139" t="s">
        <v>45</v>
      </c>
      <c r="D2321" s="161">
        <v>3.5371038913726807</v>
      </c>
      <c r="E2321" s="172">
        <v>4.2313046455383301</v>
      </c>
    </row>
    <row r="2322" spans="1:5" ht="75">
      <c r="A2322" s="124" t="s">
        <v>4563</v>
      </c>
      <c r="B2322" s="134" t="s">
        <v>4564</v>
      </c>
      <c r="C2322" s="139" t="s">
        <v>3484</v>
      </c>
      <c r="D2322" s="163">
        <v>53031.68359375</v>
      </c>
      <c r="E2322" s="174">
        <v>81845</v>
      </c>
    </row>
    <row r="2323" spans="1:5" ht="60">
      <c r="A2323" s="124" t="s">
        <v>4565</v>
      </c>
      <c r="B2323" s="134" t="s">
        <v>4566</v>
      </c>
      <c r="C2323" s="139" t="s">
        <v>50</v>
      </c>
      <c r="D2323" s="166">
        <v>0.96500480175018311</v>
      </c>
      <c r="E2323" s="177">
        <v>0.96416711807250977</v>
      </c>
    </row>
    <row r="2324" spans="1:5" ht="60">
      <c r="A2324" s="124" t="s">
        <v>4567</v>
      </c>
      <c r="B2324" s="134" t="s">
        <v>4568</v>
      </c>
      <c r="C2324" s="139" t="s">
        <v>42</v>
      </c>
      <c r="D2324" s="167">
        <v>129.54656982421875</v>
      </c>
      <c r="E2324" s="173">
        <v>94.60760498046875</v>
      </c>
    </row>
    <row r="2325" spans="1:5" ht="60">
      <c r="A2325" s="124" t="s">
        <v>4569</v>
      </c>
      <c r="B2325" s="134" t="s">
        <v>4570</v>
      </c>
      <c r="C2325" s="139" t="s">
        <v>20</v>
      </c>
      <c r="D2325" s="162">
        <v>68.150184631347656</v>
      </c>
      <c r="E2325" s="178">
        <v>105.32959747314453</v>
      </c>
    </row>
    <row r="2326" spans="1:5" ht="60">
      <c r="A2326" s="124" t="s">
        <v>4571</v>
      </c>
      <c r="B2326" s="134" t="s">
        <v>4572</v>
      </c>
      <c r="C2326" s="139" t="s">
        <v>20</v>
      </c>
      <c r="D2326" s="169">
        <v>1.2946180067956448E-3</v>
      </c>
      <c r="E2326" s="180">
        <v>1.9320601131767035E-3</v>
      </c>
    </row>
    <row r="2327" spans="1:5" ht="60">
      <c r="A2327" s="124" t="s">
        <v>4573</v>
      </c>
      <c r="B2327" s="134" t="s">
        <v>4574</v>
      </c>
      <c r="C2327" s="139" t="s">
        <v>348</v>
      </c>
      <c r="D2327" s="162">
        <v>85.159629821777344</v>
      </c>
      <c r="E2327" s="173">
        <v>54.988277435302734</v>
      </c>
    </row>
    <row r="2328" spans="1:5" ht="60">
      <c r="A2328" s="124" t="s">
        <v>4575</v>
      </c>
      <c r="B2328" s="134" t="s">
        <v>4576</v>
      </c>
      <c r="C2328" s="139" t="s">
        <v>45</v>
      </c>
      <c r="D2328" s="161">
        <v>5.8675637245178223</v>
      </c>
      <c r="E2328" s="173">
        <v>18.046274185180664</v>
      </c>
    </row>
    <row r="2329" spans="1:5" ht="60">
      <c r="A2329" s="124" t="s">
        <v>4577</v>
      </c>
      <c r="B2329" s="134" t="s">
        <v>4578</v>
      </c>
      <c r="C2329" s="139" t="s">
        <v>353</v>
      </c>
      <c r="D2329" s="166">
        <v>0.62555807828903198</v>
      </c>
      <c r="E2329" s="177">
        <v>0.52665555477142334</v>
      </c>
    </row>
    <row r="2330" spans="1:5" ht="60">
      <c r="A2330" s="124" t="s">
        <v>4579</v>
      </c>
      <c r="B2330" s="134" t="s">
        <v>4580</v>
      </c>
      <c r="C2330" s="139" t="s">
        <v>348</v>
      </c>
      <c r="D2330" s="167">
        <v>113.79142761230469</v>
      </c>
      <c r="E2330" s="173">
        <v>75.233375549316406</v>
      </c>
    </row>
    <row r="2331" spans="1:5" ht="60">
      <c r="A2331" s="124" t="s">
        <v>4581</v>
      </c>
      <c r="B2331" s="134" t="s">
        <v>4582</v>
      </c>
      <c r="C2331" s="139" t="s">
        <v>3446</v>
      </c>
      <c r="D2331" s="162">
        <v>28.805086135864258</v>
      </c>
      <c r="E2331" s="173">
        <v>28.8466796875</v>
      </c>
    </row>
    <row r="2332" spans="1:5" ht="60">
      <c r="A2332" s="124" t="s">
        <v>4583</v>
      </c>
      <c r="B2332" s="134" t="s">
        <v>4584</v>
      </c>
      <c r="C2332" s="139" t="s">
        <v>20</v>
      </c>
      <c r="D2332" s="162">
        <v>14.17392635345459</v>
      </c>
      <c r="E2332" s="173">
        <v>21.43687629699707</v>
      </c>
    </row>
    <row r="2333" spans="1:5" ht="60">
      <c r="A2333" s="124" t="s">
        <v>4585</v>
      </c>
      <c r="B2333" s="134" t="s">
        <v>4586</v>
      </c>
      <c r="C2333" s="139" t="s">
        <v>162</v>
      </c>
      <c r="D2333" s="162">
        <v>22.802974700927734</v>
      </c>
      <c r="E2333" s="173">
        <v>32.166896820068359</v>
      </c>
    </row>
    <row r="2334" spans="1:5" ht="60">
      <c r="A2334" s="124" t="s">
        <v>4587</v>
      </c>
      <c r="B2334" s="134" t="s">
        <v>4588</v>
      </c>
      <c r="C2334" s="139" t="s">
        <v>3453</v>
      </c>
      <c r="D2334" s="166">
        <v>0.83018195629119873</v>
      </c>
      <c r="E2334" s="177">
        <v>0.90957605838775635</v>
      </c>
    </row>
    <row r="2335" spans="1:5" ht="60">
      <c r="A2335" s="124" t="s">
        <v>4589</v>
      </c>
      <c r="B2335" s="134" t="s">
        <v>4590</v>
      </c>
      <c r="C2335" s="139" t="s">
        <v>45</v>
      </c>
      <c r="D2335" s="162">
        <v>66.367889404296875</v>
      </c>
      <c r="E2335" s="173">
        <v>66.640655517578125</v>
      </c>
    </row>
    <row r="2336" spans="1:5" ht="60">
      <c r="A2336" s="124" t="s">
        <v>4591</v>
      </c>
      <c r="B2336" s="134" t="s">
        <v>4592</v>
      </c>
      <c r="C2336" s="139" t="s">
        <v>45</v>
      </c>
      <c r="D2336" s="161">
        <v>2.9639835357666016</v>
      </c>
      <c r="E2336" s="172">
        <v>3.5715091228485107</v>
      </c>
    </row>
    <row r="2337" spans="1:5" ht="60">
      <c r="A2337" s="124" t="s">
        <v>4593</v>
      </c>
      <c r="B2337" s="134" t="s">
        <v>4594</v>
      </c>
      <c r="C2337" s="139" t="s">
        <v>45</v>
      </c>
      <c r="D2337" s="162">
        <v>13.61259651184082</v>
      </c>
      <c r="E2337" s="173">
        <v>13.339990615844727</v>
      </c>
    </row>
    <row r="2338" spans="1:5" ht="60">
      <c r="A2338" s="124" t="s">
        <v>4595</v>
      </c>
      <c r="B2338" s="134" t="s">
        <v>4596</v>
      </c>
      <c r="C2338" s="139" t="s">
        <v>45</v>
      </c>
      <c r="D2338" s="162">
        <v>16.203100204467773</v>
      </c>
      <c r="E2338" s="173">
        <v>15.593194961547852</v>
      </c>
    </row>
    <row r="2339" spans="1:5" ht="60">
      <c r="A2339" s="124" t="s">
        <v>4597</v>
      </c>
      <c r="B2339" s="134" t="s">
        <v>4598</v>
      </c>
      <c r="C2339" s="139" t="s">
        <v>45</v>
      </c>
      <c r="D2339" s="165">
        <v>0</v>
      </c>
      <c r="E2339" s="176">
        <v>0</v>
      </c>
    </row>
    <row r="2340" spans="1:5" ht="60">
      <c r="A2340" s="124" t="s">
        <v>4599</v>
      </c>
      <c r="B2340" s="134" t="s">
        <v>4600</v>
      </c>
      <c r="C2340" s="139" t="s">
        <v>45</v>
      </c>
      <c r="D2340" s="166">
        <v>0.79824990034103394</v>
      </c>
      <c r="E2340" s="177">
        <v>0.80155563354492188</v>
      </c>
    </row>
    <row r="2341" spans="1:5" ht="60">
      <c r="A2341" s="124" t="s">
        <v>4601</v>
      </c>
      <c r="B2341" s="134" t="s">
        <v>4602</v>
      </c>
      <c r="C2341" s="139" t="s">
        <v>45</v>
      </c>
      <c r="D2341" s="166">
        <v>5.4181110113859177E-2</v>
      </c>
      <c r="E2341" s="177">
        <v>5.3093593567609787E-2</v>
      </c>
    </row>
    <row r="2342" spans="1:5" ht="60">
      <c r="A2342" s="124" t="s">
        <v>4603</v>
      </c>
      <c r="B2342" s="134" t="s">
        <v>4604</v>
      </c>
      <c r="C2342" s="139" t="s">
        <v>1317</v>
      </c>
      <c r="D2342" s="162">
        <v>15</v>
      </c>
      <c r="E2342" s="173">
        <v>15</v>
      </c>
    </row>
    <row r="2343" spans="1:5" ht="60">
      <c r="A2343" s="124" t="s">
        <v>4605</v>
      </c>
      <c r="B2343" s="134" t="s">
        <v>4606</v>
      </c>
      <c r="C2343" s="139" t="s">
        <v>1308</v>
      </c>
      <c r="D2343" s="165">
        <v>0</v>
      </c>
      <c r="E2343" s="176">
        <v>0</v>
      </c>
    </row>
    <row r="2344" spans="1:5" ht="60">
      <c r="A2344" s="124" t="s">
        <v>4607</v>
      </c>
      <c r="B2344" s="134" t="s">
        <v>4608</v>
      </c>
      <c r="C2344" s="139" t="s">
        <v>1308</v>
      </c>
      <c r="D2344" s="165">
        <v>0</v>
      </c>
      <c r="E2344" s="176">
        <v>0</v>
      </c>
    </row>
    <row r="2345" spans="1:5" ht="60">
      <c r="A2345" s="124" t="s">
        <v>4609</v>
      </c>
      <c r="B2345" s="134" t="s">
        <v>4610</v>
      </c>
      <c r="C2345" s="139" t="s">
        <v>1308</v>
      </c>
      <c r="D2345" s="165">
        <v>0</v>
      </c>
      <c r="E2345" s="176">
        <v>0</v>
      </c>
    </row>
    <row r="2346" spans="1:5" ht="60">
      <c r="A2346" s="124" t="s">
        <v>4611</v>
      </c>
      <c r="B2346" s="134" t="s">
        <v>4612</v>
      </c>
      <c r="C2346" s="139" t="s">
        <v>1308</v>
      </c>
      <c r="D2346" s="165">
        <v>0</v>
      </c>
      <c r="E2346" s="176">
        <v>0</v>
      </c>
    </row>
    <row r="2347" spans="1:5" ht="60">
      <c r="A2347" s="124" t="s">
        <v>4613</v>
      </c>
      <c r="B2347" s="134" t="s">
        <v>4614</v>
      </c>
      <c r="C2347" s="139" t="s">
        <v>1308</v>
      </c>
      <c r="D2347" s="165">
        <v>0</v>
      </c>
      <c r="E2347" s="176">
        <v>0</v>
      </c>
    </row>
    <row r="2348" spans="1:5" ht="60">
      <c r="A2348" s="124" t="s">
        <v>4615</v>
      </c>
      <c r="B2348" s="134" t="s">
        <v>4616</v>
      </c>
      <c r="C2348" s="139" t="s">
        <v>45</v>
      </c>
      <c r="D2348" s="161">
        <v>3.5371038913726807</v>
      </c>
      <c r="E2348" s="172">
        <v>4.2313046455383301</v>
      </c>
    </row>
    <row r="2349" spans="1:5" ht="60">
      <c r="A2349" s="124" t="s">
        <v>4617</v>
      </c>
      <c r="B2349" s="134" t="s">
        <v>4618</v>
      </c>
      <c r="C2349" s="139" t="s">
        <v>3484</v>
      </c>
      <c r="D2349" s="163">
        <v>53031.68359375</v>
      </c>
      <c r="E2349" s="174">
        <v>81845</v>
      </c>
    </row>
    <row r="2350" spans="1:5" ht="30">
      <c r="A2350" s="124" t="s">
        <v>4619</v>
      </c>
      <c r="B2350" s="134" t="s">
        <v>4620</v>
      </c>
      <c r="C2350" s="139" t="s">
        <v>50</v>
      </c>
      <c r="D2350" s="166">
        <v>0.96001958847045898</v>
      </c>
      <c r="E2350" s="177">
        <v>0.95918190479278564</v>
      </c>
    </row>
    <row r="2351" spans="1:5" ht="45">
      <c r="A2351" s="124" t="s">
        <v>4621</v>
      </c>
      <c r="B2351" s="134" t="s">
        <v>4622</v>
      </c>
      <c r="C2351" s="139" t="s">
        <v>42</v>
      </c>
      <c r="D2351" s="167">
        <v>128.43545532226562</v>
      </c>
      <c r="E2351" s="173">
        <v>93.496360778808594</v>
      </c>
    </row>
    <row r="2352" spans="1:5" ht="45">
      <c r="A2352" s="124" t="s">
        <v>4623</v>
      </c>
      <c r="B2352" s="134" t="s">
        <v>4624</v>
      </c>
      <c r="C2352" s="139" t="s">
        <v>20</v>
      </c>
      <c r="D2352" s="162">
        <v>68.150184631347656</v>
      </c>
      <c r="E2352" s="178">
        <v>105.32959747314453</v>
      </c>
    </row>
    <row r="2353" spans="1:5" ht="45">
      <c r="A2353" s="124" t="s">
        <v>4625</v>
      </c>
      <c r="B2353" s="134" t="s">
        <v>4626</v>
      </c>
      <c r="C2353" s="139" t="s">
        <v>20</v>
      </c>
      <c r="D2353" s="169">
        <v>1.2946180067956448E-3</v>
      </c>
      <c r="E2353" s="180">
        <v>1.9320601131767035E-3</v>
      </c>
    </row>
    <row r="2354" spans="1:5" ht="45">
      <c r="A2354" s="124" t="s">
        <v>4627</v>
      </c>
      <c r="B2354" s="134" t="s">
        <v>4628</v>
      </c>
      <c r="C2354" s="139" t="s">
        <v>348</v>
      </c>
      <c r="D2354" s="162">
        <v>84.175148010253906</v>
      </c>
      <c r="E2354" s="173">
        <v>54.055839538574219</v>
      </c>
    </row>
    <row r="2355" spans="1:5" ht="45">
      <c r="A2355" s="124" t="s">
        <v>4629</v>
      </c>
      <c r="B2355" s="134" t="s">
        <v>4630</v>
      </c>
      <c r="C2355" s="139" t="s">
        <v>45</v>
      </c>
      <c r="D2355" s="161">
        <v>6.0357322692871094</v>
      </c>
      <c r="E2355" s="173">
        <v>18.707302093505859</v>
      </c>
    </row>
    <row r="2356" spans="1:5" ht="30">
      <c r="A2356" s="124" t="s">
        <v>4631</v>
      </c>
      <c r="B2356" s="134" t="s">
        <v>4632</v>
      </c>
      <c r="C2356" s="139" t="s">
        <v>353</v>
      </c>
      <c r="D2356" s="166">
        <v>0.62401014566421509</v>
      </c>
      <c r="E2356" s="177">
        <v>0.52485489845275879</v>
      </c>
    </row>
    <row r="2357" spans="1:5" ht="30">
      <c r="A2357" s="124" t="s">
        <v>4633</v>
      </c>
      <c r="B2357" s="134" t="s">
        <v>4634</v>
      </c>
      <c r="C2357" s="139" t="s">
        <v>348</v>
      </c>
      <c r="D2357" s="167">
        <v>112.56772613525391</v>
      </c>
      <c r="E2357" s="173">
        <v>74.023666381835938</v>
      </c>
    </row>
    <row r="2358" spans="1:5" ht="45">
      <c r="A2358" s="124" t="s">
        <v>4635</v>
      </c>
      <c r="B2358" s="134" t="s">
        <v>4636</v>
      </c>
      <c r="C2358" s="139" t="s">
        <v>3446</v>
      </c>
      <c r="D2358" s="162">
        <v>28.805086135864258</v>
      </c>
      <c r="E2358" s="173">
        <v>28.8466796875</v>
      </c>
    </row>
    <row r="2359" spans="1:5" ht="45">
      <c r="A2359" s="124" t="s">
        <v>4637</v>
      </c>
      <c r="B2359" s="134" t="s">
        <v>4638</v>
      </c>
      <c r="C2359" s="139" t="s">
        <v>20</v>
      </c>
      <c r="D2359" s="162">
        <v>14.17392635345459</v>
      </c>
      <c r="E2359" s="173">
        <v>21.43687629699707</v>
      </c>
    </row>
    <row r="2360" spans="1:5" ht="45">
      <c r="A2360" s="124" t="s">
        <v>4639</v>
      </c>
      <c r="B2360" s="134" t="s">
        <v>4640</v>
      </c>
      <c r="C2360" s="139" t="s">
        <v>162</v>
      </c>
      <c r="D2360" s="162">
        <v>22.858142852783203</v>
      </c>
      <c r="E2360" s="173">
        <v>32.236377716064453</v>
      </c>
    </row>
    <row r="2361" spans="1:5" ht="30">
      <c r="A2361" s="124" t="s">
        <v>4641</v>
      </c>
      <c r="B2361" s="134" t="s">
        <v>4642</v>
      </c>
      <c r="C2361" s="139" t="s">
        <v>3453</v>
      </c>
      <c r="D2361" s="166">
        <v>0.8281782865524292</v>
      </c>
      <c r="E2361" s="177">
        <v>0.90761566162109375</v>
      </c>
    </row>
    <row r="2362" spans="1:5" ht="45">
      <c r="A2362" s="124" t="s">
        <v>4643</v>
      </c>
      <c r="B2362" s="134" t="s">
        <v>4644</v>
      </c>
      <c r="C2362" s="139" t="s">
        <v>45</v>
      </c>
      <c r="D2362" s="162">
        <v>66.367889404296875</v>
      </c>
      <c r="E2362" s="173">
        <v>66.640655517578125</v>
      </c>
    </row>
    <row r="2363" spans="1:5" ht="45">
      <c r="A2363" s="124" t="s">
        <v>4645</v>
      </c>
      <c r="B2363" s="134" t="s">
        <v>4646</v>
      </c>
      <c r="C2363" s="139" t="s">
        <v>45</v>
      </c>
      <c r="D2363" s="161">
        <v>2.9639835357666016</v>
      </c>
      <c r="E2363" s="172">
        <v>3.5715091228485107</v>
      </c>
    </row>
    <row r="2364" spans="1:5" ht="45">
      <c r="A2364" s="124" t="s">
        <v>4647</v>
      </c>
      <c r="B2364" s="134" t="s">
        <v>4648</v>
      </c>
      <c r="C2364" s="139" t="s">
        <v>45</v>
      </c>
      <c r="D2364" s="162">
        <v>13.61259651184082</v>
      </c>
      <c r="E2364" s="173">
        <v>13.339990615844727</v>
      </c>
    </row>
    <row r="2365" spans="1:5" ht="45">
      <c r="A2365" s="124" t="s">
        <v>4649</v>
      </c>
      <c r="B2365" s="134" t="s">
        <v>4650</v>
      </c>
      <c r="C2365" s="139" t="s">
        <v>45</v>
      </c>
      <c r="D2365" s="162">
        <v>16.203100204467773</v>
      </c>
      <c r="E2365" s="173">
        <v>15.593194961547852</v>
      </c>
    </row>
    <row r="2366" spans="1:5" ht="45">
      <c r="A2366" s="124" t="s">
        <v>4651</v>
      </c>
      <c r="B2366" s="134" t="s">
        <v>4652</v>
      </c>
      <c r="C2366" s="139" t="s">
        <v>45</v>
      </c>
      <c r="D2366" s="165">
        <v>0</v>
      </c>
      <c r="E2366" s="176">
        <v>0</v>
      </c>
    </row>
    <row r="2367" spans="1:5" ht="45">
      <c r="A2367" s="124" t="s">
        <v>4653</v>
      </c>
      <c r="B2367" s="134" t="s">
        <v>4654</v>
      </c>
      <c r="C2367" s="139" t="s">
        <v>45</v>
      </c>
      <c r="D2367" s="166">
        <v>0.79824990034103394</v>
      </c>
      <c r="E2367" s="177">
        <v>0.80155563354492188</v>
      </c>
    </row>
    <row r="2368" spans="1:5" ht="45">
      <c r="A2368" s="124" t="s">
        <v>4655</v>
      </c>
      <c r="B2368" s="134" t="s">
        <v>4656</v>
      </c>
      <c r="C2368" s="139" t="s">
        <v>45</v>
      </c>
      <c r="D2368" s="166">
        <v>5.4181110113859177E-2</v>
      </c>
      <c r="E2368" s="177">
        <v>5.3093593567609787E-2</v>
      </c>
    </row>
    <row r="2369" spans="1:5" ht="45">
      <c r="A2369" s="124" t="s">
        <v>4657</v>
      </c>
      <c r="B2369" s="134" t="s">
        <v>4658</v>
      </c>
      <c r="C2369" s="139" t="s">
        <v>1317</v>
      </c>
      <c r="D2369" s="162">
        <v>15</v>
      </c>
      <c r="E2369" s="173">
        <v>15</v>
      </c>
    </row>
    <row r="2370" spans="1:5" ht="45">
      <c r="A2370" s="124" t="s">
        <v>4659</v>
      </c>
      <c r="B2370" s="134" t="s">
        <v>4660</v>
      </c>
      <c r="C2370" s="139" t="s">
        <v>1308</v>
      </c>
      <c r="D2370" s="165">
        <v>0</v>
      </c>
      <c r="E2370" s="176">
        <v>0</v>
      </c>
    </row>
    <row r="2371" spans="1:5" ht="45">
      <c r="A2371" s="124" t="s">
        <v>4661</v>
      </c>
      <c r="B2371" s="134" t="s">
        <v>4662</v>
      </c>
      <c r="C2371" s="139" t="s">
        <v>1308</v>
      </c>
      <c r="D2371" s="165">
        <v>0</v>
      </c>
      <c r="E2371" s="176">
        <v>0</v>
      </c>
    </row>
    <row r="2372" spans="1:5" ht="45">
      <c r="A2372" s="124" t="s">
        <v>4663</v>
      </c>
      <c r="B2372" s="134" t="s">
        <v>4664</v>
      </c>
      <c r="C2372" s="139" t="s">
        <v>1308</v>
      </c>
      <c r="D2372" s="165">
        <v>0</v>
      </c>
      <c r="E2372" s="176">
        <v>0</v>
      </c>
    </row>
    <row r="2373" spans="1:5" ht="45">
      <c r="A2373" s="124" t="s">
        <v>4665</v>
      </c>
      <c r="B2373" s="134" t="s">
        <v>4666</v>
      </c>
      <c r="C2373" s="139" t="s">
        <v>1308</v>
      </c>
      <c r="D2373" s="165">
        <v>0</v>
      </c>
      <c r="E2373" s="176">
        <v>0</v>
      </c>
    </row>
    <row r="2374" spans="1:5" ht="45">
      <c r="A2374" s="124" t="s">
        <v>4667</v>
      </c>
      <c r="B2374" s="134" t="s">
        <v>4668</v>
      </c>
      <c r="C2374" s="139" t="s">
        <v>1308</v>
      </c>
      <c r="D2374" s="165">
        <v>0</v>
      </c>
      <c r="E2374" s="176">
        <v>0</v>
      </c>
    </row>
    <row r="2375" spans="1:5" ht="45">
      <c r="A2375" s="124" t="s">
        <v>4669</v>
      </c>
      <c r="B2375" s="134" t="s">
        <v>4670</v>
      </c>
      <c r="C2375" s="139" t="s">
        <v>45</v>
      </c>
      <c r="D2375" s="161">
        <v>3.5371038913726807</v>
      </c>
      <c r="E2375" s="172">
        <v>4.2313046455383301</v>
      </c>
    </row>
    <row r="2376" spans="1:5" ht="45">
      <c r="A2376" s="124" t="s">
        <v>4671</v>
      </c>
      <c r="B2376" s="134" t="s">
        <v>4672</v>
      </c>
      <c r="C2376" s="139" t="s">
        <v>3484</v>
      </c>
      <c r="D2376" s="163">
        <v>53031.68359375</v>
      </c>
      <c r="E2376" s="174">
        <v>81845</v>
      </c>
    </row>
    <row r="2377" spans="1:5" ht="30">
      <c r="A2377" s="124" t="s">
        <v>4673</v>
      </c>
      <c r="B2377" s="134" t="s">
        <v>4674</v>
      </c>
      <c r="C2377" s="139" t="s">
        <v>50</v>
      </c>
      <c r="D2377" s="166">
        <v>0.96001958847045898</v>
      </c>
      <c r="E2377" s="177">
        <v>0.95918190479278564</v>
      </c>
    </row>
    <row r="2378" spans="1:5" ht="30">
      <c r="A2378" s="124" t="s">
        <v>4675</v>
      </c>
      <c r="B2378" s="134" t="s">
        <v>4676</v>
      </c>
      <c r="C2378" s="139" t="s">
        <v>42</v>
      </c>
      <c r="D2378" s="167">
        <v>128.43545532226562</v>
      </c>
      <c r="E2378" s="173">
        <v>93.496360778808594</v>
      </c>
    </row>
    <row r="2379" spans="1:5" ht="30">
      <c r="A2379" s="124" t="s">
        <v>4677</v>
      </c>
      <c r="B2379" s="134" t="s">
        <v>4678</v>
      </c>
      <c r="C2379" s="139" t="s">
        <v>20</v>
      </c>
      <c r="D2379" s="162">
        <v>34.075092315673828</v>
      </c>
      <c r="E2379" s="173">
        <v>52.664798736572266</v>
      </c>
    </row>
    <row r="2380" spans="1:5" ht="30">
      <c r="A2380" s="124" t="s">
        <v>4679</v>
      </c>
      <c r="B2380" s="134" t="s">
        <v>4680</v>
      </c>
      <c r="C2380" s="139" t="s">
        <v>20</v>
      </c>
      <c r="D2380" s="171">
        <v>6.4730894519016147E-4</v>
      </c>
      <c r="E2380" s="182">
        <v>9.6603005658835173E-4</v>
      </c>
    </row>
    <row r="2381" spans="1:5" ht="30">
      <c r="A2381" s="124" t="s">
        <v>4681</v>
      </c>
      <c r="B2381" s="134" t="s">
        <v>4682</v>
      </c>
      <c r="C2381" s="139" t="s">
        <v>348</v>
      </c>
      <c r="D2381" s="162">
        <v>84.175148010253906</v>
      </c>
      <c r="E2381" s="173">
        <v>54.055839538574219</v>
      </c>
    </row>
    <row r="2382" spans="1:5" ht="30">
      <c r="A2382" s="124" t="s">
        <v>4683</v>
      </c>
      <c r="B2382" s="134" t="s">
        <v>4684</v>
      </c>
      <c r="C2382" s="139" t="s">
        <v>45</v>
      </c>
      <c r="D2382" s="161">
        <v>6.0357322692871094</v>
      </c>
      <c r="E2382" s="173">
        <v>18.707302093505859</v>
      </c>
    </row>
    <row r="2383" spans="1:5" ht="30">
      <c r="A2383" s="124" t="s">
        <v>4685</v>
      </c>
      <c r="B2383" s="134" t="s">
        <v>4686</v>
      </c>
      <c r="C2383" s="139" t="s">
        <v>353</v>
      </c>
      <c r="D2383" s="166">
        <v>0.62401014566421509</v>
      </c>
      <c r="E2383" s="177">
        <v>0.52485489845275879</v>
      </c>
    </row>
    <row r="2384" spans="1:5" ht="30">
      <c r="A2384" s="124" t="s">
        <v>4687</v>
      </c>
      <c r="B2384" s="134" t="s">
        <v>4688</v>
      </c>
      <c r="C2384" s="139" t="s">
        <v>348</v>
      </c>
      <c r="D2384" s="167">
        <v>112.56772613525391</v>
      </c>
      <c r="E2384" s="173">
        <v>74.023666381835938</v>
      </c>
    </row>
    <row r="2385" spans="1:5" ht="30">
      <c r="A2385" s="124" t="s">
        <v>4689</v>
      </c>
      <c r="B2385" s="134" t="s">
        <v>4690</v>
      </c>
      <c r="C2385" s="139" t="s">
        <v>3446</v>
      </c>
      <c r="D2385" s="162">
        <v>28.805086135864258</v>
      </c>
      <c r="E2385" s="173">
        <v>28.8466796875</v>
      </c>
    </row>
    <row r="2386" spans="1:5" ht="30">
      <c r="A2386" s="124" t="s">
        <v>4691</v>
      </c>
      <c r="B2386" s="134" t="s">
        <v>4692</v>
      </c>
      <c r="C2386" s="139" t="s">
        <v>20</v>
      </c>
      <c r="D2386" s="161">
        <v>7.0869631767272949</v>
      </c>
      <c r="E2386" s="173">
        <v>10.718438148498535</v>
      </c>
    </row>
    <row r="2387" spans="1:5" ht="30">
      <c r="A2387" s="124" t="s">
        <v>4693</v>
      </c>
      <c r="B2387" s="134" t="s">
        <v>4694</v>
      </c>
      <c r="C2387" s="139" t="s">
        <v>162</v>
      </c>
      <c r="D2387" s="162">
        <v>11.429071426391602</v>
      </c>
      <c r="E2387" s="173">
        <v>16.118188858032227</v>
      </c>
    </row>
    <row r="2388" spans="1:5" ht="30">
      <c r="A2388" s="124" t="s">
        <v>4695</v>
      </c>
      <c r="B2388" s="134" t="s">
        <v>4696</v>
      </c>
      <c r="C2388" s="139" t="s">
        <v>3453</v>
      </c>
      <c r="D2388" s="166">
        <v>0.8281782865524292</v>
      </c>
      <c r="E2388" s="177">
        <v>0.90761566162109375</v>
      </c>
    </row>
    <row r="2389" spans="1:5" ht="30">
      <c r="A2389" s="124" t="s">
        <v>4697</v>
      </c>
      <c r="B2389" s="134" t="s">
        <v>4698</v>
      </c>
      <c r="C2389" s="139" t="s">
        <v>45</v>
      </c>
      <c r="D2389" s="162">
        <v>66.367889404296875</v>
      </c>
      <c r="E2389" s="173">
        <v>66.640655517578125</v>
      </c>
    </row>
    <row r="2390" spans="1:5" ht="30">
      <c r="A2390" s="124" t="s">
        <v>4699</v>
      </c>
      <c r="B2390" s="134" t="s">
        <v>4700</v>
      </c>
      <c r="C2390" s="139" t="s">
        <v>45</v>
      </c>
      <c r="D2390" s="161">
        <v>2.9639835357666016</v>
      </c>
      <c r="E2390" s="172">
        <v>3.5715091228485107</v>
      </c>
    </row>
    <row r="2391" spans="1:5" ht="30">
      <c r="A2391" s="124" t="s">
        <v>4701</v>
      </c>
      <c r="B2391" s="134" t="s">
        <v>4702</v>
      </c>
      <c r="C2391" s="139" t="s">
        <v>45</v>
      </c>
      <c r="D2391" s="162">
        <v>13.61259651184082</v>
      </c>
      <c r="E2391" s="173">
        <v>13.339990615844727</v>
      </c>
    </row>
    <row r="2392" spans="1:5" ht="30">
      <c r="A2392" s="124" t="s">
        <v>4703</v>
      </c>
      <c r="B2392" s="134" t="s">
        <v>4704</v>
      </c>
      <c r="C2392" s="139" t="s">
        <v>45</v>
      </c>
      <c r="D2392" s="162">
        <v>16.203100204467773</v>
      </c>
      <c r="E2392" s="173">
        <v>15.593194961547852</v>
      </c>
    </row>
    <row r="2393" spans="1:5" ht="45">
      <c r="A2393" s="124" t="s">
        <v>4705</v>
      </c>
      <c r="B2393" s="134" t="s">
        <v>4706</v>
      </c>
      <c r="C2393" s="139" t="s">
        <v>45</v>
      </c>
      <c r="D2393" s="165">
        <v>0</v>
      </c>
      <c r="E2393" s="176">
        <v>0</v>
      </c>
    </row>
    <row r="2394" spans="1:5" ht="30">
      <c r="A2394" s="124" t="s">
        <v>4707</v>
      </c>
      <c r="B2394" s="134" t="s">
        <v>4708</v>
      </c>
      <c r="C2394" s="139" t="s">
        <v>45</v>
      </c>
      <c r="D2394" s="166">
        <v>0.79824990034103394</v>
      </c>
      <c r="E2394" s="177">
        <v>0.80155563354492188</v>
      </c>
    </row>
    <row r="2395" spans="1:5" ht="30">
      <c r="A2395" s="124" t="s">
        <v>4709</v>
      </c>
      <c r="B2395" s="134" t="s">
        <v>4710</v>
      </c>
      <c r="C2395" s="139" t="s">
        <v>45</v>
      </c>
      <c r="D2395" s="166">
        <v>5.4181110113859177E-2</v>
      </c>
      <c r="E2395" s="177">
        <v>5.3093593567609787E-2</v>
      </c>
    </row>
    <row r="2396" spans="1:5" ht="30">
      <c r="A2396" s="124" t="s">
        <v>4711</v>
      </c>
      <c r="B2396" s="134" t="s">
        <v>4712</v>
      </c>
      <c r="C2396" s="139" t="s">
        <v>1317</v>
      </c>
      <c r="D2396" s="162">
        <v>15</v>
      </c>
      <c r="E2396" s="173">
        <v>15</v>
      </c>
    </row>
    <row r="2397" spans="1:5" ht="30">
      <c r="A2397" s="124" t="s">
        <v>4713</v>
      </c>
      <c r="B2397" s="134" t="s">
        <v>4714</v>
      </c>
      <c r="C2397" s="139" t="s">
        <v>1308</v>
      </c>
      <c r="D2397" s="165">
        <v>0</v>
      </c>
      <c r="E2397" s="176">
        <v>0</v>
      </c>
    </row>
    <row r="2398" spans="1:5" ht="30">
      <c r="A2398" s="124" t="s">
        <v>4715</v>
      </c>
      <c r="B2398" s="134" t="s">
        <v>4716</v>
      </c>
      <c r="C2398" s="139" t="s">
        <v>1308</v>
      </c>
      <c r="D2398" s="165">
        <v>0</v>
      </c>
      <c r="E2398" s="176">
        <v>0</v>
      </c>
    </row>
    <row r="2399" spans="1:5" ht="30">
      <c r="A2399" s="124" t="s">
        <v>4717</v>
      </c>
      <c r="B2399" s="134" t="s">
        <v>4718</v>
      </c>
      <c r="C2399" s="139" t="s">
        <v>1308</v>
      </c>
      <c r="D2399" s="165">
        <v>0</v>
      </c>
      <c r="E2399" s="176">
        <v>0</v>
      </c>
    </row>
    <row r="2400" spans="1:5" ht="30">
      <c r="A2400" s="124" t="s">
        <v>4719</v>
      </c>
      <c r="B2400" s="134" t="s">
        <v>4720</v>
      </c>
      <c r="C2400" s="139" t="s">
        <v>1308</v>
      </c>
      <c r="D2400" s="165">
        <v>0</v>
      </c>
      <c r="E2400" s="176">
        <v>0</v>
      </c>
    </row>
    <row r="2401" spans="1:5" ht="30">
      <c r="A2401" s="124" t="s">
        <v>4721</v>
      </c>
      <c r="B2401" s="134" t="s">
        <v>4722</v>
      </c>
      <c r="C2401" s="139" t="s">
        <v>1308</v>
      </c>
      <c r="D2401" s="165">
        <v>0</v>
      </c>
      <c r="E2401" s="176">
        <v>0</v>
      </c>
    </row>
    <row r="2402" spans="1:5" ht="30">
      <c r="A2402" s="124" t="s">
        <v>4723</v>
      </c>
      <c r="B2402" s="134" t="s">
        <v>4724</v>
      </c>
      <c r="C2402" s="139" t="s">
        <v>45</v>
      </c>
      <c r="D2402" s="161">
        <v>3.5371038913726807</v>
      </c>
      <c r="E2402" s="172">
        <v>4.2313046455383301</v>
      </c>
    </row>
    <row r="2403" spans="1:5" ht="30">
      <c r="A2403" s="124" t="s">
        <v>4725</v>
      </c>
      <c r="B2403" s="134" t="s">
        <v>4726</v>
      </c>
      <c r="C2403" s="139" t="s">
        <v>3484</v>
      </c>
      <c r="D2403" s="163">
        <v>26515.841796875</v>
      </c>
      <c r="E2403" s="174">
        <v>40922.5</v>
      </c>
    </row>
    <row r="2404" spans="1:5" ht="30">
      <c r="A2404" s="124" t="s">
        <v>4727</v>
      </c>
      <c r="B2404" s="134" t="s">
        <v>4728</v>
      </c>
      <c r="C2404" s="139" t="s">
        <v>50</v>
      </c>
      <c r="D2404" s="166">
        <v>0.96001958847045898</v>
      </c>
      <c r="E2404" s="177">
        <v>0.95918190479278564</v>
      </c>
    </row>
    <row r="2405" spans="1:5" ht="30">
      <c r="A2405" s="124" t="s">
        <v>4729</v>
      </c>
      <c r="B2405" s="134" t="s">
        <v>4730</v>
      </c>
      <c r="C2405" s="139" t="s">
        <v>42</v>
      </c>
      <c r="D2405" s="167">
        <v>128.43545532226562</v>
      </c>
      <c r="E2405" s="173">
        <v>93.496360778808594</v>
      </c>
    </row>
    <row r="2406" spans="1:5" ht="30">
      <c r="A2406" s="124" t="s">
        <v>4731</v>
      </c>
      <c r="B2406" s="134" t="s">
        <v>4732</v>
      </c>
      <c r="C2406" s="139" t="s">
        <v>20</v>
      </c>
      <c r="D2406" s="162">
        <v>34.075092315673828</v>
      </c>
      <c r="E2406" s="173">
        <v>52.664798736572266</v>
      </c>
    </row>
    <row r="2407" spans="1:5" ht="30">
      <c r="A2407" s="124" t="s">
        <v>4733</v>
      </c>
      <c r="B2407" s="134" t="s">
        <v>4734</v>
      </c>
      <c r="C2407" s="139" t="s">
        <v>20</v>
      </c>
      <c r="D2407" s="171">
        <v>6.4730894519016147E-4</v>
      </c>
      <c r="E2407" s="182">
        <v>9.6603005658835173E-4</v>
      </c>
    </row>
    <row r="2408" spans="1:5" ht="30">
      <c r="A2408" s="124" t="s">
        <v>4735</v>
      </c>
      <c r="B2408" s="134" t="s">
        <v>4736</v>
      </c>
      <c r="C2408" s="139" t="s">
        <v>348</v>
      </c>
      <c r="D2408" s="162">
        <v>84.175148010253906</v>
      </c>
      <c r="E2408" s="173">
        <v>54.055839538574219</v>
      </c>
    </row>
    <row r="2409" spans="1:5" ht="30">
      <c r="A2409" s="124" t="s">
        <v>4737</v>
      </c>
      <c r="B2409" s="134" t="s">
        <v>4738</v>
      </c>
      <c r="C2409" s="139" t="s">
        <v>45</v>
      </c>
      <c r="D2409" s="161">
        <v>6.0357322692871094</v>
      </c>
      <c r="E2409" s="173">
        <v>18.707302093505859</v>
      </c>
    </row>
    <row r="2410" spans="1:5" ht="30">
      <c r="A2410" s="124" t="s">
        <v>4739</v>
      </c>
      <c r="B2410" s="134" t="s">
        <v>4740</v>
      </c>
      <c r="C2410" s="139" t="s">
        <v>353</v>
      </c>
      <c r="D2410" s="166">
        <v>0.62401014566421509</v>
      </c>
      <c r="E2410" s="177">
        <v>0.52485489845275879</v>
      </c>
    </row>
    <row r="2411" spans="1:5" ht="30">
      <c r="A2411" s="124" t="s">
        <v>4741</v>
      </c>
      <c r="B2411" s="134" t="s">
        <v>4742</v>
      </c>
      <c r="C2411" s="139" t="s">
        <v>348</v>
      </c>
      <c r="D2411" s="167">
        <v>112.56772613525391</v>
      </c>
      <c r="E2411" s="173">
        <v>74.023666381835938</v>
      </c>
    </row>
    <row r="2412" spans="1:5" ht="30">
      <c r="A2412" s="124" t="s">
        <v>4743</v>
      </c>
      <c r="B2412" s="134" t="s">
        <v>4744</v>
      </c>
      <c r="C2412" s="139" t="s">
        <v>3446</v>
      </c>
      <c r="D2412" s="162">
        <v>28.805086135864258</v>
      </c>
      <c r="E2412" s="173">
        <v>28.8466796875</v>
      </c>
    </row>
    <row r="2413" spans="1:5" ht="30">
      <c r="A2413" s="124" t="s">
        <v>4745</v>
      </c>
      <c r="B2413" s="134" t="s">
        <v>4746</v>
      </c>
      <c r="C2413" s="139" t="s">
        <v>20</v>
      </c>
      <c r="D2413" s="161">
        <v>7.0869631767272949</v>
      </c>
      <c r="E2413" s="173">
        <v>10.718438148498535</v>
      </c>
    </row>
    <row r="2414" spans="1:5" ht="30">
      <c r="A2414" s="124" t="s">
        <v>4747</v>
      </c>
      <c r="B2414" s="134" t="s">
        <v>4748</v>
      </c>
      <c r="C2414" s="139" t="s">
        <v>162</v>
      </c>
      <c r="D2414" s="162">
        <v>11.429071426391602</v>
      </c>
      <c r="E2414" s="173">
        <v>16.118188858032227</v>
      </c>
    </row>
    <row r="2415" spans="1:5" ht="30">
      <c r="A2415" s="124" t="s">
        <v>4749</v>
      </c>
      <c r="B2415" s="134" t="s">
        <v>4750</v>
      </c>
      <c r="C2415" s="139" t="s">
        <v>3453</v>
      </c>
      <c r="D2415" s="166">
        <v>0.8281782865524292</v>
      </c>
      <c r="E2415" s="177">
        <v>0.90761566162109375</v>
      </c>
    </row>
    <row r="2416" spans="1:5" ht="30">
      <c r="A2416" s="124" t="s">
        <v>4751</v>
      </c>
      <c r="B2416" s="134" t="s">
        <v>4752</v>
      </c>
      <c r="C2416" s="139" t="s">
        <v>45</v>
      </c>
      <c r="D2416" s="162">
        <v>66.367889404296875</v>
      </c>
      <c r="E2416" s="173">
        <v>66.640655517578125</v>
      </c>
    </row>
    <row r="2417" spans="1:5" ht="30">
      <c r="A2417" s="124" t="s">
        <v>4753</v>
      </c>
      <c r="B2417" s="134" t="s">
        <v>4754</v>
      </c>
      <c r="C2417" s="139" t="s">
        <v>45</v>
      </c>
      <c r="D2417" s="161">
        <v>2.9639835357666016</v>
      </c>
      <c r="E2417" s="172">
        <v>3.5715091228485107</v>
      </c>
    </row>
    <row r="2418" spans="1:5" ht="30">
      <c r="A2418" s="124" t="s">
        <v>4755</v>
      </c>
      <c r="B2418" s="134" t="s">
        <v>4756</v>
      </c>
      <c r="C2418" s="139" t="s">
        <v>45</v>
      </c>
      <c r="D2418" s="162">
        <v>13.61259651184082</v>
      </c>
      <c r="E2418" s="173">
        <v>13.339990615844727</v>
      </c>
    </row>
    <row r="2419" spans="1:5" ht="30">
      <c r="A2419" s="124" t="s">
        <v>4757</v>
      </c>
      <c r="B2419" s="134" t="s">
        <v>4758</v>
      </c>
      <c r="C2419" s="139" t="s">
        <v>45</v>
      </c>
      <c r="D2419" s="162">
        <v>16.203100204467773</v>
      </c>
      <c r="E2419" s="173">
        <v>15.593194961547852</v>
      </c>
    </row>
    <row r="2420" spans="1:5" ht="45">
      <c r="A2420" s="124" t="s">
        <v>4759</v>
      </c>
      <c r="B2420" s="134" t="s">
        <v>4760</v>
      </c>
      <c r="C2420" s="139" t="s">
        <v>45</v>
      </c>
      <c r="D2420" s="165">
        <v>0</v>
      </c>
      <c r="E2420" s="176">
        <v>0</v>
      </c>
    </row>
    <row r="2421" spans="1:5" ht="30">
      <c r="A2421" s="124" t="s">
        <v>4761</v>
      </c>
      <c r="B2421" s="134" t="s">
        <v>4762</v>
      </c>
      <c r="C2421" s="139" t="s">
        <v>45</v>
      </c>
      <c r="D2421" s="166">
        <v>0.79824990034103394</v>
      </c>
      <c r="E2421" s="177">
        <v>0.80155563354492188</v>
      </c>
    </row>
    <row r="2422" spans="1:5" ht="30">
      <c r="A2422" s="124" t="s">
        <v>4763</v>
      </c>
      <c r="B2422" s="134" t="s">
        <v>4764</v>
      </c>
      <c r="C2422" s="139" t="s">
        <v>45</v>
      </c>
      <c r="D2422" s="166">
        <v>5.4181110113859177E-2</v>
      </c>
      <c r="E2422" s="177">
        <v>5.3093593567609787E-2</v>
      </c>
    </row>
    <row r="2423" spans="1:5" ht="30">
      <c r="A2423" s="124" t="s">
        <v>4765</v>
      </c>
      <c r="B2423" s="134" t="s">
        <v>4766</v>
      </c>
      <c r="C2423" s="139" t="s">
        <v>1317</v>
      </c>
      <c r="D2423" s="162">
        <v>15</v>
      </c>
      <c r="E2423" s="173">
        <v>15</v>
      </c>
    </row>
    <row r="2424" spans="1:5" ht="30">
      <c r="A2424" s="124" t="s">
        <v>4767</v>
      </c>
      <c r="B2424" s="134" t="s">
        <v>4768</v>
      </c>
      <c r="C2424" s="139" t="s">
        <v>1308</v>
      </c>
      <c r="D2424" s="165">
        <v>0</v>
      </c>
      <c r="E2424" s="176">
        <v>0</v>
      </c>
    </row>
    <row r="2425" spans="1:5" ht="30">
      <c r="A2425" s="124" t="s">
        <v>4769</v>
      </c>
      <c r="B2425" s="134" t="s">
        <v>4770</v>
      </c>
      <c r="C2425" s="139" t="s">
        <v>1308</v>
      </c>
      <c r="D2425" s="165">
        <v>0</v>
      </c>
      <c r="E2425" s="176">
        <v>0</v>
      </c>
    </row>
    <row r="2426" spans="1:5" ht="30">
      <c r="A2426" s="124" t="s">
        <v>4771</v>
      </c>
      <c r="B2426" s="134" t="s">
        <v>4772</v>
      </c>
      <c r="C2426" s="139" t="s">
        <v>1308</v>
      </c>
      <c r="D2426" s="165">
        <v>0</v>
      </c>
      <c r="E2426" s="176">
        <v>0</v>
      </c>
    </row>
    <row r="2427" spans="1:5" ht="30">
      <c r="A2427" s="124" t="s">
        <v>4773</v>
      </c>
      <c r="B2427" s="134" t="s">
        <v>4774</v>
      </c>
      <c r="C2427" s="139" t="s">
        <v>1308</v>
      </c>
      <c r="D2427" s="165">
        <v>0</v>
      </c>
      <c r="E2427" s="176">
        <v>0</v>
      </c>
    </row>
    <row r="2428" spans="1:5" ht="30">
      <c r="A2428" s="124" t="s">
        <v>4775</v>
      </c>
      <c r="B2428" s="134" t="s">
        <v>4776</v>
      </c>
      <c r="C2428" s="139" t="s">
        <v>1308</v>
      </c>
      <c r="D2428" s="165">
        <v>0</v>
      </c>
      <c r="E2428" s="176">
        <v>0</v>
      </c>
    </row>
    <row r="2429" spans="1:5" ht="30">
      <c r="A2429" s="124" t="s">
        <v>4777</v>
      </c>
      <c r="B2429" s="134" t="s">
        <v>4778</v>
      </c>
      <c r="C2429" s="139" t="s">
        <v>45</v>
      </c>
      <c r="D2429" s="161">
        <v>3.5371038913726807</v>
      </c>
      <c r="E2429" s="172">
        <v>4.2313046455383301</v>
      </c>
    </row>
    <row r="2430" spans="1:5" ht="30">
      <c r="A2430" s="124" t="s">
        <v>4779</v>
      </c>
      <c r="B2430" s="134" t="s">
        <v>4780</v>
      </c>
      <c r="C2430" s="139" t="s">
        <v>3484</v>
      </c>
      <c r="D2430" s="163">
        <v>26515.841796875</v>
      </c>
      <c r="E2430" s="174">
        <v>40922.5</v>
      </c>
    </row>
    <row r="2431" spans="1:5" ht="30">
      <c r="A2431" s="124" t="s">
        <v>4781</v>
      </c>
      <c r="B2431" s="134" t="s">
        <v>4782</v>
      </c>
      <c r="C2431" s="139" t="s">
        <v>50</v>
      </c>
      <c r="D2431" s="161">
        <v>1.0132377147674561</v>
      </c>
      <c r="E2431" s="172">
        <v>1.0124000310897827</v>
      </c>
    </row>
    <row r="2432" spans="1:5" ht="30">
      <c r="A2432" s="124" t="s">
        <v>4783</v>
      </c>
      <c r="B2432" s="134" t="s">
        <v>4784</v>
      </c>
      <c r="C2432" s="139" t="s">
        <v>42</v>
      </c>
      <c r="D2432" s="167">
        <v>135.57830810546875</v>
      </c>
      <c r="E2432" s="178">
        <v>100.09133911132812</v>
      </c>
    </row>
    <row r="2433" spans="1:5" ht="30">
      <c r="A2433" s="124" t="s">
        <v>4785</v>
      </c>
      <c r="B2433" s="134" t="s">
        <v>4786</v>
      </c>
      <c r="C2433" s="139" t="s">
        <v>20</v>
      </c>
      <c r="D2433" s="162">
        <v>34.075092315673828</v>
      </c>
      <c r="E2433" s="173">
        <v>52.664798736572266</v>
      </c>
    </row>
    <row r="2434" spans="1:5" ht="30">
      <c r="A2434" s="124" t="s">
        <v>4787</v>
      </c>
      <c r="B2434" s="134" t="s">
        <v>4788</v>
      </c>
      <c r="C2434" s="139" t="s">
        <v>20</v>
      </c>
      <c r="D2434" s="171">
        <v>6.4730894519016147E-4</v>
      </c>
      <c r="E2434" s="182">
        <v>9.6603005658835173E-4</v>
      </c>
    </row>
    <row r="2435" spans="1:5" ht="45">
      <c r="A2435" s="124" t="s">
        <v>4789</v>
      </c>
      <c r="B2435" s="134" t="s">
        <v>4790</v>
      </c>
      <c r="C2435" s="139" t="s">
        <v>348</v>
      </c>
      <c r="D2435" s="162">
        <v>90.53192138671875</v>
      </c>
      <c r="E2435" s="173">
        <v>59.614570617675781</v>
      </c>
    </row>
    <row r="2436" spans="1:5" ht="45">
      <c r="A2436" s="124" t="s">
        <v>4791</v>
      </c>
      <c r="B2436" s="134" t="s">
        <v>4792</v>
      </c>
      <c r="C2436" s="139" t="s">
        <v>45</v>
      </c>
      <c r="D2436" s="161">
        <v>5.1567020416259766</v>
      </c>
      <c r="E2436" s="173">
        <v>15.529610633850098</v>
      </c>
    </row>
    <row r="2437" spans="1:5" ht="30">
      <c r="A2437" s="124" t="s">
        <v>4793</v>
      </c>
      <c r="B2437" s="134" t="s">
        <v>4794</v>
      </c>
      <c r="C2437" s="139" t="s">
        <v>353</v>
      </c>
      <c r="D2437" s="166">
        <v>0.6278681755065918</v>
      </c>
      <c r="E2437" s="177">
        <v>0.52871239185333252</v>
      </c>
    </row>
    <row r="2438" spans="1:5" ht="30">
      <c r="A2438" s="124" t="s">
        <v>4795</v>
      </c>
      <c r="B2438" s="134" t="s">
        <v>4796</v>
      </c>
      <c r="C2438" s="139" t="s">
        <v>348</v>
      </c>
      <c r="D2438" s="167">
        <v>120.44020843505859</v>
      </c>
      <c r="E2438" s="173">
        <v>81.2083740234375</v>
      </c>
    </row>
    <row r="2439" spans="1:5" ht="45">
      <c r="A2439" s="124" t="s">
        <v>4797</v>
      </c>
      <c r="B2439" s="134" t="s">
        <v>4798</v>
      </c>
      <c r="C2439" s="139" t="s">
        <v>3446</v>
      </c>
      <c r="D2439" s="162">
        <v>28.805086135864258</v>
      </c>
      <c r="E2439" s="173">
        <v>28.8466796875</v>
      </c>
    </row>
    <row r="2440" spans="1:5" ht="45">
      <c r="A2440" s="124" t="s">
        <v>4799</v>
      </c>
      <c r="B2440" s="134" t="s">
        <v>4800</v>
      </c>
      <c r="C2440" s="139" t="s">
        <v>20</v>
      </c>
      <c r="D2440" s="161">
        <v>7.0869631767272949</v>
      </c>
      <c r="E2440" s="173">
        <v>10.718438148498535</v>
      </c>
    </row>
    <row r="2441" spans="1:5" ht="30">
      <c r="A2441" s="124" t="s">
        <v>4801</v>
      </c>
      <c r="B2441" s="134" t="s">
        <v>4802</v>
      </c>
      <c r="C2441" s="139" t="s">
        <v>162</v>
      </c>
      <c r="D2441" s="162">
        <v>11.021390914916992</v>
      </c>
      <c r="E2441" s="173">
        <v>15.545598030090332</v>
      </c>
    </row>
    <row r="2442" spans="1:5" ht="30">
      <c r="A2442" s="124" t="s">
        <v>4803</v>
      </c>
      <c r="B2442" s="134" t="s">
        <v>4804</v>
      </c>
      <c r="C2442" s="139" t="s">
        <v>3453</v>
      </c>
      <c r="D2442" s="166">
        <v>0.85881257057189941</v>
      </c>
      <c r="E2442" s="177">
        <v>0.94104588031768799</v>
      </c>
    </row>
    <row r="2443" spans="1:5" ht="45">
      <c r="A2443" s="124" t="s">
        <v>4805</v>
      </c>
      <c r="B2443" s="134" t="s">
        <v>4806</v>
      </c>
      <c r="C2443" s="139" t="s">
        <v>45</v>
      </c>
      <c r="D2443" s="162">
        <v>66.367889404296875</v>
      </c>
      <c r="E2443" s="173">
        <v>66.640655517578125</v>
      </c>
    </row>
    <row r="2444" spans="1:5" ht="45">
      <c r="A2444" s="124" t="s">
        <v>4807</v>
      </c>
      <c r="B2444" s="134" t="s">
        <v>4808</v>
      </c>
      <c r="C2444" s="139" t="s">
        <v>45</v>
      </c>
      <c r="D2444" s="161">
        <v>2.9639835357666016</v>
      </c>
      <c r="E2444" s="172">
        <v>3.5715091228485107</v>
      </c>
    </row>
    <row r="2445" spans="1:5" ht="45">
      <c r="A2445" s="124" t="s">
        <v>4809</v>
      </c>
      <c r="B2445" s="134" t="s">
        <v>4810</v>
      </c>
      <c r="C2445" s="139" t="s">
        <v>45</v>
      </c>
      <c r="D2445" s="162">
        <v>13.61259651184082</v>
      </c>
      <c r="E2445" s="173">
        <v>13.339990615844727</v>
      </c>
    </row>
    <row r="2446" spans="1:5" ht="45">
      <c r="A2446" s="124" t="s">
        <v>4811</v>
      </c>
      <c r="B2446" s="134" t="s">
        <v>4812</v>
      </c>
      <c r="C2446" s="139" t="s">
        <v>45</v>
      </c>
      <c r="D2446" s="162">
        <v>16.203100204467773</v>
      </c>
      <c r="E2446" s="173">
        <v>15.593194961547852</v>
      </c>
    </row>
    <row r="2447" spans="1:5" ht="45">
      <c r="A2447" s="124" t="s">
        <v>4813</v>
      </c>
      <c r="B2447" s="134" t="s">
        <v>4814</v>
      </c>
      <c r="C2447" s="139" t="s">
        <v>45</v>
      </c>
      <c r="D2447" s="165">
        <v>0</v>
      </c>
      <c r="E2447" s="176">
        <v>0</v>
      </c>
    </row>
    <row r="2448" spans="1:5" ht="45">
      <c r="A2448" s="124" t="s">
        <v>4815</v>
      </c>
      <c r="B2448" s="134" t="s">
        <v>4816</v>
      </c>
      <c r="C2448" s="139" t="s">
        <v>45</v>
      </c>
      <c r="D2448" s="166">
        <v>0.79824990034103394</v>
      </c>
      <c r="E2448" s="177">
        <v>0.80155563354492188</v>
      </c>
    </row>
    <row r="2449" spans="1:5" ht="45">
      <c r="A2449" s="124" t="s">
        <v>4817</v>
      </c>
      <c r="B2449" s="134" t="s">
        <v>4818</v>
      </c>
      <c r="C2449" s="139" t="s">
        <v>45</v>
      </c>
      <c r="D2449" s="166">
        <v>5.4181110113859177E-2</v>
      </c>
      <c r="E2449" s="177">
        <v>5.3093593567609787E-2</v>
      </c>
    </row>
    <row r="2450" spans="1:5" ht="45">
      <c r="A2450" s="124" t="s">
        <v>4819</v>
      </c>
      <c r="B2450" s="134" t="s">
        <v>4820</v>
      </c>
      <c r="C2450" s="139" t="s">
        <v>1317</v>
      </c>
      <c r="D2450" s="162">
        <v>15</v>
      </c>
      <c r="E2450" s="173">
        <v>15</v>
      </c>
    </row>
    <row r="2451" spans="1:5" ht="45">
      <c r="A2451" s="124" t="s">
        <v>4821</v>
      </c>
      <c r="B2451" s="134" t="s">
        <v>4822</v>
      </c>
      <c r="C2451" s="139" t="s">
        <v>1308</v>
      </c>
      <c r="D2451" s="165">
        <v>0</v>
      </c>
      <c r="E2451" s="176">
        <v>0</v>
      </c>
    </row>
    <row r="2452" spans="1:5" ht="45">
      <c r="A2452" s="124" t="s">
        <v>4823</v>
      </c>
      <c r="B2452" s="134" t="s">
        <v>4824</v>
      </c>
      <c r="C2452" s="139" t="s">
        <v>1308</v>
      </c>
      <c r="D2452" s="165">
        <v>0</v>
      </c>
      <c r="E2452" s="176">
        <v>0</v>
      </c>
    </row>
    <row r="2453" spans="1:5" ht="30">
      <c r="A2453" s="124" t="s">
        <v>4825</v>
      </c>
      <c r="B2453" s="134" t="s">
        <v>4826</v>
      </c>
      <c r="C2453" s="139" t="s">
        <v>1308</v>
      </c>
      <c r="D2453" s="165">
        <v>0</v>
      </c>
      <c r="E2453" s="176">
        <v>0</v>
      </c>
    </row>
    <row r="2454" spans="1:5" ht="45">
      <c r="A2454" s="124" t="s">
        <v>4827</v>
      </c>
      <c r="B2454" s="134" t="s">
        <v>4828</v>
      </c>
      <c r="C2454" s="139" t="s">
        <v>1308</v>
      </c>
      <c r="D2454" s="165">
        <v>0</v>
      </c>
      <c r="E2454" s="176">
        <v>0</v>
      </c>
    </row>
    <row r="2455" spans="1:5" ht="30">
      <c r="A2455" s="124" t="s">
        <v>4829</v>
      </c>
      <c r="B2455" s="134" t="s">
        <v>4830</v>
      </c>
      <c r="C2455" s="139" t="s">
        <v>1308</v>
      </c>
      <c r="D2455" s="165">
        <v>0</v>
      </c>
      <c r="E2455" s="176">
        <v>0</v>
      </c>
    </row>
    <row r="2456" spans="1:5" ht="30">
      <c r="A2456" s="124" t="s">
        <v>4831</v>
      </c>
      <c r="B2456" s="134" t="s">
        <v>4832</v>
      </c>
      <c r="C2456" s="139" t="s">
        <v>45</v>
      </c>
      <c r="D2456" s="161">
        <v>3.5371038913726807</v>
      </c>
      <c r="E2456" s="172">
        <v>4.2313046455383301</v>
      </c>
    </row>
    <row r="2457" spans="1:5" ht="45">
      <c r="A2457" s="124" t="s">
        <v>4833</v>
      </c>
      <c r="B2457" s="134" t="s">
        <v>4834</v>
      </c>
      <c r="C2457" s="139" t="s">
        <v>3484</v>
      </c>
      <c r="D2457" s="163">
        <v>26515.841796875</v>
      </c>
      <c r="E2457" s="174">
        <v>40922.5</v>
      </c>
    </row>
    <row r="2458" spans="1:5" ht="30">
      <c r="A2458" s="124" t="s">
        <v>4835</v>
      </c>
      <c r="B2458" s="134" t="s">
        <v>4836</v>
      </c>
      <c r="C2458" s="139" t="s">
        <v>50</v>
      </c>
      <c r="D2458" s="161">
        <v>1.0132377147674561</v>
      </c>
      <c r="E2458" s="172">
        <v>1.0124000310897827</v>
      </c>
    </row>
    <row r="2459" spans="1:5" ht="30">
      <c r="A2459" s="124" t="s">
        <v>4837</v>
      </c>
      <c r="B2459" s="134" t="s">
        <v>4838</v>
      </c>
      <c r="C2459" s="139" t="s">
        <v>42</v>
      </c>
      <c r="D2459" s="167">
        <v>135.57830810546875</v>
      </c>
      <c r="E2459" s="178">
        <v>100.09133911132812</v>
      </c>
    </row>
    <row r="2460" spans="1:5" ht="30">
      <c r="A2460" s="124" t="s">
        <v>4839</v>
      </c>
      <c r="B2460" s="134" t="s">
        <v>4840</v>
      </c>
      <c r="C2460" s="139" t="s">
        <v>20</v>
      </c>
      <c r="D2460" s="162">
        <v>34.075092315673828</v>
      </c>
      <c r="E2460" s="173">
        <v>52.664798736572266</v>
      </c>
    </row>
    <row r="2461" spans="1:5" ht="30">
      <c r="A2461" s="124" t="s">
        <v>4841</v>
      </c>
      <c r="B2461" s="134" t="s">
        <v>4842</v>
      </c>
      <c r="C2461" s="139" t="s">
        <v>20</v>
      </c>
      <c r="D2461" s="171">
        <v>6.4730894519016147E-4</v>
      </c>
      <c r="E2461" s="182">
        <v>9.6603005658835173E-4</v>
      </c>
    </row>
    <row r="2462" spans="1:5" ht="45">
      <c r="A2462" s="124" t="s">
        <v>4843</v>
      </c>
      <c r="B2462" s="134" t="s">
        <v>4844</v>
      </c>
      <c r="C2462" s="139" t="s">
        <v>348</v>
      </c>
      <c r="D2462" s="162">
        <v>90.53192138671875</v>
      </c>
      <c r="E2462" s="173">
        <v>59.614570617675781</v>
      </c>
    </row>
    <row r="2463" spans="1:5" ht="45">
      <c r="A2463" s="124" t="s">
        <v>4845</v>
      </c>
      <c r="B2463" s="134" t="s">
        <v>4846</v>
      </c>
      <c r="C2463" s="139" t="s">
        <v>45</v>
      </c>
      <c r="D2463" s="161">
        <v>5.1567020416259766</v>
      </c>
      <c r="E2463" s="173">
        <v>15.529610633850098</v>
      </c>
    </row>
    <row r="2464" spans="1:5" ht="30">
      <c r="A2464" s="124" t="s">
        <v>4847</v>
      </c>
      <c r="B2464" s="134" t="s">
        <v>4848</v>
      </c>
      <c r="C2464" s="139" t="s">
        <v>353</v>
      </c>
      <c r="D2464" s="166">
        <v>0.6278681755065918</v>
      </c>
      <c r="E2464" s="177">
        <v>0.52871239185333252</v>
      </c>
    </row>
    <row r="2465" spans="1:5" ht="30">
      <c r="A2465" s="124" t="s">
        <v>4849</v>
      </c>
      <c r="B2465" s="134" t="s">
        <v>4850</v>
      </c>
      <c r="C2465" s="139" t="s">
        <v>348</v>
      </c>
      <c r="D2465" s="167">
        <v>120.44020843505859</v>
      </c>
      <c r="E2465" s="173">
        <v>81.2083740234375</v>
      </c>
    </row>
    <row r="2466" spans="1:5" ht="45">
      <c r="A2466" s="124" t="s">
        <v>4851</v>
      </c>
      <c r="B2466" s="134" t="s">
        <v>4852</v>
      </c>
      <c r="C2466" s="139" t="s">
        <v>3446</v>
      </c>
      <c r="D2466" s="162">
        <v>28.805086135864258</v>
      </c>
      <c r="E2466" s="173">
        <v>28.8466796875</v>
      </c>
    </row>
    <row r="2467" spans="1:5" ht="45">
      <c r="A2467" s="124" t="s">
        <v>4853</v>
      </c>
      <c r="B2467" s="134" t="s">
        <v>4854</v>
      </c>
      <c r="C2467" s="139" t="s">
        <v>20</v>
      </c>
      <c r="D2467" s="161">
        <v>7.0869631767272949</v>
      </c>
      <c r="E2467" s="173">
        <v>10.718438148498535</v>
      </c>
    </row>
    <row r="2468" spans="1:5" ht="30">
      <c r="A2468" s="124" t="s">
        <v>4855</v>
      </c>
      <c r="B2468" s="134" t="s">
        <v>4856</v>
      </c>
      <c r="C2468" s="139" t="s">
        <v>162</v>
      </c>
      <c r="D2468" s="162">
        <v>11.021390914916992</v>
      </c>
      <c r="E2468" s="173">
        <v>15.545598030090332</v>
      </c>
    </row>
    <row r="2469" spans="1:5" ht="30">
      <c r="A2469" s="124" t="s">
        <v>4857</v>
      </c>
      <c r="B2469" s="134" t="s">
        <v>4858</v>
      </c>
      <c r="C2469" s="139" t="s">
        <v>3453</v>
      </c>
      <c r="D2469" s="166">
        <v>0.85881257057189941</v>
      </c>
      <c r="E2469" s="177">
        <v>0.94104588031768799</v>
      </c>
    </row>
    <row r="2470" spans="1:5" ht="45">
      <c r="A2470" s="124" t="s">
        <v>4859</v>
      </c>
      <c r="B2470" s="134" t="s">
        <v>4860</v>
      </c>
      <c r="C2470" s="139" t="s">
        <v>45</v>
      </c>
      <c r="D2470" s="162">
        <v>66.367889404296875</v>
      </c>
      <c r="E2470" s="173">
        <v>66.640655517578125</v>
      </c>
    </row>
    <row r="2471" spans="1:5" ht="45">
      <c r="A2471" s="124" t="s">
        <v>4861</v>
      </c>
      <c r="B2471" s="134" t="s">
        <v>4862</v>
      </c>
      <c r="C2471" s="139" t="s">
        <v>45</v>
      </c>
      <c r="D2471" s="161">
        <v>2.9639835357666016</v>
      </c>
      <c r="E2471" s="172">
        <v>3.5715091228485107</v>
      </c>
    </row>
    <row r="2472" spans="1:5" ht="45">
      <c r="A2472" s="124" t="s">
        <v>4863</v>
      </c>
      <c r="B2472" s="134" t="s">
        <v>4864</v>
      </c>
      <c r="C2472" s="139" t="s">
        <v>45</v>
      </c>
      <c r="D2472" s="162">
        <v>13.61259651184082</v>
      </c>
      <c r="E2472" s="173">
        <v>13.339990615844727</v>
      </c>
    </row>
    <row r="2473" spans="1:5" ht="45">
      <c r="A2473" s="124" t="s">
        <v>4865</v>
      </c>
      <c r="B2473" s="134" t="s">
        <v>4866</v>
      </c>
      <c r="C2473" s="139" t="s">
        <v>45</v>
      </c>
      <c r="D2473" s="162">
        <v>16.203100204467773</v>
      </c>
      <c r="E2473" s="173">
        <v>15.593194961547852</v>
      </c>
    </row>
    <row r="2474" spans="1:5" ht="45">
      <c r="A2474" s="124" t="s">
        <v>4867</v>
      </c>
      <c r="B2474" s="134" t="s">
        <v>4868</v>
      </c>
      <c r="C2474" s="139" t="s">
        <v>45</v>
      </c>
      <c r="D2474" s="165">
        <v>0</v>
      </c>
      <c r="E2474" s="176">
        <v>0</v>
      </c>
    </row>
    <row r="2475" spans="1:5" ht="45">
      <c r="A2475" s="124" t="s">
        <v>4869</v>
      </c>
      <c r="B2475" s="134" t="s">
        <v>4870</v>
      </c>
      <c r="C2475" s="139" t="s">
        <v>45</v>
      </c>
      <c r="D2475" s="166">
        <v>0.79824990034103394</v>
      </c>
      <c r="E2475" s="177">
        <v>0.80155563354492188</v>
      </c>
    </row>
    <row r="2476" spans="1:5" ht="45">
      <c r="A2476" s="124" t="s">
        <v>4871</v>
      </c>
      <c r="B2476" s="134" t="s">
        <v>4872</v>
      </c>
      <c r="C2476" s="139" t="s">
        <v>45</v>
      </c>
      <c r="D2476" s="166">
        <v>5.4181110113859177E-2</v>
      </c>
      <c r="E2476" s="177">
        <v>5.3093593567609787E-2</v>
      </c>
    </row>
    <row r="2477" spans="1:5" ht="45">
      <c r="A2477" s="124" t="s">
        <v>4873</v>
      </c>
      <c r="B2477" s="134" t="s">
        <v>4874</v>
      </c>
      <c r="C2477" s="139" t="s">
        <v>1317</v>
      </c>
      <c r="D2477" s="162">
        <v>15</v>
      </c>
      <c r="E2477" s="173">
        <v>15</v>
      </c>
    </row>
    <row r="2478" spans="1:5" ht="45">
      <c r="A2478" s="124" t="s">
        <v>4875</v>
      </c>
      <c r="B2478" s="134" t="s">
        <v>4876</v>
      </c>
      <c r="C2478" s="139" t="s">
        <v>1308</v>
      </c>
      <c r="D2478" s="165">
        <v>0</v>
      </c>
      <c r="E2478" s="176">
        <v>0</v>
      </c>
    </row>
    <row r="2479" spans="1:5" ht="45">
      <c r="A2479" s="124" t="s">
        <v>4877</v>
      </c>
      <c r="B2479" s="134" t="s">
        <v>4878</v>
      </c>
      <c r="C2479" s="139" t="s">
        <v>1308</v>
      </c>
      <c r="D2479" s="165">
        <v>0</v>
      </c>
      <c r="E2479" s="176">
        <v>0</v>
      </c>
    </row>
    <row r="2480" spans="1:5" ht="30">
      <c r="A2480" s="124" t="s">
        <v>4879</v>
      </c>
      <c r="B2480" s="134" t="s">
        <v>4880</v>
      </c>
      <c r="C2480" s="139" t="s">
        <v>1308</v>
      </c>
      <c r="D2480" s="165">
        <v>0</v>
      </c>
      <c r="E2480" s="176">
        <v>0</v>
      </c>
    </row>
    <row r="2481" spans="1:5" ht="45">
      <c r="A2481" s="124" t="s">
        <v>4881</v>
      </c>
      <c r="B2481" s="134" t="s">
        <v>4882</v>
      </c>
      <c r="C2481" s="139" t="s">
        <v>1308</v>
      </c>
      <c r="D2481" s="165">
        <v>0</v>
      </c>
      <c r="E2481" s="176">
        <v>0</v>
      </c>
    </row>
    <row r="2482" spans="1:5" ht="30">
      <c r="A2482" s="124" t="s">
        <v>4883</v>
      </c>
      <c r="B2482" s="134" t="s">
        <v>4884</v>
      </c>
      <c r="C2482" s="139" t="s">
        <v>1308</v>
      </c>
      <c r="D2482" s="165">
        <v>0</v>
      </c>
      <c r="E2482" s="176">
        <v>0</v>
      </c>
    </row>
    <row r="2483" spans="1:5" ht="30">
      <c r="A2483" s="124" t="s">
        <v>4885</v>
      </c>
      <c r="B2483" s="134" t="s">
        <v>4886</v>
      </c>
      <c r="C2483" s="139" t="s">
        <v>45</v>
      </c>
      <c r="D2483" s="161">
        <v>3.5371038913726807</v>
      </c>
      <c r="E2483" s="172">
        <v>4.2313046455383301</v>
      </c>
    </row>
    <row r="2484" spans="1:5" ht="45">
      <c r="A2484" s="124" t="s">
        <v>4887</v>
      </c>
      <c r="B2484" s="134" t="s">
        <v>4888</v>
      </c>
      <c r="C2484" s="139" t="s">
        <v>3484</v>
      </c>
      <c r="D2484" s="163">
        <v>26515.841796875</v>
      </c>
      <c r="E2484" s="174">
        <v>40922.5</v>
      </c>
    </row>
    <row r="2485" spans="1:5" ht="45">
      <c r="A2485" s="124" t="s">
        <v>4889</v>
      </c>
      <c r="B2485" s="134" t="s">
        <v>4890</v>
      </c>
      <c r="C2485" s="139" t="s">
        <v>50</v>
      </c>
      <c r="D2485" s="161">
        <v>1.0132377147674561</v>
      </c>
      <c r="E2485" s="172">
        <v>1.0124000310897827</v>
      </c>
    </row>
    <row r="2486" spans="1:5" ht="45">
      <c r="A2486" s="124" t="s">
        <v>4891</v>
      </c>
      <c r="B2486" s="134" t="s">
        <v>4892</v>
      </c>
      <c r="C2486" s="139" t="s">
        <v>42</v>
      </c>
      <c r="D2486" s="167">
        <v>135.56893920898437</v>
      </c>
      <c r="E2486" s="178">
        <v>100.09954833984375</v>
      </c>
    </row>
    <row r="2487" spans="1:5" ht="45">
      <c r="A2487" s="124" t="s">
        <v>4893</v>
      </c>
      <c r="B2487" s="134" t="s">
        <v>4894</v>
      </c>
      <c r="C2487" s="139" t="s">
        <v>20</v>
      </c>
      <c r="D2487" s="162">
        <v>68.150184631347656</v>
      </c>
      <c r="E2487" s="178">
        <v>105.32959747314453</v>
      </c>
    </row>
    <row r="2488" spans="1:5" ht="45">
      <c r="A2488" s="124" t="s">
        <v>4895</v>
      </c>
      <c r="B2488" s="134" t="s">
        <v>4896</v>
      </c>
      <c r="C2488" s="139" t="s">
        <v>20</v>
      </c>
      <c r="D2488" s="169">
        <v>1.2946181232109666E-3</v>
      </c>
      <c r="E2488" s="180">
        <v>1.9320601131767035E-3</v>
      </c>
    </row>
    <row r="2489" spans="1:5" ht="45">
      <c r="A2489" s="124" t="s">
        <v>4897</v>
      </c>
      <c r="B2489" s="134" t="s">
        <v>4898</v>
      </c>
      <c r="C2489" s="139" t="s">
        <v>348</v>
      </c>
      <c r="D2489" s="162">
        <v>90.523551940917969</v>
      </c>
      <c r="E2489" s="173">
        <v>59.62152099609375</v>
      </c>
    </row>
    <row r="2490" spans="1:5" ht="45">
      <c r="A2490" s="124" t="s">
        <v>4899</v>
      </c>
      <c r="B2490" s="134" t="s">
        <v>4900</v>
      </c>
      <c r="C2490" s="139" t="s">
        <v>45</v>
      </c>
      <c r="D2490" s="161">
        <v>5.1581025123596191</v>
      </c>
      <c r="E2490" s="173">
        <v>15.525064468383789</v>
      </c>
    </row>
    <row r="2491" spans="1:5" ht="45">
      <c r="A2491" s="124" t="s">
        <v>4901</v>
      </c>
      <c r="B2491" s="134" t="s">
        <v>4902</v>
      </c>
      <c r="C2491" s="139" t="s">
        <v>353</v>
      </c>
      <c r="D2491" s="166">
        <v>0.62784290313720703</v>
      </c>
      <c r="E2491" s="177">
        <v>0.52873635292053223</v>
      </c>
    </row>
    <row r="2492" spans="1:5" ht="45">
      <c r="A2492" s="124" t="s">
        <v>4903</v>
      </c>
      <c r="B2492" s="134" t="s">
        <v>4904</v>
      </c>
      <c r="C2492" s="139" t="s">
        <v>348</v>
      </c>
      <c r="D2492" s="167">
        <v>120.42990875244141</v>
      </c>
      <c r="E2492" s="173">
        <v>81.217330932617188</v>
      </c>
    </row>
    <row r="2493" spans="1:5" ht="45">
      <c r="A2493" s="124" t="s">
        <v>4905</v>
      </c>
      <c r="B2493" s="134" t="s">
        <v>4906</v>
      </c>
      <c r="C2493" s="139" t="s">
        <v>3446</v>
      </c>
      <c r="D2493" s="162">
        <v>28.805086135864258</v>
      </c>
      <c r="E2493" s="173">
        <v>28.8466796875</v>
      </c>
    </row>
    <row r="2494" spans="1:5" ht="45">
      <c r="A2494" s="124" t="s">
        <v>4907</v>
      </c>
      <c r="B2494" s="134" t="s">
        <v>4908</v>
      </c>
      <c r="C2494" s="139" t="s">
        <v>20</v>
      </c>
      <c r="D2494" s="162">
        <v>14.17392635345459</v>
      </c>
      <c r="E2494" s="173">
        <v>21.43687629699707</v>
      </c>
    </row>
    <row r="2495" spans="1:5" ht="45">
      <c r="A2495" s="124" t="s">
        <v>4909</v>
      </c>
      <c r="B2495" s="134" t="s">
        <v>4910</v>
      </c>
      <c r="C2495" s="139" t="s">
        <v>162</v>
      </c>
      <c r="D2495" s="162">
        <v>22.042278289794922</v>
      </c>
      <c r="E2495" s="173">
        <v>31.091876983642578</v>
      </c>
    </row>
    <row r="2496" spans="1:5" ht="45">
      <c r="A2496" s="124" t="s">
        <v>4911</v>
      </c>
      <c r="B2496" s="134" t="s">
        <v>4912</v>
      </c>
      <c r="C2496" s="139" t="s">
        <v>3453</v>
      </c>
      <c r="D2496" s="166">
        <v>0.85883218050003052</v>
      </c>
      <c r="E2496" s="177">
        <v>0.9410252571105957</v>
      </c>
    </row>
    <row r="2497" spans="1:5" ht="45">
      <c r="A2497" s="124" t="s">
        <v>4913</v>
      </c>
      <c r="B2497" s="134" t="s">
        <v>4914</v>
      </c>
      <c r="C2497" s="139" t="s">
        <v>45</v>
      </c>
      <c r="D2497" s="162">
        <v>66.367889404296875</v>
      </c>
      <c r="E2497" s="173">
        <v>66.640655517578125</v>
      </c>
    </row>
    <row r="2498" spans="1:5" ht="45">
      <c r="A2498" s="124" t="s">
        <v>4915</v>
      </c>
      <c r="B2498" s="134" t="s">
        <v>4916</v>
      </c>
      <c r="C2498" s="139" t="s">
        <v>45</v>
      </c>
      <c r="D2498" s="161">
        <v>2.9639832973480225</v>
      </c>
      <c r="E2498" s="172">
        <v>3.5715091228485107</v>
      </c>
    </row>
    <row r="2499" spans="1:5" ht="45">
      <c r="A2499" s="124" t="s">
        <v>4917</v>
      </c>
      <c r="B2499" s="134" t="s">
        <v>4918</v>
      </c>
      <c r="C2499" s="139" t="s">
        <v>45</v>
      </c>
      <c r="D2499" s="162">
        <v>13.61259651184082</v>
      </c>
      <c r="E2499" s="173">
        <v>13.339990615844727</v>
      </c>
    </row>
    <row r="2500" spans="1:5" ht="45">
      <c r="A2500" s="124" t="s">
        <v>4919</v>
      </c>
      <c r="B2500" s="134" t="s">
        <v>4920</v>
      </c>
      <c r="C2500" s="139" t="s">
        <v>45</v>
      </c>
      <c r="D2500" s="162">
        <v>16.203100204467773</v>
      </c>
      <c r="E2500" s="173">
        <v>15.593194961547852</v>
      </c>
    </row>
    <row r="2501" spans="1:5" ht="45">
      <c r="A2501" s="124" t="s">
        <v>4921</v>
      </c>
      <c r="B2501" s="134" t="s">
        <v>4922</v>
      </c>
      <c r="C2501" s="139" t="s">
        <v>45</v>
      </c>
      <c r="D2501" s="165">
        <v>0</v>
      </c>
      <c r="E2501" s="176">
        <v>0</v>
      </c>
    </row>
    <row r="2502" spans="1:5" ht="45">
      <c r="A2502" s="124" t="s">
        <v>4923</v>
      </c>
      <c r="B2502" s="134" t="s">
        <v>4924</v>
      </c>
      <c r="C2502" s="139" t="s">
        <v>45</v>
      </c>
      <c r="D2502" s="166">
        <v>0.79824990034103394</v>
      </c>
      <c r="E2502" s="177">
        <v>0.80155563354492188</v>
      </c>
    </row>
    <row r="2503" spans="1:5" ht="45">
      <c r="A2503" s="124" t="s">
        <v>4925</v>
      </c>
      <c r="B2503" s="134" t="s">
        <v>4926</v>
      </c>
      <c r="C2503" s="139" t="s">
        <v>45</v>
      </c>
      <c r="D2503" s="166">
        <v>5.4181110113859177E-2</v>
      </c>
      <c r="E2503" s="177">
        <v>5.3093593567609787E-2</v>
      </c>
    </row>
    <row r="2504" spans="1:5" ht="45">
      <c r="A2504" s="124" t="s">
        <v>4927</v>
      </c>
      <c r="B2504" s="134" t="s">
        <v>4928</v>
      </c>
      <c r="C2504" s="139" t="s">
        <v>1317</v>
      </c>
      <c r="D2504" s="162">
        <v>15</v>
      </c>
      <c r="E2504" s="173">
        <v>15.000000953674316</v>
      </c>
    </row>
    <row r="2505" spans="1:5" ht="45">
      <c r="A2505" s="124" t="s">
        <v>4929</v>
      </c>
      <c r="B2505" s="134" t="s">
        <v>4930</v>
      </c>
      <c r="C2505" s="139" t="s">
        <v>1308</v>
      </c>
      <c r="D2505" s="165">
        <v>0</v>
      </c>
      <c r="E2505" s="176">
        <v>0</v>
      </c>
    </row>
    <row r="2506" spans="1:5" ht="45">
      <c r="A2506" s="124" t="s">
        <v>4931</v>
      </c>
      <c r="B2506" s="134" t="s">
        <v>4932</v>
      </c>
      <c r="C2506" s="139" t="s">
        <v>1308</v>
      </c>
      <c r="D2506" s="165">
        <v>0</v>
      </c>
      <c r="E2506" s="176">
        <v>0</v>
      </c>
    </row>
    <row r="2507" spans="1:5" ht="45">
      <c r="A2507" s="124" t="s">
        <v>4933</v>
      </c>
      <c r="B2507" s="134" t="s">
        <v>4934</v>
      </c>
      <c r="C2507" s="139" t="s">
        <v>1308</v>
      </c>
      <c r="D2507" s="165">
        <v>0</v>
      </c>
      <c r="E2507" s="176">
        <v>0</v>
      </c>
    </row>
    <row r="2508" spans="1:5" ht="45">
      <c r="A2508" s="124" t="s">
        <v>4935</v>
      </c>
      <c r="B2508" s="134" t="s">
        <v>4936</v>
      </c>
      <c r="C2508" s="139" t="s">
        <v>1308</v>
      </c>
      <c r="D2508" s="165">
        <v>0</v>
      </c>
      <c r="E2508" s="176">
        <v>0</v>
      </c>
    </row>
    <row r="2509" spans="1:5" ht="45">
      <c r="A2509" s="124" t="s">
        <v>4937</v>
      </c>
      <c r="B2509" s="134" t="s">
        <v>4938</v>
      </c>
      <c r="C2509" s="139" t="s">
        <v>1308</v>
      </c>
      <c r="D2509" s="165">
        <v>0</v>
      </c>
      <c r="E2509" s="176">
        <v>0</v>
      </c>
    </row>
    <row r="2510" spans="1:5" ht="45">
      <c r="A2510" s="124" t="s">
        <v>4939</v>
      </c>
      <c r="B2510" s="134" t="s">
        <v>4940</v>
      </c>
      <c r="C2510" s="139" t="s">
        <v>45</v>
      </c>
      <c r="D2510" s="161">
        <v>3.5371036529541016</v>
      </c>
      <c r="E2510" s="172">
        <v>4.2313046455383301</v>
      </c>
    </row>
    <row r="2511" spans="1:5" ht="45">
      <c r="A2511" s="124" t="s">
        <v>4941</v>
      </c>
      <c r="B2511" s="134" t="s">
        <v>4942</v>
      </c>
      <c r="C2511" s="139" t="s">
        <v>3484</v>
      </c>
      <c r="D2511" s="163">
        <v>53031.68359375</v>
      </c>
      <c r="E2511" s="174">
        <v>81845</v>
      </c>
    </row>
    <row r="2512" spans="1:5" ht="30">
      <c r="A2512" s="124" t="s">
        <v>4943</v>
      </c>
      <c r="B2512" s="134" t="s">
        <v>4944</v>
      </c>
      <c r="C2512" s="139" t="s">
        <v>50</v>
      </c>
      <c r="D2512" s="161">
        <v>9.9860000610351562</v>
      </c>
      <c r="E2512" s="173">
        <v>10.017158508300781</v>
      </c>
    </row>
    <row r="2513" spans="1:5" ht="30">
      <c r="A2513" s="124" t="s">
        <v>4945</v>
      </c>
      <c r="B2513" s="134" t="s">
        <v>4946</v>
      </c>
      <c r="C2513" s="139" t="s">
        <v>42</v>
      </c>
      <c r="D2513" s="167">
        <v>381.46343994140625</v>
      </c>
      <c r="E2513" s="178">
        <v>381.48895263671875</v>
      </c>
    </row>
    <row r="2514" spans="1:5" ht="30">
      <c r="A2514" s="124" t="s">
        <v>4947</v>
      </c>
      <c r="B2514" s="134" t="s">
        <v>4948</v>
      </c>
      <c r="C2514" s="139" t="s">
        <v>20</v>
      </c>
      <c r="D2514" s="162">
        <v>45.153156280517578</v>
      </c>
      <c r="E2514" s="173">
        <v>74.34747314453125</v>
      </c>
    </row>
    <row r="2515" spans="1:5" ht="30">
      <c r="A2515" s="124" t="s">
        <v>4949</v>
      </c>
      <c r="B2515" s="134" t="s">
        <v>4950</v>
      </c>
      <c r="C2515" s="139" t="s">
        <v>353</v>
      </c>
      <c r="D2515" s="161">
        <v>7.4080710411071777</v>
      </c>
      <c r="E2515" s="172">
        <v>7.4066543579101563</v>
      </c>
    </row>
    <row r="2516" spans="1:5" ht="30">
      <c r="A2516" s="124" t="s">
        <v>4951</v>
      </c>
      <c r="B2516" s="134" t="s">
        <v>4952</v>
      </c>
      <c r="C2516" s="139" t="s">
        <v>348</v>
      </c>
      <c r="D2516" s="163">
        <v>3224.999755859375</v>
      </c>
      <c r="E2516" s="174">
        <v>3225</v>
      </c>
    </row>
    <row r="2517" spans="1:5" ht="30">
      <c r="A2517" s="124" t="s">
        <v>4953</v>
      </c>
      <c r="B2517" s="134" t="s">
        <v>4954</v>
      </c>
      <c r="C2517" s="139" t="s">
        <v>348</v>
      </c>
      <c r="D2517" s="167">
        <v>677.5111083984375</v>
      </c>
      <c r="E2517" s="178">
        <v>677.511474609375</v>
      </c>
    </row>
    <row r="2518" spans="1:5" ht="30">
      <c r="A2518" s="124" t="s">
        <v>4955</v>
      </c>
      <c r="B2518" s="134" t="s">
        <v>4956</v>
      </c>
      <c r="C2518" s="139"/>
      <c r="D2518" s="161">
        <v>1.2223378419876099</v>
      </c>
      <c r="E2518" s="172">
        <v>1.222332239151001</v>
      </c>
    </row>
    <row r="2519" spans="1:5" ht="30">
      <c r="A2519" s="124" t="s">
        <v>4957</v>
      </c>
      <c r="B2519" s="134" t="s">
        <v>4958</v>
      </c>
      <c r="C2519" s="139" t="s">
        <v>3453</v>
      </c>
      <c r="D2519" s="161">
        <v>3.3544919490814209</v>
      </c>
      <c r="E2519" s="172">
        <v>3.3649778366088867</v>
      </c>
    </row>
    <row r="2520" spans="1:5" ht="30">
      <c r="A2520" s="124" t="s">
        <v>4959</v>
      </c>
      <c r="B2520" s="134" t="s">
        <v>4960</v>
      </c>
      <c r="C2520" s="139" t="s">
        <v>353</v>
      </c>
      <c r="D2520" s="161">
        <v>2.1167786121368408</v>
      </c>
      <c r="E2520" s="172">
        <v>2.1170072555541992</v>
      </c>
    </row>
    <row r="2521" spans="1:5" ht="30">
      <c r="A2521" s="124" t="s">
        <v>4961</v>
      </c>
      <c r="B2521" s="134" t="s">
        <v>4962</v>
      </c>
      <c r="C2521" s="139" t="s">
        <v>4963</v>
      </c>
      <c r="D2521" s="166">
        <v>5.3359046578407288E-2</v>
      </c>
      <c r="E2521" s="177">
        <v>5.3364705294370651E-2</v>
      </c>
    </row>
    <row r="2522" spans="1:5" ht="30">
      <c r="A2522" s="124" t="s">
        <v>4964</v>
      </c>
      <c r="B2522" s="134" t="s">
        <v>4965</v>
      </c>
      <c r="C2522" s="139" t="s">
        <v>4966</v>
      </c>
      <c r="D2522" s="170">
        <v>2.3654234610148706E-5</v>
      </c>
      <c r="E2522" s="181">
        <v>2.3655202312511392E-5</v>
      </c>
    </row>
    <row r="2523" spans="1:5" ht="30">
      <c r="A2523" s="124" t="s">
        <v>4967</v>
      </c>
      <c r="B2523" s="134" t="s">
        <v>4968</v>
      </c>
      <c r="C2523" s="139" t="s">
        <v>50</v>
      </c>
      <c r="D2523" s="161">
        <v>9.9860000610351562</v>
      </c>
      <c r="E2523" s="173">
        <v>10.017158508300781</v>
      </c>
    </row>
    <row r="2524" spans="1:5" ht="30">
      <c r="A2524" s="124" t="s">
        <v>4969</v>
      </c>
      <c r="B2524" s="134" t="s">
        <v>4970</v>
      </c>
      <c r="C2524" s="139" t="s">
        <v>42</v>
      </c>
      <c r="D2524" s="167">
        <v>381.46343994140625</v>
      </c>
      <c r="E2524" s="178">
        <v>381.48895263671875</v>
      </c>
    </row>
    <row r="2525" spans="1:5" ht="30">
      <c r="A2525" s="124" t="s">
        <v>4971</v>
      </c>
      <c r="B2525" s="134" t="s">
        <v>4972</v>
      </c>
      <c r="C2525" s="139" t="s">
        <v>20</v>
      </c>
      <c r="D2525" s="162">
        <v>41.510448455810547</v>
      </c>
      <c r="E2525" s="173">
        <v>68.341018676757813</v>
      </c>
    </row>
    <row r="2526" spans="1:5" ht="30">
      <c r="A2526" s="124" t="s">
        <v>4973</v>
      </c>
      <c r="B2526" s="134" t="s">
        <v>4974</v>
      </c>
      <c r="C2526" s="139" t="s">
        <v>353</v>
      </c>
      <c r="D2526" s="161">
        <v>7.4080710411071777</v>
      </c>
      <c r="E2526" s="172">
        <v>7.4066543579101563</v>
      </c>
    </row>
    <row r="2527" spans="1:5" ht="30">
      <c r="A2527" s="124" t="s">
        <v>4975</v>
      </c>
      <c r="B2527" s="134" t="s">
        <v>4976</v>
      </c>
      <c r="C2527" s="139" t="s">
        <v>348</v>
      </c>
      <c r="D2527" s="163">
        <v>3224.999755859375</v>
      </c>
      <c r="E2527" s="174">
        <v>3225</v>
      </c>
    </row>
    <row r="2528" spans="1:5" ht="30">
      <c r="A2528" s="124" t="s">
        <v>4977</v>
      </c>
      <c r="B2528" s="134" t="s">
        <v>4978</v>
      </c>
      <c r="C2528" s="139" t="s">
        <v>348</v>
      </c>
      <c r="D2528" s="167">
        <v>677.5111083984375</v>
      </c>
      <c r="E2528" s="178">
        <v>677.511474609375</v>
      </c>
    </row>
    <row r="2529" spans="1:5" ht="30">
      <c r="A2529" s="124" t="s">
        <v>4979</v>
      </c>
      <c r="B2529" s="134" t="s">
        <v>4980</v>
      </c>
      <c r="C2529" s="139"/>
      <c r="D2529" s="161">
        <v>1.2223378419876099</v>
      </c>
      <c r="E2529" s="172">
        <v>1.222332239151001</v>
      </c>
    </row>
    <row r="2530" spans="1:5" ht="30">
      <c r="A2530" s="124" t="s">
        <v>4981</v>
      </c>
      <c r="B2530" s="134" t="s">
        <v>4982</v>
      </c>
      <c r="C2530" s="139" t="s">
        <v>3453</v>
      </c>
      <c r="D2530" s="161">
        <v>3.3544919490814209</v>
      </c>
      <c r="E2530" s="172">
        <v>3.3649778366088867</v>
      </c>
    </row>
    <row r="2531" spans="1:5" ht="30">
      <c r="A2531" s="124" t="s">
        <v>4983</v>
      </c>
      <c r="B2531" s="134" t="s">
        <v>4984</v>
      </c>
      <c r="C2531" s="139" t="s">
        <v>353</v>
      </c>
      <c r="D2531" s="161">
        <v>2.1167786121368408</v>
      </c>
      <c r="E2531" s="172">
        <v>2.1170072555541992</v>
      </c>
    </row>
    <row r="2532" spans="1:5" ht="45">
      <c r="A2532" s="124" t="s">
        <v>4985</v>
      </c>
      <c r="B2532" s="134" t="s">
        <v>4986</v>
      </c>
      <c r="C2532" s="139" t="s">
        <v>4963</v>
      </c>
      <c r="D2532" s="166">
        <v>5.3359046578407288E-2</v>
      </c>
      <c r="E2532" s="177">
        <v>5.3364705294370651E-2</v>
      </c>
    </row>
    <row r="2533" spans="1:5" ht="45">
      <c r="A2533" s="124" t="s">
        <v>4987</v>
      </c>
      <c r="B2533" s="134" t="s">
        <v>4988</v>
      </c>
      <c r="C2533" s="139" t="s">
        <v>4966</v>
      </c>
      <c r="D2533" s="170">
        <v>2.3654234610148706E-5</v>
      </c>
      <c r="E2533" s="181">
        <v>2.3655202312511392E-5</v>
      </c>
    </row>
    <row r="2534" spans="1:5" ht="30">
      <c r="A2534" s="124" t="s">
        <v>4989</v>
      </c>
      <c r="B2534" s="134" t="s">
        <v>4990</v>
      </c>
      <c r="C2534" s="139" t="s">
        <v>50</v>
      </c>
      <c r="D2534" s="161">
        <v>2.628000020980835</v>
      </c>
      <c r="E2534" s="172">
        <v>2.6360940933227539</v>
      </c>
    </row>
    <row r="2535" spans="1:5" ht="30">
      <c r="A2535" s="124" t="s">
        <v>4991</v>
      </c>
      <c r="B2535" s="134" t="s">
        <v>4992</v>
      </c>
      <c r="C2535" s="139" t="s">
        <v>42</v>
      </c>
      <c r="D2535" s="167">
        <v>237.0645751953125</v>
      </c>
      <c r="E2535" s="178">
        <v>237.07952880859375</v>
      </c>
    </row>
    <row r="2536" spans="1:5" ht="30">
      <c r="A2536" s="124" t="s">
        <v>4993</v>
      </c>
      <c r="B2536" s="134" t="s">
        <v>4994</v>
      </c>
      <c r="C2536" s="139" t="s">
        <v>20</v>
      </c>
      <c r="D2536" s="162">
        <v>41.510448455810547</v>
      </c>
      <c r="E2536" s="173">
        <v>68.341018676757813</v>
      </c>
    </row>
    <row r="2537" spans="1:5" ht="30">
      <c r="A2537" s="124" t="s">
        <v>4995</v>
      </c>
      <c r="B2537" s="134" t="s">
        <v>4996</v>
      </c>
      <c r="C2537" s="139" t="s">
        <v>353</v>
      </c>
      <c r="D2537" s="161">
        <v>7.5303101539611816</v>
      </c>
      <c r="E2537" s="172">
        <v>7.5289068222045898</v>
      </c>
    </row>
    <row r="2538" spans="1:5" ht="30">
      <c r="A2538" s="124" t="s">
        <v>4997</v>
      </c>
      <c r="B2538" s="134" t="s">
        <v>4998</v>
      </c>
      <c r="C2538" s="139" t="s">
        <v>348</v>
      </c>
      <c r="D2538" s="164">
        <v>2942.999267578125</v>
      </c>
      <c r="E2538" s="175">
        <v>2943</v>
      </c>
    </row>
    <row r="2539" spans="1:5" ht="30">
      <c r="A2539" s="124" t="s">
        <v>4999</v>
      </c>
      <c r="B2539" s="134" t="s">
        <v>5000</v>
      </c>
      <c r="C2539" s="139" t="s">
        <v>348</v>
      </c>
      <c r="D2539" s="167">
        <v>395.51071166992187</v>
      </c>
      <c r="E2539" s="178">
        <v>395.51156616210937</v>
      </c>
    </row>
    <row r="2540" spans="1:5" ht="30">
      <c r="A2540" s="124" t="s">
        <v>5001</v>
      </c>
      <c r="B2540" s="134" t="s">
        <v>5002</v>
      </c>
      <c r="C2540" s="139"/>
      <c r="D2540" s="161">
        <v>1.103014349937439</v>
      </c>
      <c r="E2540" s="172">
        <v>1.1029636859893799</v>
      </c>
    </row>
    <row r="2541" spans="1:5" ht="30">
      <c r="A2541" s="124" t="s">
        <v>5003</v>
      </c>
      <c r="B2541" s="134" t="s">
        <v>5004</v>
      </c>
      <c r="C2541" s="139" t="s">
        <v>3453</v>
      </c>
      <c r="D2541" s="161">
        <v>1.1274106502532959</v>
      </c>
      <c r="E2541" s="172">
        <v>1.1308845281600952</v>
      </c>
    </row>
    <row r="2542" spans="1:5" ht="30">
      <c r="A2542" s="124" t="s">
        <v>5005</v>
      </c>
      <c r="B2542" s="134" t="s">
        <v>5006</v>
      </c>
      <c r="C2542" s="139" t="s">
        <v>353</v>
      </c>
      <c r="D2542" s="161">
        <v>2.029822826385498</v>
      </c>
      <c r="E2542" s="172">
        <v>2.0300474166870117</v>
      </c>
    </row>
    <row r="2543" spans="1:5" ht="30">
      <c r="A2543" s="124" t="s">
        <v>5007</v>
      </c>
      <c r="B2543" s="134" t="s">
        <v>5008</v>
      </c>
      <c r="C2543" s="139" t="s">
        <v>4963</v>
      </c>
      <c r="D2543" s="166">
        <v>3.7227604538202286E-2</v>
      </c>
      <c r="E2543" s="177">
        <v>3.7230223417282104E-2</v>
      </c>
    </row>
    <row r="2544" spans="1:5" ht="30">
      <c r="A2544" s="124" t="s">
        <v>5009</v>
      </c>
      <c r="B2544" s="134" t="s">
        <v>5010</v>
      </c>
      <c r="C2544" s="139" t="s">
        <v>4966</v>
      </c>
      <c r="D2544" s="170">
        <v>1.7665088307694532E-5</v>
      </c>
      <c r="E2544" s="181">
        <v>1.7665552149992436E-5</v>
      </c>
    </row>
    <row r="2545" spans="1:5" ht="30">
      <c r="A2545" s="124" t="s">
        <v>5011</v>
      </c>
      <c r="B2545" s="134" t="s">
        <v>5012</v>
      </c>
      <c r="C2545" s="139" t="s">
        <v>50</v>
      </c>
      <c r="D2545" s="161">
        <v>2.628000020980835</v>
      </c>
      <c r="E2545" s="172">
        <v>2.6360940933227539</v>
      </c>
    </row>
    <row r="2546" spans="1:5" ht="30">
      <c r="A2546" s="124" t="s">
        <v>5013</v>
      </c>
      <c r="B2546" s="134" t="s">
        <v>5014</v>
      </c>
      <c r="C2546" s="139" t="s">
        <v>42</v>
      </c>
      <c r="D2546" s="167">
        <v>237.0645751953125</v>
      </c>
      <c r="E2546" s="178">
        <v>237.07952880859375</v>
      </c>
    </row>
    <row r="2547" spans="1:5" ht="30">
      <c r="A2547" s="124" t="s">
        <v>5015</v>
      </c>
      <c r="B2547" s="134" t="s">
        <v>5016</v>
      </c>
      <c r="C2547" s="139" t="s">
        <v>20</v>
      </c>
      <c r="D2547" s="162">
        <v>38.887607574462891</v>
      </c>
      <c r="E2547" s="173">
        <v>64.062652587890625</v>
      </c>
    </row>
    <row r="2548" spans="1:5" ht="30">
      <c r="A2548" s="124" t="s">
        <v>5017</v>
      </c>
      <c r="B2548" s="134" t="s">
        <v>5018</v>
      </c>
      <c r="C2548" s="139" t="s">
        <v>353</v>
      </c>
      <c r="D2548" s="161">
        <v>7.5303101539611816</v>
      </c>
      <c r="E2548" s="172">
        <v>7.5289068222045898</v>
      </c>
    </row>
    <row r="2549" spans="1:5" ht="30">
      <c r="A2549" s="124" t="s">
        <v>5019</v>
      </c>
      <c r="B2549" s="134" t="s">
        <v>5020</v>
      </c>
      <c r="C2549" s="139" t="s">
        <v>348</v>
      </c>
      <c r="D2549" s="164">
        <v>2942.999267578125</v>
      </c>
      <c r="E2549" s="175">
        <v>2943</v>
      </c>
    </row>
    <row r="2550" spans="1:5" ht="30">
      <c r="A2550" s="124" t="s">
        <v>5021</v>
      </c>
      <c r="B2550" s="134" t="s">
        <v>5022</v>
      </c>
      <c r="C2550" s="139" t="s">
        <v>348</v>
      </c>
      <c r="D2550" s="167">
        <v>395.51071166992187</v>
      </c>
      <c r="E2550" s="178">
        <v>395.51156616210937</v>
      </c>
    </row>
    <row r="2551" spans="1:5" ht="30">
      <c r="A2551" s="124" t="s">
        <v>5023</v>
      </c>
      <c r="B2551" s="134" t="s">
        <v>5024</v>
      </c>
      <c r="C2551" s="139"/>
      <c r="D2551" s="161">
        <v>1.103014349937439</v>
      </c>
      <c r="E2551" s="172">
        <v>1.1029636859893799</v>
      </c>
    </row>
    <row r="2552" spans="1:5" ht="30">
      <c r="A2552" s="124" t="s">
        <v>5025</v>
      </c>
      <c r="B2552" s="134" t="s">
        <v>5026</v>
      </c>
      <c r="C2552" s="139" t="s">
        <v>3453</v>
      </c>
      <c r="D2552" s="161">
        <v>1.1274106502532959</v>
      </c>
      <c r="E2552" s="172">
        <v>1.1308845281600952</v>
      </c>
    </row>
    <row r="2553" spans="1:5" ht="30">
      <c r="A2553" s="124" t="s">
        <v>5027</v>
      </c>
      <c r="B2553" s="134" t="s">
        <v>5028</v>
      </c>
      <c r="C2553" s="139" t="s">
        <v>353</v>
      </c>
      <c r="D2553" s="161">
        <v>2.029822826385498</v>
      </c>
      <c r="E2553" s="172">
        <v>2.0300474166870117</v>
      </c>
    </row>
    <row r="2554" spans="1:5" ht="45">
      <c r="A2554" s="124" t="s">
        <v>5029</v>
      </c>
      <c r="B2554" s="134" t="s">
        <v>5030</v>
      </c>
      <c r="C2554" s="139" t="s">
        <v>4963</v>
      </c>
      <c r="D2554" s="166">
        <v>3.7227604538202286E-2</v>
      </c>
      <c r="E2554" s="177">
        <v>3.7230223417282104E-2</v>
      </c>
    </row>
    <row r="2555" spans="1:5" ht="45">
      <c r="A2555" s="124" t="s">
        <v>5031</v>
      </c>
      <c r="B2555" s="134" t="s">
        <v>5032</v>
      </c>
      <c r="C2555" s="139" t="s">
        <v>4966</v>
      </c>
      <c r="D2555" s="170">
        <v>1.7665088307694532E-5</v>
      </c>
      <c r="E2555" s="181">
        <v>1.7665552149992436E-5</v>
      </c>
    </row>
    <row r="2556" spans="1:5" ht="30">
      <c r="A2556" s="124" t="s">
        <v>5033</v>
      </c>
      <c r="B2556" s="134" t="s">
        <v>5034</v>
      </c>
      <c r="C2556" s="139" t="s">
        <v>50</v>
      </c>
      <c r="D2556" s="166">
        <v>0.90799999237060547</v>
      </c>
      <c r="E2556" s="177">
        <v>0.91065078973770142</v>
      </c>
    </row>
    <row r="2557" spans="1:5" ht="30">
      <c r="A2557" s="124" t="s">
        <v>5035</v>
      </c>
      <c r="B2557" s="134" t="s">
        <v>5036</v>
      </c>
      <c r="C2557" s="139" t="s">
        <v>42</v>
      </c>
      <c r="D2557" s="167">
        <v>172.29573059082031</v>
      </c>
      <c r="E2557" s="178">
        <v>172.29570007324219</v>
      </c>
    </row>
    <row r="2558" spans="1:5" ht="30">
      <c r="A2558" s="124" t="s">
        <v>5037</v>
      </c>
      <c r="B2558" s="134" t="s">
        <v>5038</v>
      </c>
      <c r="C2558" s="139" t="s">
        <v>20</v>
      </c>
      <c r="D2558" s="162">
        <v>38.887607574462891</v>
      </c>
      <c r="E2558" s="173">
        <v>64.062652587890625</v>
      </c>
    </row>
    <row r="2559" spans="1:5" ht="30">
      <c r="A2559" s="124" t="s">
        <v>5039</v>
      </c>
      <c r="B2559" s="134" t="s">
        <v>5040</v>
      </c>
      <c r="C2559" s="139" t="s">
        <v>353</v>
      </c>
      <c r="D2559" s="161">
        <v>7.7618379592895508</v>
      </c>
      <c r="E2559" s="172">
        <v>7.7604656219482422</v>
      </c>
    </row>
    <row r="2560" spans="1:5" ht="30">
      <c r="A2560" s="124" t="s">
        <v>5041</v>
      </c>
      <c r="B2560" s="134" t="s">
        <v>5042</v>
      </c>
      <c r="C2560" s="139" t="s">
        <v>348</v>
      </c>
      <c r="D2560" s="164">
        <v>2821.28076171875</v>
      </c>
      <c r="E2560" s="175">
        <v>2821.26513671875</v>
      </c>
    </row>
    <row r="2561" spans="1:5" ht="30">
      <c r="A2561" s="124" t="s">
        <v>5043</v>
      </c>
      <c r="B2561" s="134" t="s">
        <v>5044</v>
      </c>
      <c r="C2561" s="139" t="s">
        <v>348</v>
      </c>
      <c r="D2561" s="167">
        <v>273.79217529296875</v>
      </c>
      <c r="E2561" s="178">
        <v>273.77658081054687</v>
      </c>
    </row>
    <row r="2562" spans="1:5" ht="30">
      <c r="A2562" s="124" t="s">
        <v>5045</v>
      </c>
      <c r="B2562" s="134" t="s">
        <v>5046</v>
      </c>
      <c r="C2562" s="139"/>
      <c r="D2562" s="161">
        <v>1.0664941072463989</v>
      </c>
      <c r="E2562" s="172">
        <v>1.0664368867874146</v>
      </c>
    </row>
    <row r="2563" spans="1:5" ht="30">
      <c r="A2563" s="124" t="s">
        <v>5047</v>
      </c>
      <c r="B2563" s="134" t="s">
        <v>5048</v>
      </c>
      <c r="C2563" s="139" t="s">
        <v>3453</v>
      </c>
      <c r="D2563" s="166">
        <v>0.44435223937034607</v>
      </c>
      <c r="E2563" s="177">
        <v>0.44565746188163757</v>
      </c>
    </row>
    <row r="2564" spans="1:5" ht="30">
      <c r="A2564" s="124" t="s">
        <v>5049</v>
      </c>
      <c r="B2564" s="134" t="s">
        <v>5050</v>
      </c>
      <c r="C2564" s="139" t="s">
        <v>353</v>
      </c>
      <c r="D2564" s="161">
        <v>1.9747717380523682</v>
      </c>
      <c r="E2564" s="172">
        <v>1.9749231338500977</v>
      </c>
    </row>
    <row r="2565" spans="1:5" ht="30">
      <c r="A2565" s="124" t="s">
        <v>5051</v>
      </c>
      <c r="B2565" s="134" t="s">
        <v>5052</v>
      </c>
      <c r="C2565" s="139" t="s">
        <v>4963</v>
      </c>
      <c r="D2565" s="166">
        <v>3.0797919258475304E-2</v>
      </c>
      <c r="E2565" s="177">
        <v>3.0798438936471939E-2</v>
      </c>
    </row>
    <row r="2566" spans="1:5" ht="30">
      <c r="A2566" s="124" t="s">
        <v>5053</v>
      </c>
      <c r="B2566" s="134" t="s">
        <v>5054</v>
      </c>
      <c r="C2566" s="139" t="s">
        <v>4966</v>
      </c>
      <c r="D2566" s="170">
        <v>1.5076737327035517E-5</v>
      </c>
      <c r="E2566" s="181">
        <v>1.507664183009183E-5</v>
      </c>
    </row>
    <row r="2567" spans="1:5" ht="30">
      <c r="A2567" s="124" t="s">
        <v>5055</v>
      </c>
      <c r="B2567" s="134" t="s">
        <v>5056</v>
      </c>
      <c r="C2567" s="139" t="s">
        <v>50</v>
      </c>
      <c r="D2567" s="166">
        <v>0.90799999237060547</v>
      </c>
      <c r="E2567" s="177">
        <v>0.91065078973770142</v>
      </c>
    </row>
    <row r="2568" spans="1:5" ht="30">
      <c r="A2568" s="124" t="s">
        <v>5057</v>
      </c>
      <c r="B2568" s="134" t="s">
        <v>5058</v>
      </c>
      <c r="C2568" s="139" t="s">
        <v>42</v>
      </c>
      <c r="D2568" s="167">
        <v>172.29573059082031</v>
      </c>
      <c r="E2568" s="178">
        <v>172.29570007324219</v>
      </c>
    </row>
    <row r="2569" spans="1:5" ht="30">
      <c r="A2569" s="124" t="s">
        <v>5059</v>
      </c>
      <c r="B2569" s="134" t="s">
        <v>5060</v>
      </c>
      <c r="C2569" s="139" t="s">
        <v>20</v>
      </c>
      <c r="D2569" s="162">
        <v>37.345264434814453</v>
      </c>
      <c r="E2569" s="173">
        <v>61.491512298583984</v>
      </c>
    </row>
    <row r="2570" spans="1:5" ht="30">
      <c r="A2570" s="124" t="s">
        <v>5061</v>
      </c>
      <c r="B2570" s="134" t="s">
        <v>5062</v>
      </c>
      <c r="C2570" s="139" t="s">
        <v>353</v>
      </c>
      <c r="D2570" s="161">
        <v>7.7618379592895508</v>
      </c>
      <c r="E2570" s="172">
        <v>7.7604656219482422</v>
      </c>
    </row>
    <row r="2571" spans="1:5" ht="30">
      <c r="A2571" s="124" t="s">
        <v>5063</v>
      </c>
      <c r="B2571" s="134" t="s">
        <v>5064</v>
      </c>
      <c r="C2571" s="139" t="s">
        <v>348</v>
      </c>
      <c r="D2571" s="164">
        <v>2821.28076171875</v>
      </c>
      <c r="E2571" s="175">
        <v>2821.26513671875</v>
      </c>
    </row>
    <row r="2572" spans="1:5" ht="30">
      <c r="A2572" s="124" t="s">
        <v>5065</v>
      </c>
      <c r="B2572" s="134" t="s">
        <v>5066</v>
      </c>
      <c r="C2572" s="139" t="s">
        <v>348</v>
      </c>
      <c r="D2572" s="167">
        <v>273.79217529296875</v>
      </c>
      <c r="E2572" s="178">
        <v>273.77658081054687</v>
      </c>
    </row>
    <row r="2573" spans="1:5" ht="30">
      <c r="A2573" s="124" t="s">
        <v>5067</v>
      </c>
      <c r="B2573" s="134" t="s">
        <v>5068</v>
      </c>
      <c r="C2573" s="139"/>
      <c r="D2573" s="161">
        <v>1.0664941072463989</v>
      </c>
      <c r="E2573" s="172">
        <v>1.0664368867874146</v>
      </c>
    </row>
    <row r="2574" spans="1:5" ht="30">
      <c r="A2574" s="124" t="s">
        <v>5069</v>
      </c>
      <c r="B2574" s="134" t="s">
        <v>5070</v>
      </c>
      <c r="C2574" s="139" t="s">
        <v>3453</v>
      </c>
      <c r="D2574" s="166">
        <v>0.44435223937034607</v>
      </c>
      <c r="E2574" s="177">
        <v>0.44565746188163757</v>
      </c>
    </row>
    <row r="2575" spans="1:5" ht="30">
      <c r="A2575" s="124" t="s">
        <v>5071</v>
      </c>
      <c r="B2575" s="134" t="s">
        <v>5072</v>
      </c>
      <c r="C2575" s="139" t="s">
        <v>353</v>
      </c>
      <c r="D2575" s="161">
        <v>1.9747717380523682</v>
      </c>
      <c r="E2575" s="172">
        <v>1.9749231338500977</v>
      </c>
    </row>
    <row r="2576" spans="1:5" ht="45">
      <c r="A2576" s="124" t="s">
        <v>5073</v>
      </c>
      <c r="B2576" s="134" t="s">
        <v>5074</v>
      </c>
      <c r="C2576" s="139" t="s">
        <v>4963</v>
      </c>
      <c r="D2576" s="166">
        <v>3.0797919258475304E-2</v>
      </c>
      <c r="E2576" s="177">
        <v>3.0798438936471939E-2</v>
      </c>
    </row>
    <row r="2577" spans="1:5" ht="45">
      <c r="A2577" s="124" t="s">
        <v>5075</v>
      </c>
      <c r="B2577" s="134" t="s">
        <v>5076</v>
      </c>
      <c r="C2577" s="139" t="s">
        <v>4966</v>
      </c>
      <c r="D2577" s="170">
        <v>1.5076737327035517E-5</v>
      </c>
      <c r="E2577" s="181">
        <v>1.507664183009183E-5</v>
      </c>
    </row>
    <row r="2578" spans="1:5" ht="30">
      <c r="A2578" s="124" t="s">
        <v>5077</v>
      </c>
      <c r="B2578" s="134" t="s">
        <v>5078</v>
      </c>
      <c r="C2578" s="139" t="s">
        <v>50</v>
      </c>
      <c r="D2578" s="161">
        <v>2.628000020980835</v>
      </c>
      <c r="E2578" s="172">
        <v>2.6360940933227539</v>
      </c>
    </row>
    <row r="2579" spans="1:5" ht="30">
      <c r="A2579" s="124" t="s">
        <v>5079</v>
      </c>
      <c r="B2579" s="134" t="s">
        <v>5080</v>
      </c>
      <c r="C2579" s="139" t="s">
        <v>42</v>
      </c>
      <c r="D2579" s="167">
        <v>237.0645751953125</v>
      </c>
      <c r="E2579" s="178">
        <v>237.07952880859375</v>
      </c>
    </row>
    <row r="2580" spans="1:5" ht="30">
      <c r="A2580" s="124" t="s">
        <v>5081</v>
      </c>
      <c r="B2580" s="134" t="s">
        <v>5082</v>
      </c>
      <c r="C2580" s="139" t="s">
        <v>20</v>
      </c>
      <c r="D2580" s="161">
        <v>2.6228430271148682</v>
      </c>
      <c r="E2580" s="172">
        <v>4.2783699035644531</v>
      </c>
    </row>
    <row r="2581" spans="1:5" ht="30">
      <c r="A2581" s="124" t="s">
        <v>5083</v>
      </c>
      <c r="B2581" s="134" t="s">
        <v>5084</v>
      </c>
      <c r="C2581" s="139" t="s">
        <v>353</v>
      </c>
      <c r="D2581" s="161">
        <v>7.5303101539611816</v>
      </c>
      <c r="E2581" s="172">
        <v>7.5289068222045898</v>
      </c>
    </row>
    <row r="2582" spans="1:5" ht="30">
      <c r="A2582" s="124" t="s">
        <v>5085</v>
      </c>
      <c r="B2582" s="134" t="s">
        <v>5086</v>
      </c>
      <c r="C2582" s="139" t="s">
        <v>348</v>
      </c>
      <c r="D2582" s="164">
        <v>2942.999267578125</v>
      </c>
      <c r="E2582" s="175">
        <v>2943</v>
      </c>
    </row>
    <row r="2583" spans="1:5" ht="30">
      <c r="A2583" s="124" t="s">
        <v>5087</v>
      </c>
      <c r="B2583" s="134" t="s">
        <v>5088</v>
      </c>
      <c r="C2583" s="139" t="s">
        <v>348</v>
      </c>
      <c r="D2583" s="167">
        <v>395.51071166992187</v>
      </c>
      <c r="E2583" s="178">
        <v>395.51156616210937</v>
      </c>
    </row>
    <row r="2584" spans="1:5" ht="30">
      <c r="A2584" s="124" t="s">
        <v>5089</v>
      </c>
      <c r="B2584" s="134" t="s">
        <v>5090</v>
      </c>
      <c r="C2584" s="139"/>
      <c r="D2584" s="161">
        <v>1.103014349937439</v>
      </c>
      <c r="E2584" s="172">
        <v>1.1029636859893799</v>
      </c>
    </row>
    <row r="2585" spans="1:5" ht="30">
      <c r="A2585" s="124" t="s">
        <v>5091</v>
      </c>
      <c r="B2585" s="134" t="s">
        <v>5092</v>
      </c>
      <c r="C2585" s="139" t="s">
        <v>3453</v>
      </c>
      <c r="D2585" s="161">
        <v>1.1274106502532959</v>
      </c>
      <c r="E2585" s="172">
        <v>1.1308845281600952</v>
      </c>
    </row>
    <row r="2586" spans="1:5" ht="30">
      <c r="A2586" s="124" t="s">
        <v>5093</v>
      </c>
      <c r="B2586" s="134" t="s">
        <v>5094</v>
      </c>
      <c r="C2586" s="139" t="s">
        <v>353</v>
      </c>
      <c r="D2586" s="161">
        <v>2.029822826385498</v>
      </c>
      <c r="E2586" s="172">
        <v>2.0300474166870117</v>
      </c>
    </row>
    <row r="2587" spans="1:5" ht="30">
      <c r="A2587" s="124" t="s">
        <v>5095</v>
      </c>
      <c r="B2587" s="134" t="s">
        <v>5096</v>
      </c>
      <c r="C2587" s="139" t="s">
        <v>4963</v>
      </c>
      <c r="D2587" s="166">
        <v>3.7227604538202286E-2</v>
      </c>
      <c r="E2587" s="177">
        <v>3.7230223417282104E-2</v>
      </c>
    </row>
    <row r="2588" spans="1:5" ht="30">
      <c r="A2588" s="124" t="s">
        <v>5097</v>
      </c>
      <c r="B2588" s="134" t="s">
        <v>5098</v>
      </c>
      <c r="C2588" s="139" t="s">
        <v>4966</v>
      </c>
      <c r="D2588" s="170">
        <v>1.7665088307694532E-5</v>
      </c>
      <c r="E2588" s="181">
        <v>1.7665552149992436E-5</v>
      </c>
    </row>
    <row r="2589" spans="1:5" ht="30">
      <c r="A2589" s="124" t="s">
        <v>5099</v>
      </c>
      <c r="B2589" s="134" t="s">
        <v>5100</v>
      </c>
      <c r="C2589" s="139" t="s">
        <v>50</v>
      </c>
      <c r="D2589" s="161">
        <v>9.9860000610351562</v>
      </c>
      <c r="E2589" s="173">
        <v>10.017158508300781</v>
      </c>
    </row>
    <row r="2590" spans="1:5" ht="30">
      <c r="A2590" s="124" t="s">
        <v>5101</v>
      </c>
      <c r="B2590" s="134" t="s">
        <v>5102</v>
      </c>
      <c r="C2590" s="139" t="s">
        <v>42</v>
      </c>
      <c r="D2590" s="167">
        <v>381.46343994140625</v>
      </c>
      <c r="E2590" s="178">
        <v>381.48895263671875</v>
      </c>
    </row>
    <row r="2591" spans="1:5" ht="30">
      <c r="A2591" s="124" t="s">
        <v>5103</v>
      </c>
      <c r="B2591" s="134" t="s">
        <v>5104</v>
      </c>
      <c r="C2591" s="139" t="s">
        <v>20</v>
      </c>
      <c r="D2591" s="161">
        <v>3.642707347869873</v>
      </c>
      <c r="E2591" s="172">
        <v>6.0064582824707031</v>
      </c>
    </row>
    <row r="2592" spans="1:5" ht="30">
      <c r="A2592" s="124" t="s">
        <v>5105</v>
      </c>
      <c r="B2592" s="134" t="s">
        <v>5106</v>
      </c>
      <c r="C2592" s="139" t="s">
        <v>353</v>
      </c>
      <c r="D2592" s="161">
        <v>7.4080710411071777</v>
      </c>
      <c r="E2592" s="172">
        <v>7.4066543579101563</v>
      </c>
    </row>
    <row r="2593" spans="1:5" ht="30">
      <c r="A2593" s="124" t="s">
        <v>5107</v>
      </c>
      <c r="B2593" s="134" t="s">
        <v>5108</v>
      </c>
      <c r="C2593" s="139" t="s">
        <v>348</v>
      </c>
      <c r="D2593" s="163">
        <v>3224.999755859375</v>
      </c>
      <c r="E2593" s="174">
        <v>3225</v>
      </c>
    </row>
    <row r="2594" spans="1:5" ht="30">
      <c r="A2594" s="124" t="s">
        <v>5109</v>
      </c>
      <c r="B2594" s="134" t="s">
        <v>5110</v>
      </c>
      <c r="C2594" s="139" t="s">
        <v>348</v>
      </c>
      <c r="D2594" s="167">
        <v>677.5111083984375</v>
      </c>
      <c r="E2594" s="178">
        <v>677.511474609375</v>
      </c>
    </row>
    <row r="2595" spans="1:5" ht="30">
      <c r="A2595" s="124" t="s">
        <v>5111</v>
      </c>
      <c r="B2595" s="134" t="s">
        <v>5112</v>
      </c>
      <c r="C2595" s="139"/>
      <c r="D2595" s="161">
        <v>1.2223378419876099</v>
      </c>
      <c r="E2595" s="172">
        <v>1.222332239151001</v>
      </c>
    </row>
    <row r="2596" spans="1:5" ht="30">
      <c r="A2596" s="124" t="s">
        <v>5113</v>
      </c>
      <c r="B2596" s="134" t="s">
        <v>5114</v>
      </c>
      <c r="C2596" s="139" t="s">
        <v>3453</v>
      </c>
      <c r="D2596" s="161">
        <v>3.3544919490814209</v>
      </c>
      <c r="E2596" s="172">
        <v>3.3649778366088867</v>
      </c>
    </row>
    <row r="2597" spans="1:5" ht="30">
      <c r="A2597" s="124" t="s">
        <v>5115</v>
      </c>
      <c r="B2597" s="134" t="s">
        <v>5116</v>
      </c>
      <c r="C2597" s="139" t="s">
        <v>353</v>
      </c>
      <c r="D2597" s="161">
        <v>2.1167786121368408</v>
      </c>
      <c r="E2597" s="172">
        <v>2.1170072555541992</v>
      </c>
    </row>
    <row r="2598" spans="1:5" ht="30">
      <c r="A2598" s="124" t="s">
        <v>5117</v>
      </c>
      <c r="B2598" s="134" t="s">
        <v>5118</v>
      </c>
      <c r="C2598" s="139" t="s">
        <v>4963</v>
      </c>
      <c r="D2598" s="166">
        <v>5.3359046578407288E-2</v>
      </c>
      <c r="E2598" s="177">
        <v>5.3364705294370651E-2</v>
      </c>
    </row>
    <row r="2599" spans="1:5" ht="30">
      <c r="A2599" s="124" t="s">
        <v>5119</v>
      </c>
      <c r="B2599" s="134" t="s">
        <v>5120</v>
      </c>
      <c r="C2599" s="139" t="s">
        <v>4966</v>
      </c>
      <c r="D2599" s="170">
        <v>2.3654234610148706E-5</v>
      </c>
      <c r="E2599" s="181">
        <v>2.3655202312511392E-5</v>
      </c>
    </row>
    <row r="2600" spans="1:5" ht="30">
      <c r="A2600" s="124" t="s">
        <v>5121</v>
      </c>
      <c r="B2600" s="134" t="s">
        <v>5122</v>
      </c>
      <c r="C2600" s="139" t="s">
        <v>50</v>
      </c>
      <c r="D2600" s="161">
        <v>9.9860000610351562</v>
      </c>
      <c r="E2600" s="173">
        <v>10.017158508300781</v>
      </c>
    </row>
    <row r="2601" spans="1:5" ht="30">
      <c r="A2601" s="124" t="s">
        <v>5123</v>
      </c>
      <c r="B2601" s="134" t="s">
        <v>5124</v>
      </c>
      <c r="C2601" s="139" t="s">
        <v>42</v>
      </c>
      <c r="D2601" s="167">
        <v>381.46343994140625</v>
      </c>
      <c r="E2601" s="178">
        <v>381.48895263671875</v>
      </c>
    </row>
    <row r="2602" spans="1:5" ht="30">
      <c r="A2602" s="124" t="s">
        <v>5125</v>
      </c>
      <c r="B2602" s="134" t="s">
        <v>5126</v>
      </c>
      <c r="C2602" s="139" t="s">
        <v>20</v>
      </c>
      <c r="D2602" s="170">
        <v>2.9418970370898023E-7</v>
      </c>
      <c r="E2602" s="181">
        <v>2.9418970370898023E-7</v>
      </c>
    </row>
    <row r="2603" spans="1:5" ht="30">
      <c r="A2603" s="124" t="s">
        <v>5127</v>
      </c>
      <c r="B2603" s="134" t="s">
        <v>5128</v>
      </c>
      <c r="C2603" s="139" t="s">
        <v>353</v>
      </c>
      <c r="D2603" s="161">
        <v>7.4080710411071777</v>
      </c>
      <c r="E2603" s="172">
        <v>7.4066543579101563</v>
      </c>
    </row>
    <row r="2604" spans="1:5" ht="30">
      <c r="A2604" s="124" t="s">
        <v>5129</v>
      </c>
      <c r="B2604" s="134" t="s">
        <v>5130</v>
      </c>
      <c r="C2604" s="139" t="s">
        <v>348</v>
      </c>
      <c r="D2604" s="163">
        <v>3224.999755859375</v>
      </c>
      <c r="E2604" s="174">
        <v>3225</v>
      </c>
    </row>
    <row r="2605" spans="1:5" ht="30">
      <c r="A2605" s="124" t="s">
        <v>5131</v>
      </c>
      <c r="B2605" s="134" t="s">
        <v>5132</v>
      </c>
      <c r="C2605" s="139" t="s">
        <v>348</v>
      </c>
      <c r="D2605" s="167">
        <v>677.5111083984375</v>
      </c>
      <c r="E2605" s="178">
        <v>677.511474609375</v>
      </c>
    </row>
    <row r="2606" spans="1:5" ht="30">
      <c r="A2606" s="124" t="s">
        <v>5133</v>
      </c>
      <c r="B2606" s="134" t="s">
        <v>5134</v>
      </c>
      <c r="C2606" s="139"/>
      <c r="D2606" s="161">
        <v>1.2223378419876099</v>
      </c>
      <c r="E2606" s="172">
        <v>1.222332239151001</v>
      </c>
    </row>
    <row r="2607" spans="1:5" ht="30">
      <c r="A2607" s="124" t="s">
        <v>5135</v>
      </c>
      <c r="B2607" s="134" t="s">
        <v>5136</v>
      </c>
      <c r="C2607" s="139" t="s">
        <v>3453</v>
      </c>
      <c r="D2607" s="161">
        <v>3.3544919490814209</v>
      </c>
      <c r="E2607" s="172">
        <v>3.3649778366088867</v>
      </c>
    </row>
    <row r="2608" spans="1:5" ht="30">
      <c r="A2608" s="124" t="s">
        <v>5137</v>
      </c>
      <c r="B2608" s="134" t="s">
        <v>5138</v>
      </c>
      <c r="C2608" s="139" t="s">
        <v>353</v>
      </c>
      <c r="D2608" s="161">
        <v>2.1167786121368408</v>
      </c>
      <c r="E2608" s="172">
        <v>2.1170072555541992</v>
      </c>
    </row>
    <row r="2609" spans="1:5" ht="30">
      <c r="A2609" s="124" t="s">
        <v>5139</v>
      </c>
      <c r="B2609" s="134" t="s">
        <v>5140</v>
      </c>
      <c r="C2609" s="139" t="s">
        <v>4963</v>
      </c>
      <c r="D2609" s="166">
        <v>5.3359046578407288E-2</v>
      </c>
      <c r="E2609" s="177">
        <v>5.3364705294370651E-2</v>
      </c>
    </row>
    <row r="2610" spans="1:5" ht="30">
      <c r="A2610" s="124" t="s">
        <v>5141</v>
      </c>
      <c r="B2610" s="134" t="s">
        <v>5142</v>
      </c>
      <c r="C2610" s="139" t="s">
        <v>4966</v>
      </c>
      <c r="D2610" s="170">
        <v>2.3654234610148706E-5</v>
      </c>
      <c r="E2610" s="181">
        <v>2.3655202312511392E-5</v>
      </c>
    </row>
    <row r="2611" spans="1:5" ht="30">
      <c r="A2611" s="124" t="s">
        <v>5143</v>
      </c>
      <c r="B2611" s="134" t="s">
        <v>5144</v>
      </c>
      <c r="C2611" s="139" t="s">
        <v>50</v>
      </c>
      <c r="D2611" s="166">
        <v>0.90799999237060547</v>
      </c>
      <c r="E2611" s="177">
        <v>0.91065078973770142</v>
      </c>
    </row>
    <row r="2612" spans="1:5" ht="30">
      <c r="A2612" s="124" t="s">
        <v>5145</v>
      </c>
      <c r="B2612" s="134" t="s">
        <v>5146</v>
      </c>
      <c r="C2612" s="139" t="s">
        <v>42</v>
      </c>
      <c r="D2612" s="167">
        <v>172.29573059082031</v>
      </c>
      <c r="E2612" s="178">
        <v>172.29570007324219</v>
      </c>
    </row>
    <row r="2613" spans="1:5" ht="30">
      <c r="A2613" s="124" t="s">
        <v>5147</v>
      </c>
      <c r="B2613" s="134" t="s">
        <v>5148</v>
      </c>
      <c r="C2613" s="139" t="s">
        <v>20</v>
      </c>
      <c r="D2613" s="161">
        <v>1.5423468351364136</v>
      </c>
      <c r="E2613" s="172">
        <v>2.5711407661437988</v>
      </c>
    </row>
    <row r="2614" spans="1:5" ht="30">
      <c r="A2614" s="124" t="s">
        <v>5149</v>
      </c>
      <c r="B2614" s="134" t="s">
        <v>5150</v>
      </c>
      <c r="C2614" s="139" t="s">
        <v>353</v>
      </c>
      <c r="D2614" s="161">
        <v>7.7618379592895508</v>
      </c>
      <c r="E2614" s="172">
        <v>7.7604656219482422</v>
      </c>
    </row>
    <row r="2615" spans="1:5" ht="30">
      <c r="A2615" s="124" t="s">
        <v>5151</v>
      </c>
      <c r="B2615" s="134" t="s">
        <v>5152</v>
      </c>
      <c r="C2615" s="139" t="s">
        <v>348</v>
      </c>
      <c r="D2615" s="164">
        <v>2821.28076171875</v>
      </c>
      <c r="E2615" s="175">
        <v>2821.26513671875</v>
      </c>
    </row>
    <row r="2616" spans="1:5" ht="30">
      <c r="A2616" s="124" t="s">
        <v>5153</v>
      </c>
      <c r="B2616" s="134" t="s">
        <v>5154</v>
      </c>
      <c r="C2616" s="139" t="s">
        <v>348</v>
      </c>
      <c r="D2616" s="167">
        <v>273.79217529296875</v>
      </c>
      <c r="E2616" s="178">
        <v>273.77658081054687</v>
      </c>
    </row>
    <row r="2617" spans="1:5" ht="30">
      <c r="A2617" s="124" t="s">
        <v>5155</v>
      </c>
      <c r="B2617" s="134" t="s">
        <v>5156</v>
      </c>
      <c r="C2617" s="139"/>
      <c r="D2617" s="161">
        <v>1.0664941072463989</v>
      </c>
      <c r="E2617" s="172">
        <v>1.0664368867874146</v>
      </c>
    </row>
    <row r="2618" spans="1:5" ht="30">
      <c r="A2618" s="124" t="s">
        <v>5157</v>
      </c>
      <c r="B2618" s="134" t="s">
        <v>5158</v>
      </c>
      <c r="C2618" s="139" t="s">
        <v>3453</v>
      </c>
      <c r="D2618" s="166">
        <v>0.44435223937034607</v>
      </c>
      <c r="E2618" s="177">
        <v>0.44565746188163757</v>
      </c>
    </row>
    <row r="2619" spans="1:5" ht="30">
      <c r="A2619" s="124" t="s">
        <v>5159</v>
      </c>
      <c r="B2619" s="134" t="s">
        <v>5160</v>
      </c>
      <c r="C2619" s="139" t="s">
        <v>353</v>
      </c>
      <c r="D2619" s="161">
        <v>1.9747717380523682</v>
      </c>
      <c r="E2619" s="172">
        <v>1.9749231338500977</v>
      </c>
    </row>
    <row r="2620" spans="1:5" ht="30">
      <c r="A2620" s="124" t="s">
        <v>5161</v>
      </c>
      <c r="B2620" s="134" t="s">
        <v>5162</v>
      </c>
      <c r="C2620" s="139" t="s">
        <v>4963</v>
      </c>
      <c r="D2620" s="166">
        <v>3.0797919258475304E-2</v>
      </c>
      <c r="E2620" s="177">
        <v>3.0798438936471939E-2</v>
      </c>
    </row>
    <row r="2621" spans="1:5" ht="30">
      <c r="A2621" s="124" t="s">
        <v>5163</v>
      </c>
      <c r="B2621" s="134" t="s">
        <v>5164</v>
      </c>
      <c r="C2621" s="139" t="s">
        <v>4966</v>
      </c>
      <c r="D2621" s="170">
        <v>1.5076737327035517E-5</v>
      </c>
      <c r="E2621" s="181">
        <v>1.507664183009183E-5</v>
      </c>
    </row>
    <row r="2622" spans="1:5" ht="45">
      <c r="A2622" s="124" t="s">
        <v>5165</v>
      </c>
      <c r="B2622" s="134" t="s">
        <v>5166</v>
      </c>
      <c r="C2622" s="139" t="s">
        <v>50</v>
      </c>
      <c r="D2622" s="166">
        <v>7.9999998211860657E-2</v>
      </c>
      <c r="E2622" s="177">
        <v>7.9999998211860657E-2</v>
      </c>
    </row>
    <row r="2623" spans="1:5" ht="45">
      <c r="A2623" s="124" t="s">
        <v>5167</v>
      </c>
      <c r="B2623" s="134" t="s">
        <v>5168</v>
      </c>
      <c r="C2623" s="139" t="s">
        <v>42</v>
      </c>
      <c r="D2623" s="162">
        <v>53.092845916748047</v>
      </c>
      <c r="E2623" s="173">
        <v>52.859317779541016</v>
      </c>
    </row>
    <row r="2624" spans="1:5" ht="45">
      <c r="A2624" s="124" t="s">
        <v>5169</v>
      </c>
      <c r="B2624" s="134" t="s">
        <v>5170</v>
      </c>
      <c r="C2624" s="139" t="s">
        <v>20</v>
      </c>
      <c r="D2624" s="162">
        <v>37.526695251464844</v>
      </c>
      <c r="E2624" s="173">
        <v>61.672950744628906</v>
      </c>
    </row>
    <row r="2625" spans="1:5" ht="45">
      <c r="A2625" s="124" t="s">
        <v>5171</v>
      </c>
      <c r="B2625" s="134" t="s">
        <v>5172</v>
      </c>
      <c r="C2625" s="139" t="s">
        <v>353</v>
      </c>
      <c r="D2625" s="161">
        <v>8.2967700958251953</v>
      </c>
      <c r="E2625" s="172">
        <v>8.2954034805297852</v>
      </c>
    </row>
    <row r="2626" spans="1:5" ht="45">
      <c r="A2626" s="124" t="s">
        <v>5173</v>
      </c>
      <c r="B2626" s="134" t="s">
        <v>5174</v>
      </c>
      <c r="C2626" s="139" t="s">
        <v>348</v>
      </c>
      <c r="D2626" s="164">
        <v>2598.447265625</v>
      </c>
      <c r="E2626" s="175">
        <v>2598.001220703125</v>
      </c>
    </row>
    <row r="2627" spans="1:5" ht="45">
      <c r="A2627" s="124" t="s">
        <v>5175</v>
      </c>
      <c r="B2627" s="134" t="s">
        <v>5176</v>
      </c>
      <c r="C2627" s="139" t="s">
        <v>348</v>
      </c>
      <c r="D2627" s="162">
        <v>50.958717346191406</v>
      </c>
      <c r="E2627" s="173">
        <v>50.512683868408203</v>
      </c>
    </row>
    <row r="2628" spans="1:5" ht="45">
      <c r="A2628" s="124" t="s">
        <v>5177</v>
      </c>
      <c r="B2628" s="134" t="s">
        <v>5178</v>
      </c>
      <c r="C2628" s="139"/>
      <c r="D2628" s="161">
        <v>1.0092443227767944</v>
      </c>
      <c r="E2628" s="172">
        <v>1.0090587139129639</v>
      </c>
    </row>
    <row r="2629" spans="1:5" ht="45">
      <c r="A2629" s="124" t="s">
        <v>5179</v>
      </c>
      <c r="B2629" s="134" t="s">
        <v>5180</v>
      </c>
      <c r="C2629" s="139" t="s">
        <v>3453</v>
      </c>
      <c r="D2629" s="166">
        <v>5.325949564576149E-2</v>
      </c>
      <c r="E2629" s="177">
        <v>5.3298167884349823E-2</v>
      </c>
    </row>
    <row r="2630" spans="1:5" ht="45">
      <c r="A2630" s="124" t="s">
        <v>5181</v>
      </c>
      <c r="B2630" s="134" t="s">
        <v>5182</v>
      </c>
      <c r="C2630" s="139" t="s">
        <v>353</v>
      </c>
      <c r="D2630" s="161">
        <v>1.8886071443557739</v>
      </c>
      <c r="E2630" s="172">
        <v>1.8885684013366699</v>
      </c>
    </row>
    <row r="2631" spans="1:5" ht="60">
      <c r="A2631" s="124" t="s">
        <v>5183</v>
      </c>
      <c r="B2631" s="134" t="s">
        <v>5184</v>
      </c>
      <c r="C2631" s="139" t="s">
        <v>4963</v>
      </c>
      <c r="D2631" s="166">
        <v>2.0501051098108292E-2</v>
      </c>
      <c r="E2631" s="177">
        <v>2.0483015105128288E-2</v>
      </c>
    </row>
    <row r="2632" spans="1:5" ht="45">
      <c r="A2632" s="124" t="s">
        <v>5185</v>
      </c>
      <c r="B2632" s="134" t="s">
        <v>5186</v>
      </c>
      <c r="C2632" s="139" t="s">
        <v>4966</v>
      </c>
      <c r="D2632" s="170">
        <v>1.0725782885856461E-5</v>
      </c>
      <c r="E2632" s="181">
        <v>1.0718187695601955E-5</v>
      </c>
    </row>
    <row r="2633" spans="1:5" ht="45">
      <c r="A2633" s="124" t="s">
        <v>5187</v>
      </c>
      <c r="B2633" s="134" t="s">
        <v>5188</v>
      </c>
      <c r="C2633" s="139" t="s">
        <v>50</v>
      </c>
      <c r="D2633" s="161">
        <v>2.3808958530426025</v>
      </c>
      <c r="E2633" s="172">
        <v>2.3808960914611816</v>
      </c>
    </row>
    <row r="2634" spans="1:5" ht="45">
      <c r="A2634" s="124" t="s">
        <v>5189</v>
      </c>
      <c r="B2634" s="134" t="s">
        <v>5190</v>
      </c>
      <c r="C2634" s="139" t="s">
        <v>42</v>
      </c>
      <c r="D2634" s="167">
        <v>104.39205169677734</v>
      </c>
      <c r="E2634" s="178">
        <v>104.39205169677734</v>
      </c>
    </row>
    <row r="2635" spans="1:5" ht="45">
      <c r="A2635" s="124" t="s">
        <v>5191</v>
      </c>
      <c r="B2635" s="134" t="s">
        <v>5192</v>
      </c>
      <c r="C2635" s="139" t="s">
        <v>20</v>
      </c>
      <c r="D2635" s="162">
        <v>46.666473388671875</v>
      </c>
      <c r="E2635" s="173">
        <v>76.329299926757813</v>
      </c>
    </row>
    <row r="2636" spans="1:5" ht="30">
      <c r="A2636" s="124" t="s">
        <v>5193</v>
      </c>
      <c r="B2636" s="134" t="s">
        <v>5194</v>
      </c>
      <c r="C2636" s="139" t="s">
        <v>353</v>
      </c>
      <c r="D2636" s="161">
        <v>1.3562778234481812</v>
      </c>
      <c r="E2636" s="172">
        <v>1.3562778234481812</v>
      </c>
    </row>
    <row r="2637" spans="1:5" ht="45">
      <c r="A2637" s="124" t="s">
        <v>5195</v>
      </c>
      <c r="B2637" s="134" t="s">
        <v>5196</v>
      </c>
      <c r="C2637" s="139" t="s">
        <v>348</v>
      </c>
      <c r="D2637" s="167">
        <v>437.7197265625</v>
      </c>
      <c r="E2637" s="178">
        <v>437.7197265625</v>
      </c>
    </row>
    <row r="2638" spans="1:5" ht="45">
      <c r="A2638" s="124" t="s">
        <v>5197</v>
      </c>
      <c r="B2638" s="134" t="s">
        <v>5198</v>
      </c>
      <c r="C2638" s="139" t="s">
        <v>348</v>
      </c>
      <c r="D2638" s="164">
        <v>-2109.768798828125</v>
      </c>
      <c r="E2638" s="175">
        <v>-2109.768798828125</v>
      </c>
    </row>
    <row r="2639" spans="1:5" ht="45">
      <c r="A2639" s="124" t="s">
        <v>5199</v>
      </c>
      <c r="B2639" s="134" t="s">
        <v>5200</v>
      </c>
      <c r="C2639" s="139"/>
      <c r="D2639" s="166">
        <v>-4.1544180363416672E-2</v>
      </c>
      <c r="E2639" s="177">
        <v>-4.1544180363416672E-2</v>
      </c>
    </row>
    <row r="2640" spans="1:5" ht="30">
      <c r="A2640" s="124" t="s">
        <v>5201</v>
      </c>
      <c r="B2640" s="134" t="s">
        <v>5202</v>
      </c>
      <c r="C2640" s="139" t="s">
        <v>3453</v>
      </c>
      <c r="D2640" s="167">
        <v>955.2501220703125</v>
      </c>
      <c r="E2640" s="178">
        <v>955.2501220703125</v>
      </c>
    </row>
    <row r="2641" spans="1:5" ht="45">
      <c r="A2641" s="124" t="s">
        <v>5203</v>
      </c>
      <c r="B2641" s="134" t="s">
        <v>5204</v>
      </c>
      <c r="C2641" s="139" t="s">
        <v>353</v>
      </c>
      <c r="D2641" s="161">
        <v>4.2205696105957031</v>
      </c>
      <c r="E2641" s="172">
        <v>4.2205696105957031</v>
      </c>
    </row>
    <row r="2642" spans="1:5" ht="45">
      <c r="A2642" s="124" t="s">
        <v>5205</v>
      </c>
      <c r="B2642" s="134" t="s">
        <v>5206</v>
      </c>
      <c r="C2642" s="139" t="s">
        <v>4963</v>
      </c>
      <c r="D2642" s="166">
        <v>0.68007290363311768</v>
      </c>
      <c r="E2642" s="177">
        <v>0.68007290363311768</v>
      </c>
    </row>
    <row r="2643" spans="1:5" ht="45">
      <c r="A2643" s="124" t="s">
        <v>5207</v>
      </c>
      <c r="B2643" s="134" t="s">
        <v>5208</v>
      </c>
      <c r="C2643" s="139" t="s">
        <v>4966</v>
      </c>
      <c r="D2643" s="171">
        <v>2.6966119185090065E-4</v>
      </c>
      <c r="E2643" s="182">
        <v>2.6966119185090065E-4</v>
      </c>
    </row>
    <row r="2644" spans="1:5" ht="30">
      <c r="A2644" s="124" t="s">
        <v>5209</v>
      </c>
      <c r="B2644" s="134" t="s">
        <v>5210</v>
      </c>
      <c r="C2644" s="139" t="s">
        <v>50</v>
      </c>
      <c r="D2644" s="162">
        <v>58.457691192626953</v>
      </c>
      <c r="E2644" s="173">
        <v>58.641395568847656</v>
      </c>
    </row>
    <row r="2645" spans="1:5" ht="30">
      <c r="A2645" s="124" t="s">
        <v>5211</v>
      </c>
      <c r="B2645" s="134" t="s">
        <v>5212</v>
      </c>
      <c r="C2645" s="139" t="s">
        <v>42</v>
      </c>
      <c r="D2645" s="167">
        <v>105.25772857666016</v>
      </c>
      <c r="E2645" s="178">
        <v>105.26054382324219</v>
      </c>
    </row>
    <row r="2646" spans="1:5" ht="30">
      <c r="A2646" s="124" t="s">
        <v>5213</v>
      </c>
      <c r="B2646" s="134" t="s">
        <v>5214</v>
      </c>
      <c r="C2646" s="139" t="s">
        <v>20</v>
      </c>
      <c r="D2646" s="162">
        <v>46.666473388671875</v>
      </c>
      <c r="E2646" s="173">
        <v>76.329299926757813</v>
      </c>
    </row>
    <row r="2647" spans="1:5" ht="30">
      <c r="A2647" s="124" t="s">
        <v>5215</v>
      </c>
      <c r="B2647" s="134" t="s">
        <v>5216</v>
      </c>
      <c r="C2647" s="139" t="s">
        <v>353</v>
      </c>
      <c r="D2647" s="161">
        <v>1.3614107370376587</v>
      </c>
      <c r="E2647" s="172">
        <v>1.3614274263381958</v>
      </c>
    </row>
    <row r="2648" spans="1:5" ht="30">
      <c r="A2648" s="124" t="s">
        <v>5217</v>
      </c>
      <c r="B2648" s="134" t="s">
        <v>5218</v>
      </c>
      <c r="C2648" s="139" t="s">
        <v>348</v>
      </c>
      <c r="D2648" s="167">
        <v>445.546630859375</v>
      </c>
      <c r="E2648" s="178">
        <v>445.57232666015625</v>
      </c>
    </row>
    <row r="2649" spans="1:5" ht="30">
      <c r="A2649" s="124" t="s">
        <v>5219</v>
      </c>
      <c r="B2649" s="134" t="s">
        <v>5220</v>
      </c>
      <c r="C2649" s="139" t="s">
        <v>348</v>
      </c>
      <c r="D2649" s="164">
        <v>-2101.94189453125</v>
      </c>
      <c r="E2649" s="175">
        <v>-2101.916259765625</v>
      </c>
    </row>
    <row r="2650" spans="1:5" ht="30">
      <c r="A2650" s="124" t="s">
        <v>5221</v>
      </c>
      <c r="B2650" s="134" t="s">
        <v>5222</v>
      </c>
      <c r="C2650" s="139"/>
      <c r="D2650" s="166">
        <v>-0.48029860854148865</v>
      </c>
      <c r="E2650" s="177">
        <v>-0.48132213950157166</v>
      </c>
    </row>
    <row r="2651" spans="1:5" ht="30">
      <c r="A2651" s="124" t="s">
        <v>5223</v>
      </c>
      <c r="B2651" s="134" t="s">
        <v>5224</v>
      </c>
      <c r="C2651" s="139" t="s">
        <v>3453</v>
      </c>
      <c r="D2651" s="167">
        <v>957.2557373046875</v>
      </c>
      <c r="E2651" s="178">
        <v>957.26226806640625</v>
      </c>
    </row>
    <row r="2652" spans="1:5" ht="30">
      <c r="A2652" s="124" t="s">
        <v>5225</v>
      </c>
      <c r="B2652" s="134" t="s">
        <v>5226</v>
      </c>
      <c r="C2652" s="139" t="s">
        <v>353</v>
      </c>
      <c r="D2652" s="161">
        <v>4.2089762687683105</v>
      </c>
      <c r="E2652" s="172">
        <v>4.2089390754699707</v>
      </c>
    </row>
    <row r="2653" spans="1:5" ht="30">
      <c r="A2653" s="124" t="s">
        <v>5227</v>
      </c>
      <c r="B2653" s="134" t="s">
        <v>5228</v>
      </c>
      <c r="C2653" s="139" t="s">
        <v>4963</v>
      </c>
      <c r="D2653" s="166">
        <v>0.68353360891342163</v>
      </c>
      <c r="E2653" s="177">
        <v>0.68354487419128418</v>
      </c>
    </row>
    <row r="2654" spans="1:5" ht="30">
      <c r="A2654" s="124" t="s">
        <v>5229</v>
      </c>
      <c r="B2654" s="134" t="s">
        <v>5230</v>
      </c>
      <c r="C2654" s="139" t="s">
        <v>4966</v>
      </c>
      <c r="D2654" s="171">
        <v>2.68786825472489E-4</v>
      </c>
      <c r="E2654" s="182">
        <v>2.6878406060859561E-4</v>
      </c>
    </row>
    <row r="2655" spans="1:5" ht="45">
      <c r="A2655" s="124" t="s">
        <v>5231</v>
      </c>
      <c r="B2655" s="134" t="s">
        <v>5232</v>
      </c>
      <c r="C2655" s="139" t="s">
        <v>50</v>
      </c>
      <c r="D2655" s="161">
        <v>9.9860000610351562</v>
      </c>
      <c r="E2655" s="173">
        <v>10.017158508300781</v>
      </c>
    </row>
    <row r="2656" spans="1:5" ht="45">
      <c r="A2656" s="124" t="s">
        <v>5233</v>
      </c>
      <c r="B2656" s="134" t="s">
        <v>5234</v>
      </c>
      <c r="C2656" s="139" t="s">
        <v>42</v>
      </c>
      <c r="D2656" s="167">
        <v>381.46343994140625</v>
      </c>
      <c r="E2656" s="178">
        <v>381.48895263671875</v>
      </c>
    </row>
    <row r="2657" spans="1:5" ht="45">
      <c r="A2657" s="124" t="s">
        <v>5235</v>
      </c>
      <c r="B2657" s="134" t="s">
        <v>5236</v>
      </c>
      <c r="C2657" s="139" t="s">
        <v>20</v>
      </c>
      <c r="D2657" s="161">
        <v>3.6427068710327148</v>
      </c>
      <c r="E2657" s="172">
        <v>6.0064578056335449</v>
      </c>
    </row>
    <row r="2658" spans="1:5" ht="45">
      <c r="A2658" s="124" t="s">
        <v>5237</v>
      </c>
      <c r="B2658" s="134" t="s">
        <v>5238</v>
      </c>
      <c r="C2658" s="139" t="s">
        <v>353</v>
      </c>
      <c r="D2658" s="161">
        <v>7.4080710411071777</v>
      </c>
      <c r="E2658" s="172">
        <v>7.4066543579101563</v>
      </c>
    </row>
    <row r="2659" spans="1:5" ht="45">
      <c r="A2659" s="124" t="s">
        <v>5239</v>
      </c>
      <c r="B2659" s="134" t="s">
        <v>5240</v>
      </c>
      <c r="C2659" s="139" t="s">
        <v>348</v>
      </c>
      <c r="D2659" s="163">
        <v>3224.999755859375</v>
      </c>
      <c r="E2659" s="174">
        <v>3225</v>
      </c>
    </row>
    <row r="2660" spans="1:5" ht="45">
      <c r="A2660" s="124" t="s">
        <v>5241</v>
      </c>
      <c r="B2660" s="134" t="s">
        <v>5242</v>
      </c>
      <c r="C2660" s="139" t="s">
        <v>348</v>
      </c>
      <c r="D2660" s="167">
        <v>677.5111083984375</v>
      </c>
      <c r="E2660" s="178">
        <v>677.511474609375</v>
      </c>
    </row>
    <row r="2661" spans="1:5" ht="45">
      <c r="A2661" s="124" t="s">
        <v>5243</v>
      </c>
      <c r="B2661" s="134" t="s">
        <v>5244</v>
      </c>
      <c r="C2661" s="139"/>
      <c r="D2661" s="161">
        <v>1.2223378419876099</v>
      </c>
      <c r="E2661" s="172">
        <v>1.222332239151001</v>
      </c>
    </row>
    <row r="2662" spans="1:5" ht="45">
      <c r="A2662" s="124" t="s">
        <v>5245</v>
      </c>
      <c r="B2662" s="134" t="s">
        <v>5246</v>
      </c>
      <c r="C2662" s="139" t="s">
        <v>3453</v>
      </c>
      <c r="D2662" s="161">
        <v>3.3544919490814209</v>
      </c>
      <c r="E2662" s="172">
        <v>3.3649778366088867</v>
      </c>
    </row>
    <row r="2663" spans="1:5" ht="45">
      <c r="A2663" s="124" t="s">
        <v>5247</v>
      </c>
      <c r="B2663" s="134" t="s">
        <v>5248</v>
      </c>
      <c r="C2663" s="139" t="s">
        <v>353</v>
      </c>
      <c r="D2663" s="161">
        <v>2.1167786121368408</v>
      </c>
      <c r="E2663" s="172">
        <v>2.1170072555541992</v>
      </c>
    </row>
    <row r="2664" spans="1:5" ht="45">
      <c r="A2664" s="124" t="s">
        <v>5249</v>
      </c>
      <c r="B2664" s="134" t="s">
        <v>5250</v>
      </c>
      <c r="C2664" s="139" t="s">
        <v>4963</v>
      </c>
      <c r="D2664" s="166">
        <v>5.3359046578407288E-2</v>
      </c>
      <c r="E2664" s="177">
        <v>5.3364705294370651E-2</v>
      </c>
    </row>
    <row r="2665" spans="1:5" ht="45">
      <c r="A2665" s="124" t="s">
        <v>5251</v>
      </c>
      <c r="B2665" s="134" t="s">
        <v>5252</v>
      </c>
      <c r="C2665" s="139" t="s">
        <v>4966</v>
      </c>
      <c r="D2665" s="170">
        <v>2.3654234610148706E-5</v>
      </c>
      <c r="E2665" s="181">
        <v>2.3655202312511392E-5</v>
      </c>
    </row>
    <row r="2666" spans="1:5" ht="60">
      <c r="A2666" s="124" t="s">
        <v>5253</v>
      </c>
      <c r="B2666" s="134" t="s">
        <v>5254</v>
      </c>
      <c r="C2666" s="139" t="s">
        <v>50</v>
      </c>
      <c r="D2666" s="161">
        <v>2.7945747375488281</v>
      </c>
      <c r="E2666" s="172">
        <v>2.7945752143859863</v>
      </c>
    </row>
    <row r="2667" spans="1:5" ht="60">
      <c r="A2667" s="124" t="s">
        <v>5255</v>
      </c>
      <c r="B2667" s="134" t="s">
        <v>5256</v>
      </c>
      <c r="C2667" s="139" t="s">
        <v>42</v>
      </c>
      <c r="D2667" s="162">
        <v>43.20379638671875</v>
      </c>
      <c r="E2667" s="173">
        <v>42.833343505859375</v>
      </c>
    </row>
    <row r="2668" spans="1:5" ht="60">
      <c r="A2668" s="124" t="s">
        <v>5257</v>
      </c>
      <c r="B2668" s="134" t="s">
        <v>5258</v>
      </c>
      <c r="C2668" s="139" t="s">
        <v>20</v>
      </c>
      <c r="D2668" s="162">
        <v>40.400924682617188</v>
      </c>
      <c r="E2668" s="173">
        <v>66.044471740722656</v>
      </c>
    </row>
    <row r="2669" spans="1:5" ht="60">
      <c r="A2669" s="124" t="s">
        <v>5259</v>
      </c>
      <c r="B2669" s="134" t="s">
        <v>5260</v>
      </c>
      <c r="C2669" s="139" t="s">
        <v>353</v>
      </c>
      <c r="D2669" s="166">
        <v>0.6148526668548584</v>
      </c>
      <c r="E2669" s="177">
        <v>0.60995733737945557</v>
      </c>
    </row>
    <row r="2670" spans="1:5" ht="60">
      <c r="A2670" s="124" t="s">
        <v>5261</v>
      </c>
      <c r="B2670" s="134" t="s">
        <v>5262</v>
      </c>
      <c r="C2670" s="139" t="s">
        <v>348</v>
      </c>
      <c r="D2670" s="167">
        <v>181.11102294921875</v>
      </c>
      <c r="E2670" s="178">
        <v>179.562255859375</v>
      </c>
    </row>
    <row r="2671" spans="1:5" ht="60">
      <c r="A2671" s="124" t="s">
        <v>5263</v>
      </c>
      <c r="B2671" s="134" t="s">
        <v>5264</v>
      </c>
      <c r="C2671" s="139" t="s">
        <v>348</v>
      </c>
      <c r="D2671" s="164">
        <v>-2366.37744140625</v>
      </c>
      <c r="E2671" s="175">
        <v>-2367.92626953125</v>
      </c>
    </row>
    <row r="2672" spans="1:5" ht="60">
      <c r="A2672" s="124" t="s">
        <v>5265</v>
      </c>
      <c r="B2672" s="134" t="s">
        <v>5266</v>
      </c>
      <c r="C2672" s="139"/>
      <c r="D2672" s="166">
        <v>-0.17050492763519287</v>
      </c>
      <c r="E2672" s="177">
        <v>-0.17121851444244385</v>
      </c>
    </row>
    <row r="2673" spans="1:5" ht="60">
      <c r="A2673" s="124" t="s">
        <v>5267</v>
      </c>
      <c r="B2673" s="134" t="s">
        <v>5268</v>
      </c>
      <c r="C2673" s="139" t="s">
        <v>3453</v>
      </c>
      <c r="D2673" s="167">
        <v>991.07806396484375</v>
      </c>
      <c r="E2673" s="178">
        <v>991.227783203125</v>
      </c>
    </row>
    <row r="2674" spans="1:5" ht="60">
      <c r="A2674" s="124" t="s">
        <v>5269</v>
      </c>
      <c r="B2674" s="134" t="s">
        <v>5270</v>
      </c>
      <c r="C2674" s="139" t="s">
        <v>353</v>
      </c>
      <c r="D2674" s="161">
        <v>4.1785454750061035</v>
      </c>
      <c r="E2674" s="172">
        <v>4.1784710884094238</v>
      </c>
    </row>
    <row r="2675" spans="1:5" ht="60">
      <c r="A2675" s="124" t="s">
        <v>5271</v>
      </c>
      <c r="B2675" s="134" t="s">
        <v>5272</v>
      </c>
      <c r="C2675" s="139" t="s">
        <v>4963</v>
      </c>
      <c r="D2675" s="166">
        <v>0.6332399845123291</v>
      </c>
      <c r="E2675" s="177">
        <v>0.63278710842132568</v>
      </c>
    </row>
    <row r="2676" spans="1:5" ht="60">
      <c r="A2676" s="124" t="s">
        <v>5273</v>
      </c>
      <c r="B2676" s="134" t="s">
        <v>5274</v>
      </c>
      <c r="C2676" s="139" t="s">
        <v>4966</v>
      </c>
      <c r="D2676" s="171">
        <v>6.1487022321671247E-4</v>
      </c>
      <c r="E2676" s="182">
        <v>6.1900360742583871E-4</v>
      </c>
    </row>
    <row r="2677" spans="1:5" ht="45">
      <c r="A2677" s="124" t="s">
        <v>5275</v>
      </c>
      <c r="B2677" s="134" t="s">
        <v>5276</v>
      </c>
      <c r="C2677" s="139" t="s">
        <v>50</v>
      </c>
      <c r="D2677" s="166">
        <v>0.90799999237060547</v>
      </c>
      <c r="E2677" s="177">
        <v>0.91065078973770142</v>
      </c>
    </row>
    <row r="2678" spans="1:5" ht="45">
      <c r="A2678" s="124" t="s">
        <v>5277</v>
      </c>
      <c r="B2678" s="134" t="s">
        <v>5278</v>
      </c>
      <c r="C2678" s="139" t="s">
        <v>42</v>
      </c>
      <c r="D2678" s="162">
        <v>96.30438232421875</v>
      </c>
      <c r="E2678" s="173">
        <v>95.933868408203125</v>
      </c>
    </row>
    <row r="2679" spans="1:5" ht="45">
      <c r="A2679" s="124" t="s">
        <v>5279</v>
      </c>
      <c r="B2679" s="134" t="s">
        <v>5280</v>
      </c>
      <c r="C2679" s="139" t="s">
        <v>20</v>
      </c>
      <c r="D2679" s="161">
        <v>1.5423468351364136</v>
      </c>
      <c r="E2679" s="172">
        <v>2.5711407661437988</v>
      </c>
    </row>
    <row r="2680" spans="1:5" ht="45">
      <c r="A2680" s="124" t="s">
        <v>5281</v>
      </c>
      <c r="B2680" s="134" t="s">
        <v>5282</v>
      </c>
      <c r="C2680" s="139" t="s">
        <v>353</v>
      </c>
      <c r="D2680" s="161">
        <v>1.2650759220123291</v>
      </c>
      <c r="E2680" s="172">
        <v>1.2608494758605957</v>
      </c>
    </row>
    <row r="2681" spans="1:5" ht="45">
      <c r="A2681" s="124" t="s">
        <v>5283</v>
      </c>
      <c r="B2681" s="134" t="s">
        <v>5284</v>
      </c>
      <c r="C2681" s="139" t="s">
        <v>348</v>
      </c>
      <c r="D2681" s="167">
        <v>403.513916015625</v>
      </c>
      <c r="E2681" s="178">
        <v>401.95379638671875</v>
      </c>
    </row>
    <row r="2682" spans="1:5" ht="45">
      <c r="A2682" s="124" t="s">
        <v>5285</v>
      </c>
      <c r="B2682" s="134" t="s">
        <v>5286</v>
      </c>
      <c r="C2682" s="139" t="s">
        <v>348</v>
      </c>
      <c r="D2682" s="164">
        <v>-2143.974609375</v>
      </c>
      <c r="E2682" s="175">
        <v>-2145.53466796875</v>
      </c>
    </row>
    <row r="2683" spans="1:5" ht="45">
      <c r="A2683" s="124" t="s">
        <v>5287</v>
      </c>
      <c r="B2683" s="134" t="s">
        <v>5288</v>
      </c>
      <c r="C2683" s="139"/>
      <c r="D2683" s="169">
        <v>-1.1652493849396706E-3</v>
      </c>
      <c r="E2683" s="180">
        <v>-2.0036131609231234E-3</v>
      </c>
    </row>
    <row r="2684" spans="1:5" ht="45">
      <c r="A2684" s="124" t="s">
        <v>5289</v>
      </c>
      <c r="B2684" s="134" t="s">
        <v>5290</v>
      </c>
      <c r="C2684" s="139" t="s">
        <v>3453</v>
      </c>
      <c r="D2684" s="167">
        <v>961.0140380859375</v>
      </c>
      <c r="E2684" s="178">
        <v>961.27423095703125</v>
      </c>
    </row>
    <row r="2685" spans="1:5" ht="45">
      <c r="A2685" s="124" t="s">
        <v>5291</v>
      </c>
      <c r="B2685" s="134" t="s">
        <v>5292</v>
      </c>
      <c r="C2685" s="139" t="s">
        <v>353</v>
      </c>
      <c r="D2685" s="161">
        <v>4.211179256439209</v>
      </c>
      <c r="E2685" s="172">
        <v>4.2107715606689453</v>
      </c>
    </row>
    <row r="2686" spans="1:5" ht="45">
      <c r="A2686" s="124" t="s">
        <v>5293</v>
      </c>
      <c r="B2686" s="134" t="s">
        <v>5294</v>
      </c>
      <c r="C2686" s="139" t="s">
        <v>4963</v>
      </c>
      <c r="D2686" s="166">
        <v>0.67670142650604248</v>
      </c>
      <c r="E2686" s="177">
        <v>0.67653137445449829</v>
      </c>
    </row>
    <row r="2687" spans="1:5" ht="45">
      <c r="A2687" s="124" t="s">
        <v>5295</v>
      </c>
      <c r="B2687" s="134" t="s">
        <v>5296</v>
      </c>
      <c r="C2687" s="139" t="s">
        <v>4966</v>
      </c>
      <c r="D2687" s="171">
        <v>2.9355037258937955E-4</v>
      </c>
      <c r="E2687" s="182">
        <v>2.9473533504642546E-4</v>
      </c>
    </row>
    <row r="2688" spans="1:5" ht="45">
      <c r="A2688" s="124" t="s">
        <v>5297</v>
      </c>
      <c r="B2688" s="134" t="s">
        <v>5298</v>
      </c>
      <c r="C2688" s="139" t="s">
        <v>50</v>
      </c>
      <c r="D2688" s="162">
        <v>50.102607727050781</v>
      </c>
      <c r="E2688" s="173">
        <v>50.261188507080078</v>
      </c>
    </row>
    <row r="2689" spans="1:5" ht="45">
      <c r="A2689" s="124" t="s">
        <v>5299</v>
      </c>
      <c r="B2689" s="134" t="s">
        <v>5300</v>
      </c>
      <c r="C2689" s="139" t="s">
        <v>42</v>
      </c>
      <c r="D2689" s="167">
        <v>385.00375366210937</v>
      </c>
      <c r="E2689" s="178">
        <v>385.00384521484375</v>
      </c>
    </row>
    <row r="2690" spans="1:5" ht="45">
      <c r="A2690" s="124" t="s">
        <v>5301</v>
      </c>
      <c r="B2690" s="134" t="s">
        <v>5302</v>
      </c>
      <c r="C2690" s="139" t="s">
        <v>20</v>
      </c>
      <c r="D2690" s="162">
        <v>45.602470397949219</v>
      </c>
      <c r="E2690" s="173">
        <v>75</v>
      </c>
    </row>
    <row r="2691" spans="1:5" ht="45">
      <c r="A2691" s="124" t="s">
        <v>5303</v>
      </c>
      <c r="B2691" s="134" t="s">
        <v>5304</v>
      </c>
      <c r="C2691" s="139" t="s">
        <v>353</v>
      </c>
      <c r="D2691" s="161">
        <v>6.5910687446594238</v>
      </c>
      <c r="E2691" s="172">
        <v>6.5892462730407715</v>
      </c>
    </row>
    <row r="2692" spans="1:5" ht="45">
      <c r="A2692" s="124" t="s">
        <v>5305</v>
      </c>
      <c r="B2692" s="134" t="s">
        <v>5306</v>
      </c>
      <c r="C2692" s="139" t="s">
        <v>348</v>
      </c>
      <c r="D2692" s="163">
        <v>3159.18798828125</v>
      </c>
      <c r="E2692" s="174">
        <v>3158.875</v>
      </c>
    </row>
    <row r="2693" spans="1:5" ht="45">
      <c r="A2693" s="124" t="s">
        <v>5307</v>
      </c>
      <c r="B2693" s="134" t="s">
        <v>5308</v>
      </c>
      <c r="C2693" s="139" t="s">
        <v>348</v>
      </c>
      <c r="D2693" s="167">
        <v>611.69940185546875</v>
      </c>
      <c r="E2693" s="178">
        <v>611.38665771484375</v>
      </c>
    </row>
    <row r="2694" spans="1:5" ht="45">
      <c r="A2694" s="124" t="s">
        <v>5309</v>
      </c>
      <c r="B2694" s="134" t="s">
        <v>5310</v>
      </c>
      <c r="C2694" s="139"/>
      <c r="D2694" s="161">
        <v>1.2227253913879395</v>
      </c>
      <c r="E2694" s="172">
        <v>1.2227684259414673</v>
      </c>
    </row>
    <row r="2695" spans="1:5" ht="45">
      <c r="A2695" s="124" t="s">
        <v>5311</v>
      </c>
      <c r="B2695" s="134" t="s">
        <v>5312</v>
      </c>
      <c r="C2695" s="139" t="s">
        <v>3453</v>
      </c>
      <c r="D2695" s="162">
        <v>17.856046676635742</v>
      </c>
      <c r="E2695" s="173">
        <v>17.91761589050293</v>
      </c>
    </row>
    <row r="2696" spans="1:5" ht="45">
      <c r="A2696" s="124" t="s">
        <v>5313</v>
      </c>
      <c r="B2696" s="134" t="s">
        <v>5314</v>
      </c>
      <c r="C2696" s="139" t="s">
        <v>353</v>
      </c>
      <c r="D2696" s="161">
        <v>2.49261474609375</v>
      </c>
      <c r="E2696" s="172">
        <v>2.4945108890533447</v>
      </c>
    </row>
    <row r="2697" spans="1:5" ht="45">
      <c r="A2697" s="124" t="s">
        <v>5315</v>
      </c>
      <c r="B2697" s="134" t="s">
        <v>5316</v>
      </c>
      <c r="C2697" s="139" t="s">
        <v>4963</v>
      </c>
      <c r="D2697" s="166">
        <v>5.8135293424129486E-2</v>
      </c>
      <c r="E2697" s="177">
        <v>5.8156371116638184E-2</v>
      </c>
    </row>
    <row r="2698" spans="1:5" ht="45">
      <c r="A2698" s="124" t="s">
        <v>5317</v>
      </c>
      <c r="B2698" s="134" t="s">
        <v>5318</v>
      </c>
      <c r="C2698" s="139" t="s">
        <v>4966</v>
      </c>
      <c r="D2698" s="170">
        <v>2.3725220671622083E-5</v>
      </c>
      <c r="E2698" s="181">
        <v>2.372514245507773E-5</v>
      </c>
    </row>
    <row r="2699" spans="1:5" ht="45">
      <c r="A2699" s="124" t="s">
        <v>5319</v>
      </c>
      <c r="B2699" s="134" t="s">
        <v>5320</v>
      </c>
      <c r="C2699" s="139" t="s">
        <v>50</v>
      </c>
      <c r="D2699" s="161">
        <v>2.628000020980835</v>
      </c>
      <c r="E2699" s="172">
        <v>2.6360940933227539</v>
      </c>
    </row>
    <row r="2700" spans="1:5" ht="45">
      <c r="A2700" s="124" t="s">
        <v>5321</v>
      </c>
      <c r="B2700" s="134" t="s">
        <v>5322</v>
      </c>
      <c r="C2700" s="139" t="s">
        <v>42</v>
      </c>
      <c r="D2700" s="167">
        <v>237.0645751953125</v>
      </c>
      <c r="E2700" s="178">
        <v>237.07952880859375</v>
      </c>
    </row>
    <row r="2701" spans="1:5" ht="45">
      <c r="A2701" s="124" t="s">
        <v>5323</v>
      </c>
      <c r="B2701" s="134" t="s">
        <v>5324</v>
      </c>
      <c r="C2701" s="139" t="s">
        <v>20</v>
      </c>
      <c r="D2701" s="161">
        <v>2.6228430271148682</v>
      </c>
      <c r="E2701" s="172">
        <v>4.2783703804016113</v>
      </c>
    </row>
    <row r="2702" spans="1:5" ht="45">
      <c r="A2702" s="124" t="s">
        <v>5325</v>
      </c>
      <c r="B2702" s="134" t="s">
        <v>5326</v>
      </c>
      <c r="C2702" s="139" t="s">
        <v>353</v>
      </c>
      <c r="D2702" s="161">
        <v>7.5303101539611816</v>
      </c>
      <c r="E2702" s="172">
        <v>7.5289068222045898</v>
      </c>
    </row>
    <row r="2703" spans="1:5" ht="45">
      <c r="A2703" s="124" t="s">
        <v>5327</v>
      </c>
      <c r="B2703" s="134" t="s">
        <v>5328</v>
      </c>
      <c r="C2703" s="139" t="s">
        <v>348</v>
      </c>
      <c r="D2703" s="164">
        <v>2942.999267578125</v>
      </c>
      <c r="E2703" s="175">
        <v>2943</v>
      </c>
    </row>
    <row r="2704" spans="1:5" ht="45">
      <c r="A2704" s="124" t="s">
        <v>5329</v>
      </c>
      <c r="B2704" s="134" t="s">
        <v>5330</v>
      </c>
      <c r="C2704" s="139" t="s">
        <v>348</v>
      </c>
      <c r="D2704" s="167">
        <v>395.51083374023437</v>
      </c>
      <c r="E2704" s="178">
        <v>395.5115966796875</v>
      </c>
    </row>
    <row r="2705" spans="1:5" ht="45">
      <c r="A2705" s="124" t="s">
        <v>5331</v>
      </c>
      <c r="B2705" s="134" t="s">
        <v>5332</v>
      </c>
      <c r="C2705" s="139"/>
      <c r="D2705" s="161">
        <v>1.103014349937439</v>
      </c>
      <c r="E2705" s="172">
        <v>1.1029636859893799</v>
      </c>
    </row>
    <row r="2706" spans="1:5" ht="45">
      <c r="A2706" s="124" t="s">
        <v>5333</v>
      </c>
      <c r="B2706" s="134" t="s">
        <v>5334</v>
      </c>
      <c r="C2706" s="139" t="s">
        <v>3453</v>
      </c>
      <c r="D2706" s="161">
        <v>1.1274106502532959</v>
      </c>
      <c r="E2706" s="172">
        <v>1.1308845281600952</v>
      </c>
    </row>
    <row r="2707" spans="1:5" ht="45">
      <c r="A2707" s="124" t="s">
        <v>5335</v>
      </c>
      <c r="B2707" s="134" t="s">
        <v>5336</v>
      </c>
      <c r="C2707" s="139" t="s">
        <v>353</v>
      </c>
      <c r="D2707" s="161">
        <v>2.029822826385498</v>
      </c>
      <c r="E2707" s="172">
        <v>2.0300474166870117</v>
      </c>
    </row>
    <row r="2708" spans="1:5" ht="45">
      <c r="A2708" s="124" t="s">
        <v>5337</v>
      </c>
      <c r="B2708" s="134" t="s">
        <v>5338</v>
      </c>
      <c r="C2708" s="139" t="s">
        <v>4963</v>
      </c>
      <c r="D2708" s="166">
        <v>3.7227604538202286E-2</v>
      </c>
      <c r="E2708" s="177">
        <v>3.7230223417282104E-2</v>
      </c>
    </row>
    <row r="2709" spans="1:5" ht="45">
      <c r="A2709" s="124" t="s">
        <v>5339</v>
      </c>
      <c r="B2709" s="134" t="s">
        <v>5340</v>
      </c>
      <c r="C2709" s="139" t="s">
        <v>4966</v>
      </c>
      <c r="D2709" s="170">
        <v>1.7665088307694532E-5</v>
      </c>
      <c r="E2709" s="181">
        <v>1.7665552149992436E-5</v>
      </c>
    </row>
    <row r="2710" spans="1:5" ht="45">
      <c r="A2710" s="124" t="s">
        <v>5341</v>
      </c>
      <c r="B2710" s="134" t="s">
        <v>5342</v>
      </c>
      <c r="C2710" s="139" t="s">
        <v>50</v>
      </c>
      <c r="D2710" s="166">
        <v>0.90799999237060547</v>
      </c>
      <c r="E2710" s="177">
        <v>0.91065078973770142</v>
      </c>
    </row>
    <row r="2711" spans="1:5" ht="45">
      <c r="A2711" s="124" t="s">
        <v>5343</v>
      </c>
      <c r="B2711" s="134" t="s">
        <v>5344</v>
      </c>
      <c r="C2711" s="139" t="s">
        <v>42</v>
      </c>
      <c r="D2711" s="167">
        <v>172.29573059082031</v>
      </c>
      <c r="E2711" s="178">
        <v>172.29570007324219</v>
      </c>
    </row>
    <row r="2712" spans="1:5" ht="45">
      <c r="A2712" s="124" t="s">
        <v>5345</v>
      </c>
      <c r="B2712" s="134" t="s">
        <v>5346</v>
      </c>
      <c r="C2712" s="139" t="s">
        <v>20</v>
      </c>
      <c r="D2712" s="161">
        <v>1.5423468351364136</v>
      </c>
      <c r="E2712" s="172">
        <v>2.5711407661437988</v>
      </c>
    </row>
    <row r="2713" spans="1:5" ht="45">
      <c r="A2713" s="124" t="s">
        <v>5347</v>
      </c>
      <c r="B2713" s="134" t="s">
        <v>5348</v>
      </c>
      <c r="C2713" s="139" t="s">
        <v>353</v>
      </c>
      <c r="D2713" s="161">
        <v>7.7618379592895508</v>
      </c>
      <c r="E2713" s="172">
        <v>7.7604656219482422</v>
      </c>
    </row>
    <row r="2714" spans="1:5" ht="45">
      <c r="A2714" s="124" t="s">
        <v>5349</v>
      </c>
      <c r="B2714" s="134" t="s">
        <v>5350</v>
      </c>
      <c r="C2714" s="139" t="s">
        <v>348</v>
      </c>
      <c r="D2714" s="164">
        <v>2821.28076171875</v>
      </c>
      <c r="E2714" s="175">
        <v>2821.26513671875</v>
      </c>
    </row>
    <row r="2715" spans="1:5" ht="45">
      <c r="A2715" s="124" t="s">
        <v>5351</v>
      </c>
      <c r="B2715" s="134" t="s">
        <v>5352</v>
      </c>
      <c r="C2715" s="139" t="s">
        <v>348</v>
      </c>
      <c r="D2715" s="167">
        <v>273.79217529296875</v>
      </c>
      <c r="E2715" s="178">
        <v>273.77658081054687</v>
      </c>
    </row>
    <row r="2716" spans="1:5" ht="45">
      <c r="A2716" s="124" t="s">
        <v>5353</v>
      </c>
      <c r="B2716" s="134" t="s">
        <v>5354</v>
      </c>
      <c r="C2716" s="139"/>
      <c r="D2716" s="161">
        <v>1.0664941072463989</v>
      </c>
      <c r="E2716" s="172">
        <v>1.0664368867874146</v>
      </c>
    </row>
    <row r="2717" spans="1:5" ht="45">
      <c r="A2717" s="124" t="s">
        <v>5355</v>
      </c>
      <c r="B2717" s="134" t="s">
        <v>5356</v>
      </c>
      <c r="C2717" s="139" t="s">
        <v>3453</v>
      </c>
      <c r="D2717" s="166">
        <v>0.44435223937034607</v>
      </c>
      <c r="E2717" s="177">
        <v>0.44565746188163757</v>
      </c>
    </row>
    <row r="2718" spans="1:5" ht="45">
      <c r="A2718" s="124" t="s">
        <v>5357</v>
      </c>
      <c r="B2718" s="134" t="s">
        <v>5358</v>
      </c>
      <c r="C2718" s="139" t="s">
        <v>353</v>
      </c>
      <c r="D2718" s="161">
        <v>1.9747717380523682</v>
      </c>
      <c r="E2718" s="172">
        <v>1.9749231338500977</v>
      </c>
    </row>
    <row r="2719" spans="1:5" ht="45">
      <c r="A2719" s="124" t="s">
        <v>5359</v>
      </c>
      <c r="B2719" s="134" t="s">
        <v>5360</v>
      </c>
      <c r="C2719" s="139" t="s">
        <v>4963</v>
      </c>
      <c r="D2719" s="166">
        <v>3.0797919258475304E-2</v>
      </c>
      <c r="E2719" s="177">
        <v>3.0798438936471939E-2</v>
      </c>
    </row>
    <row r="2720" spans="1:5" ht="45">
      <c r="A2720" s="124" t="s">
        <v>5361</v>
      </c>
      <c r="B2720" s="134" t="s">
        <v>5362</v>
      </c>
      <c r="C2720" s="139" t="s">
        <v>4966</v>
      </c>
      <c r="D2720" s="170">
        <v>1.5076737327035517E-5</v>
      </c>
      <c r="E2720" s="181">
        <v>1.507664183009183E-5</v>
      </c>
    </row>
    <row r="2721" spans="1:5" ht="45">
      <c r="A2721" s="124" t="s">
        <v>5363</v>
      </c>
      <c r="B2721" s="134" t="s">
        <v>5364</v>
      </c>
      <c r="C2721" s="139" t="s">
        <v>50</v>
      </c>
      <c r="D2721" s="162">
        <v>58.457691192626953</v>
      </c>
      <c r="E2721" s="173">
        <v>58.641395568847656</v>
      </c>
    </row>
    <row r="2722" spans="1:5" ht="45">
      <c r="A2722" s="124" t="s">
        <v>5365</v>
      </c>
      <c r="B2722" s="134" t="s">
        <v>5366</v>
      </c>
      <c r="C2722" s="139" t="s">
        <v>42</v>
      </c>
      <c r="D2722" s="167">
        <v>105.25772857666016</v>
      </c>
      <c r="E2722" s="178">
        <v>105.26054382324219</v>
      </c>
    </row>
    <row r="2723" spans="1:5" ht="45">
      <c r="A2723" s="124" t="s">
        <v>5367</v>
      </c>
      <c r="B2723" s="134" t="s">
        <v>5368</v>
      </c>
      <c r="C2723" s="139" t="s">
        <v>20</v>
      </c>
      <c r="D2723" s="162">
        <v>45.716476440429688</v>
      </c>
      <c r="E2723" s="173">
        <v>75.187492370605469</v>
      </c>
    </row>
    <row r="2724" spans="1:5" ht="45">
      <c r="A2724" s="124" t="s">
        <v>5369</v>
      </c>
      <c r="B2724" s="134" t="s">
        <v>5370</v>
      </c>
      <c r="C2724" s="139" t="s">
        <v>353</v>
      </c>
      <c r="D2724" s="161">
        <v>1.3614107370376587</v>
      </c>
      <c r="E2724" s="172">
        <v>1.3614274263381958</v>
      </c>
    </row>
    <row r="2725" spans="1:5" ht="45">
      <c r="A2725" s="124" t="s">
        <v>5371</v>
      </c>
      <c r="B2725" s="134" t="s">
        <v>5372</v>
      </c>
      <c r="C2725" s="139" t="s">
        <v>348</v>
      </c>
      <c r="D2725" s="167">
        <v>445.546630859375</v>
      </c>
      <c r="E2725" s="178">
        <v>445.57232666015625</v>
      </c>
    </row>
    <row r="2726" spans="1:5" ht="45">
      <c r="A2726" s="124" t="s">
        <v>5373</v>
      </c>
      <c r="B2726" s="134" t="s">
        <v>5374</v>
      </c>
      <c r="C2726" s="139" t="s">
        <v>348</v>
      </c>
      <c r="D2726" s="164">
        <v>-2101.94189453125</v>
      </c>
      <c r="E2726" s="175">
        <v>-2101.916259765625</v>
      </c>
    </row>
    <row r="2727" spans="1:5" ht="45">
      <c r="A2727" s="124" t="s">
        <v>5375</v>
      </c>
      <c r="B2727" s="134" t="s">
        <v>5376</v>
      </c>
      <c r="C2727" s="139"/>
      <c r="D2727" s="166">
        <v>-0.48029860854148865</v>
      </c>
      <c r="E2727" s="177">
        <v>-0.48132213950157166</v>
      </c>
    </row>
    <row r="2728" spans="1:5" ht="45">
      <c r="A2728" s="124" t="s">
        <v>5377</v>
      </c>
      <c r="B2728" s="134" t="s">
        <v>5378</v>
      </c>
      <c r="C2728" s="139" t="s">
        <v>3453</v>
      </c>
      <c r="D2728" s="167">
        <v>957.2557373046875</v>
      </c>
      <c r="E2728" s="178">
        <v>957.26226806640625</v>
      </c>
    </row>
    <row r="2729" spans="1:5" ht="45">
      <c r="A2729" s="124" t="s">
        <v>5379</v>
      </c>
      <c r="B2729" s="134" t="s">
        <v>5380</v>
      </c>
      <c r="C2729" s="139" t="s">
        <v>353</v>
      </c>
      <c r="D2729" s="161">
        <v>4.2089762687683105</v>
      </c>
      <c r="E2729" s="172">
        <v>4.2089390754699707</v>
      </c>
    </row>
    <row r="2730" spans="1:5" ht="45">
      <c r="A2730" s="124" t="s">
        <v>5381</v>
      </c>
      <c r="B2730" s="134" t="s">
        <v>5382</v>
      </c>
      <c r="C2730" s="139" t="s">
        <v>4963</v>
      </c>
      <c r="D2730" s="166">
        <v>0.68353360891342163</v>
      </c>
      <c r="E2730" s="177">
        <v>0.68354487419128418</v>
      </c>
    </row>
    <row r="2731" spans="1:5" ht="45">
      <c r="A2731" s="124" t="s">
        <v>5383</v>
      </c>
      <c r="B2731" s="134" t="s">
        <v>5384</v>
      </c>
      <c r="C2731" s="139" t="s">
        <v>4966</v>
      </c>
      <c r="D2731" s="171">
        <v>2.68786825472489E-4</v>
      </c>
      <c r="E2731" s="182">
        <v>2.6878406060859561E-4</v>
      </c>
    </row>
    <row r="2732" spans="1:5" ht="45">
      <c r="A2732" s="124" t="s">
        <v>5385</v>
      </c>
      <c r="B2732" s="134" t="s">
        <v>5386</v>
      </c>
      <c r="C2732" s="139" t="s">
        <v>50</v>
      </c>
      <c r="D2732" s="161">
        <v>9.9860000610351562</v>
      </c>
      <c r="E2732" s="173">
        <v>10.017157554626465</v>
      </c>
    </row>
    <row r="2733" spans="1:5" ht="60">
      <c r="A2733" s="124" t="s">
        <v>5387</v>
      </c>
      <c r="B2733" s="134" t="s">
        <v>5388</v>
      </c>
      <c r="C2733" s="139" t="s">
        <v>42</v>
      </c>
      <c r="D2733" s="167">
        <v>108.63029479980469</v>
      </c>
      <c r="E2733" s="178">
        <v>108.63311004638672</v>
      </c>
    </row>
    <row r="2734" spans="1:5" ht="45">
      <c r="A2734" s="124" t="s">
        <v>5389</v>
      </c>
      <c r="B2734" s="134" t="s">
        <v>5390</v>
      </c>
      <c r="C2734" s="139" t="s">
        <v>20</v>
      </c>
      <c r="D2734" s="161">
        <v>3.6427068710327148</v>
      </c>
      <c r="E2734" s="172">
        <v>6.0064578056335449</v>
      </c>
    </row>
    <row r="2735" spans="1:5" ht="45">
      <c r="A2735" s="124" t="s">
        <v>5391</v>
      </c>
      <c r="B2735" s="134" t="s">
        <v>5392</v>
      </c>
      <c r="C2735" s="139" t="s">
        <v>353</v>
      </c>
      <c r="D2735" s="161">
        <v>1.4028079509735107</v>
      </c>
      <c r="E2735" s="172">
        <v>1.4028363227844238</v>
      </c>
    </row>
    <row r="2736" spans="1:5" ht="45">
      <c r="A2736" s="124" t="s">
        <v>5393</v>
      </c>
      <c r="B2736" s="134" t="s">
        <v>5394</v>
      </c>
      <c r="C2736" s="139" t="s">
        <v>348</v>
      </c>
      <c r="D2736" s="167">
        <v>456.17877197265625</v>
      </c>
      <c r="E2736" s="178">
        <v>456.19296264648437</v>
      </c>
    </row>
    <row r="2737" spans="1:5" ht="45">
      <c r="A2737" s="124" t="s">
        <v>5395</v>
      </c>
      <c r="B2737" s="134" t="s">
        <v>5396</v>
      </c>
      <c r="C2737" s="139" t="s">
        <v>348</v>
      </c>
      <c r="D2737" s="164">
        <v>-2091.309814453125</v>
      </c>
      <c r="E2737" s="175">
        <v>-2091.295654296875</v>
      </c>
    </row>
    <row r="2738" spans="1:5" ht="60">
      <c r="A2738" s="124" t="s">
        <v>5397</v>
      </c>
      <c r="B2738" s="134" t="s">
        <v>5398</v>
      </c>
      <c r="C2738" s="139"/>
      <c r="D2738" s="166">
        <v>-0.15200401842594147</v>
      </c>
      <c r="E2738" s="177">
        <v>-0.15233001112937927</v>
      </c>
    </row>
    <row r="2739" spans="1:5" ht="45">
      <c r="A2739" s="124" t="s">
        <v>5399</v>
      </c>
      <c r="B2739" s="134" t="s">
        <v>5400</v>
      </c>
      <c r="C2739" s="139" t="s">
        <v>3453</v>
      </c>
      <c r="D2739" s="167">
        <v>952.44036865234375</v>
      </c>
      <c r="E2739" s="178">
        <v>952.439697265625</v>
      </c>
    </row>
    <row r="2740" spans="1:5" ht="60">
      <c r="A2740" s="124" t="s">
        <v>5401</v>
      </c>
      <c r="B2740" s="134" t="s">
        <v>5402</v>
      </c>
      <c r="C2740" s="139" t="s">
        <v>353</v>
      </c>
      <c r="D2740" s="161">
        <v>4.224553108215332</v>
      </c>
      <c r="E2740" s="172">
        <v>4.2245492935180664</v>
      </c>
    </row>
    <row r="2741" spans="1:5" ht="60">
      <c r="A2741" s="124" t="s">
        <v>5403</v>
      </c>
      <c r="B2741" s="134" t="s">
        <v>5404</v>
      </c>
      <c r="C2741" s="139" t="s">
        <v>4963</v>
      </c>
      <c r="D2741" s="166">
        <v>0.68191170692443848</v>
      </c>
      <c r="E2741" s="177">
        <v>0.68191438913345337</v>
      </c>
    </row>
    <row r="2742" spans="1:5" ht="60">
      <c r="A2742" s="124" t="s">
        <v>5405</v>
      </c>
      <c r="B2742" s="134" t="s">
        <v>5406</v>
      </c>
      <c r="C2742" s="139" t="s">
        <v>4966</v>
      </c>
      <c r="D2742" s="171">
        <v>2.5865648058243096E-4</v>
      </c>
      <c r="E2742" s="182">
        <v>2.5865013594739139E-4</v>
      </c>
    </row>
    <row r="2743" spans="1:5" ht="30">
      <c r="A2743" s="124" t="s">
        <v>5407</v>
      </c>
      <c r="B2743" s="134" t="s">
        <v>5408</v>
      </c>
      <c r="C2743" s="139" t="s">
        <v>50</v>
      </c>
      <c r="D2743" s="161">
        <v>2.628000020980835</v>
      </c>
      <c r="E2743" s="172">
        <v>2.6360940933227539</v>
      </c>
    </row>
    <row r="2744" spans="1:5" ht="30">
      <c r="A2744" s="124" t="s">
        <v>5409</v>
      </c>
      <c r="B2744" s="134" t="s">
        <v>5410</v>
      </c>
      <c r="C2744" s="139" t="s">
        <v>42</v>
      </c>
      <c r="D2744" s="167">
        <v>237.0645751953125</v>
      </c>
      <c r="E2744" s="178">
        <v>237.07952880859375</v>
      </c>
    </row>
    <row r="2745" spans="1:5" ht="30">
      <c r="A2745" s="124" t="s">
        <v>5411</v>
      </c>
      <c r="B2745" s="134" t="s">
        <v>5412</v>
      </c>
      <c r="C2745" s="139" t="s">
        <v>20</v>
      </c>
      <c r="D2745" s="161">
        <v>2.6228430271148682</v>
      </c>
      <c r="E2745" s="172">
        <v>4.2783703804016113</v>
      </c>
    </row>
    <row r="2746" spans="1:5" ht="30">
      <c r="A2746" s="124" t="s">
        <v>5413</v>
      </c>
      <c r="B2746" s="134" t="s">
        <v>5414</v>
      </c>
      <c r="C2746" s="139" t="s">
        <v>353</v>
      </c>
      <c r="D2746" s="161">
        <v>7.5303101539611816</v>
      </c>
      <c r="E2746" s="172">
        <v>7.5289068222045898</v>
      </c>
    </row>
    <row r="2747" spans="1:5" ht="30">
      <c r="A2747" s="124" t="s">
        <v>5415</v>
      </c>
      <c r="B2747" s="134" t="s">
        <v>5416</v>
      </c>
      <c r="C2747" s="139" t="s">
        <v>348</v>
      </c>
      <c r="D2747" s="164">
        <v>2942.999267578125</v>
      </c>
      <c r="E2747" s="175">
        <v>2943</v>
      </c>
    </row>
    <row r="2748" spans="1:5" ht="30">
      <c r="A2748" s="124" t="s">
        <v>5417</v>
      </c>
      <c r="B2748" s="134" t="s">
        <v>5418</v>
      </c>
      <c r="C2748" s="139" t="s">
        <v>348</v>
      </c>
      <c r="D2748" s="167">
        <v>395.51083374023437</v>
      </c>
      <c r="E2748" s="178">
        <v>395.5115966796875</v>
      </c>
    </row>
    <row r="2749" spans="1:5" ht="30">
      <c r="A2749" s="124" t="s">
        <v>5419</v>
      </c>
      <c r="B2749" s="134" t="s">
        <v>5420</v>
      </c>
      <c r="C2749" s="139"/>
      <c r="D2749" s="161">
        <v>1.103014349937439</v>
      </c>
      <c r="E2749" s="172">
        <v>1.1029636859893799</v>
      </c>
    </row>
    <row r="2750" spans="1:5" ht="30">
      <c r="A2750" s="124" t="s">
        <v>5421</v>
      </c>
      <c r="B2750" s="134" t="s">
        <v>5422</v>
      </c>
      <c r="C2750" s="139" t="s">
        <v>3453</v>
      </c>
      <c r="D2750" s="161">
        <v>1.1274106502532959</v>
      </c>
      <c r="E2750" s="172">
        <v>1.1308845281600952</v>
      </c>
    </row>
    <row r="2751" spans="1:5" ht="30">
      <c r="A2751" s="124" t="s">
        <v>5423</v>
      </c>
      <c r="B2751" s="134" t="s">
        <v>5424</v>
      </c>
      <c r="C2751" s="139" t="s">
        <v>353</v>
      </c>
      <c r="D2751" s="161">
        <v>2.029822826385498</v>
      </c>
      <c r="E2751" s="172">
        <v>2.0300474166870117</v>
      </c>
    </row>
    <row r="2752" spans="1:5" ht="30">
      <c r="A2752" s="124" t="s">
        <v>5425</v>
      </c>
      <c r="B2752" s="134" t="s">
        <v>5426</v>
      </c>
      <c r="C2752" s="139" t="s">
        <v>4963</v>
      </c>
      <c r="D2752" s="166">
        <v>3.7227604538202286E-2</v>
      </c>
      <c r="E2752" s="177">
        <v>3.7230223417282104E-2</v>
      </c>
    </row>
    <row r="2753" spans="1:5" ht="30">
      <c r="A2753" s="124" t="s">
        <v>5427</v>
      </c>
      <c r="B2753" s="134" t="s">
        <v>5428</v>
      </c>
      <c r="C2753" s="139" t="s">
        <v>4966</v>
      </c>
      <c r="D2753" s="170">
        <v>1.7665088307694532E-5</v>
      </c>
      <c r="E2753" s="181">
        <v>1.7665552149992436E-5</v>
      </c>
    </row>
    <row r="2754" spans="1:5" ht="30">
      <c r="A2754" s="124" t="s">
        <v>5429</v>
      </c>
      <c r="B2754" s="134" t="s">
        <v>5430</v>
      </c>
      <c r="C2754" s="139" t="s">
        <v>50</v>
      </c>
      <c r="D2754" s="161">
        <v>9.9860000610351562</v>
      </c>
      <c r="E2754" s="173">
        <v>10.017158508300781</v>
      </c>
    </row>
    <row r="2755" spans="1:5" ht="30">
      <c r="A2755" s="124" t="s">
        <v>5431</v>
      </c>
      <c r="B2755" s="134" t="s">
        <v>5432</v>
      </c>
      <c r="C2755" s="139" t="s">
        <v>42</v>
      </c>
      <c r="D2755" s="167">
        <v>381.46343994140625</v>
      </c>
      <c r="E2755" s="178">
        <v>381.48895263671875</v>
      </c>
    </row>
    <row r="2756" spans="1:5" ht="30">
      <c r="A2756" s="124" t="s">
        <v>5433</v>
      </c>
      <c r="B2756" s="134" t="s">
        <v>5434</v>
      </c>
      <c r="C2756" s="139" t="s">
        <v>20</v>
      </c>
      <c r="D2756" s="161">
        <v>3.6427068710327148</v>
      </c>
      <c r="E2756" s="172">
        <v>6.0064578056335449</v>
      </c>
    </row>
    <row r="2757" spans="1:5" ht="30">
      <c r="A2757" s="124" t="s">
        <v>5435</v>
      </c>
      <c r="B2757" s="134" t="s">
        <v>5436</v>
      </c>
      <c r="C2757" s="139" t="s">
        <v>353</v>
      </c>
      <c r="D2757" s="161">
        <v>7.4080710411071777</v>
      </c>
      <c r="E2757" s="172">
        <v>7.4066543579101563</v>
      </c>
    </row>
    <row r="2758" spans="1:5" ht="30">
      <c r="A2758" s="124" t="s">
        <v>5437</v>
      </c>
      <c r="B2758" s="134" t="s">
        <v>5438</v>
      </c>
      <c r="C2758" s="139" t="s">
        <v>348</v>
      </c>
      <c r="D2758" s="163">
        <v>3224.999755859375</v>
      </c>
      <c r="E2758" s="174">
        <v>3225</v>
      </c>
    </row>
    <row r="2759" spans="1:5" ht="30">
      <c r="A2759" s="124" t="s">
        <v>5439</v>
      </c>
      <c r="B2759" s="134" t="s">
        <v>5440</v>
      </c>
      <c r="C2759" s="139" t="s">
        <v>348</v>
      </c>
      <c r="D2759" s="167">
        <v>677.5111083984375</v>
      </c>
      <c r="E2759" s="178">
        <v>677.511474609375</v>
      </c>
    </row>
    <row r="2760" spans="1:5" ht="30">
      <c r="A2760" s="124" t="s">
        <v>5441</v>
      </c>
      <c r="B2760" s="134" t="s">
        <v>5442</v>
      </c>
      <c r="C2760" s="139"/>
      <c r="D2760" s="161">
        <v>1.2223378419876099</v>
      </c>
      <c r="E2760" s="172">
        <v>1.222332239151001</v>
      </c>
    </row>
    <row r="2761" spans="1:5" ht="30">
      <c r="A2761" s="124" t="s">
        <v>5443</v>
      </c>
      <c r="B2761" s="134" t="s">
        <v>5444</v>
      </c>
      <c r="C2761" s="139" t="s">
        <v>3453</v>
      </c>
      <c r="D2761" s="161">
        <v>3.3544919490814209</v>
      </c>
      <c r="E2761" s="172">
        <v>3.3649778366088867</v>
      </c>
    </row>
    <row r="2762" spans="1:5" ht="30">
      <c r="A2762" s="124" t="s">
        <v>5445</v>
      </c>
      <c r="B2762" s="134" t="s">
        <v>5446</v>
      </c>
      <c r="C2762" s="139" t="s">
        <v>353</v>
      </c>
      <c r="D2762" s="161">
        <v>2.1167786121368408</v>
      </c>
      <c r="E2762" s="172">
        <v>2.1170072555541992</v>
      </c>
    </row>
    <row r="2763" spans="1:5" ht="30">
      <c r="A2763" s="124" t="s">
        <v>5447</v>
      </c>
      <c r="B2763" s="134" t="s">
        <v>5448</v>
      </c>
      <c r="C2763" s="139" t="s">
        <v>4963</v>
      </c>
      <c r="D2763" s="166">
        <v>5.3359046578407288E-2</v>
      </c>
      <c r="E2763" s="177">
        <v>5.3364705294370651E-2</v>
      </c>
    </row>
    <row r="2764" spans="1:5" ht="30">
      <c r="A2764" s="124" t="s">
        <v>5449</v>
      </c>
      <c r="B2764" s="134" t="s">
        <v>5450</v>
      </c>
      <c r="C2764" s="139" t="s">
        <v>4966</v>
      </c>
      <c r="D2764" s="170">
        <v>2.3654234610148706E-5</v>
      </c>
      <c r="E2764" s="181">
        <v>2.3655202312511392E-5</v>
      </c>
    </row>
    <row r="2765" spans="1:5" ht="30">
      <c r="A2765" s="124" t="s">
        <v>5451</v>
      </c>
      <c r="B2765" s="134" t="s">
        <v>5452</v>
      </c>
      <c r="C2765" s="139" t="s">
        <v>50</v>
      </c>
      <c r="D2765" s="161">
        <v>2.3808958530426025</v>
      </c>
      <c r="E2765" s="172">
        <v>2.3808960914611816</v>
      </c>
    </row>
    <row r="2766" spans="1:5" ht="30">
      <c r="A2766" s="124" t="s">
        <v>5453</v>
      </c>
      <c r="B2766" s="134" t="s">
        <v>5454</v>
      </c>
      <c r="C2766" s="139" t="s">
        <v>42</v>
      </c>
      <c r="D2766" s="167">
        <v>104.39205169677734</v>
      </c>
      <c r="E2766" s="178">
        <v>104.39205169677734</v>
      </c>
    </row>
    <row r="2767" spans="1:5" ht="30">
      <c r="A2767" s="124" t="s">
        <v>5455</v>
      </c>
      <c r="B2767" s="134" t="s">
        <v>5456</v>
      </c>
      <c r="C2767" s="139" t="s">
        <v>20</v>
      </c>
      <c r="D2767" s="162">
        <v>46.666473388671875</v>
      </c>
      <c r="E2767" s="173">
        <v>76.329299926757813</v>
      </c>
    </row>
    <row r="2768" spans="1:5" ht="30">
      <c r="A2768" s="124" t="s">
        <v>5457</v>
      </c>
      <c r="B2768" s="134" t="s">
        <v>5458</v>
      </c>
      <c r="C2768" s="139" t="s">
        <v>353</v>
      </c>
      <c r="D2768" s="161">
        <v>1.3562778234481812</v>
      </c>
      <c r="E2768" s="172">
        <v>1.3562778234481812</v>
      </c>
    </row>
    <row r="2769" spans="1:5" ht="30">
      <c r="A2769" s="124" t="s">
        <v>5459</v>
      </c>
      <c r="B2769" s="134" t="s">
        <v>5460</v>
      </c>
      <c r="C2769" s="139" t="s">
        <v>348</v>
      </c>
      <c r="D2769" s="167">
        <v>437.7197265625</v>
      </c>
      <c r="E2769" s="178">
        <v>437.7197265625</v>
      </c>
    </row>
    <row r="2770" spans="1:5" ht="30">
      <c r="A2770" s="124" t="s">
        <v>5461</v>
      </c>
      <c r="B2770" s="134" t="s">
        <v>5462</v>
      </c>
      <c r="C2770" s="139" t="s">
        <v>348</v>
      </c>
      <c r="D2770" s="164">
        <v>-2109.768798828125</v>
      </c>
      <c r="E2770" s="175">
        <v>-2109.768798828125</v>
      </c>
    </row>
    <row r="2771" spans="1:5" ht="30">
      <c r="A2771" s="124" t="s">
        <v>5463</v>
      </c>
      <c r="B2771" s="134" t="s">
        <v>5464</v>
      </c>
      <c r="C2771" s="139"/>
      <c r="D2771" s="166">
        <v>-4.1544180363416672E-2</v>
      </c>
      <c r="E2771" s="177">
        <v>-4.1544180363416672E-2</v>
      </c>
    </row>
    <row r="2772" spans="1:5" ht="30">
      <c r="A2772" s="124" t="s">
        <v>5465</v>
      </c>
      <c r="B2772" s="134" t="s">
        <v>5466</v>
      </c>
      <c r="C2772" s="139" t="s">
        <v>3453</v>
      </c>
      <c r="D2772" s="167">
        <v>955.2501220703125</v>
      </c>
      <c r="E2772" s="178">
        <v>955.2501220703125</v>
      </c>
    </row>
    <row r="2773" spans="1:5" ht="30">
      <c r="A2773" s="124" t="s">
        <v>5467</v>
      </c>
      <c r="B2773" s="134" t="s">
        <v>5468</v>
      </c>
      <c r="C2773" s="139" t="s">
        <v>353</v>
      </c>
      <c r="D2773" s="161">
        <v>4.2205696105957031</v>
      </c>
      <c r="E2773" s="172">
        <v>4.2205696105957031</v>
      </c>
    </row>
    <row r="2774" spans="1:5" ht="45">
      <c r="A2774" s="124" t="s">
        <v>5469</v>
      </c>
      <c r="B2774" s="134" t="s">
        <v>5470</v>
      </c>
      <c r="C2774" s="139" t="s">
        <v>4963</v>
      </c>
      <c r="D2774" s="166">
        <v>0.68007290363311768</v>
      </c>
      <c r="E2774" s="177">
        <v>0.68007290363311768</v>
      </c>
    </row>
    <row r="2775" spans="1:5" ht="45">
      <c r="A2775" s="124" t="s">
        <v>5471</v>
      </c>
      <c r="B2775" s="134" t="s">
        <v>5472</v>
      </c>
      <c r="C2775" s="139" t="s">
        <v>4966</v>
      </c>
      <c r="D2775" s="171">
        <v>2.6966119185090065E-4</v>
      </c>
      <c r="E2775" s="182">
        <v>2.6966119185090065E-4</v>
      </c>
    </row>
    <row r="2776" spans="1:5" ht="30">
      <c r="A2776" s="124" t="s">
        <v>5473</v>
      </c>
      <c r="B2776" s="134" t="s">
        <v>5474</v>
      </c>
      <c r="C2776" s="139" t="s">
        <v>50</v>
      </c>
      <c r="D2776" s="161">
        <v>2.3808958530426025</v>
      </c>
      <c r="E2776" s="172">
        <v>2.3808960914611816</v>
      </c>
    </row>
    <row r="2777" spans="1:5" ht="30">
      <c r="A2777" s="124" t="s">
        <v>5475</v>
      </c>
      <c r="B2777" s="134" t="s">
        <v>5476</v>
      </c>
      <c r="C2777" s="139" t="s">
        <v>42</v>
      </c>
      <c r="D2777" s="167">
        <v>104.39205169677734</v>
      </c>
      <c r="E2777" s="178">
        <v>104.39205169677734</v>
      </c>
    </row>
    <row r="2778" spans="1:5" ht="30">
      <c r="A2778" s="124" t="s">
        <v>5477</v>
      </c>
      <c r="B2778" s="134" t="s">
        <v>5478</v>
      </c>
      <c r="C2778" s="139" t="s">
        <v>20</v>
      </c>
      <c r="D2778" s="170">
        <v>2.9418970370898023E-7</v>
      </c>
      <c r="E2778" s="181">
        <v>2.9418970370898023E-7</v>
      </c>
    </row>
    <row r="2779" spans="1:5" ht="30">
      <c r="A2779" s="124" t="s">
        <v>5479</v>
      </c>
      <c r="B2779" s="134" t="s">
        <v>5480</v>
      </c>
      <c r="C2779" s="139" t="s">
        <v>353</v>
      </c>
      <c r="D2779" s="161">
        <v>1.3562778234481812</v>
      </c>
      <c r="E2779" s="172">
        <v>1.3562778234481812</v>
      </c>
    </row>
    <row r="2780" spans="1:5" ht="30">
      <c r="A2780" s="124" t="s">
        <v>5481</v>
      </c>
      <c r="B2780" s="134" t="s">
        <v>5482</v>
      </c>
      <c r="C2780" s="139" t="s">
        <v>348</v>
      </c>
      <c r="D2780" s="167">
        <v>437.7197265625</v>
      </c>
      <c r="E2780" s="178">
        <v>437.7197265625</v>
      </c>
    </row>
    <row r="2781" spans="1:5" ht="30">
      <c r="A2781" s="124" t="s">
        <v>5483</v>
      </c>
      <c r="B2781" s="134" t="s">
        <v>5484</v>
      </c>
      <c r="C2781" s="139" t="s">
        <v>348</v>
      </c>
      <c r="D2781" s="164">
        <v>-2109.768798828125</v>
      </c>
      <c r="E2781" s="175">
        <v>-2109.768798828125</v>
      </c>
    </row>
    <row r="2782" spans="1:5" ht="30">
      <c r="A2782" s="124" t="s">
        <v>5485</v>
      </c>
      <c r="B2782" s="134" t="s">
        <v>5486</v>
      </c>
      <c r="C2782" s="139"/>
      <c r="D2782" s="166">
        <v>-4.1544180363416672E-2</v>
      </c>
      <c r="E2782" s="177">
        <v>-4.1544180363416672E-2</v>
      </c>
    </row>
    <row r="2783" spans="1:5" ht="30">
      <c r="A2783" s="124" t="s">
        <v>5487</v>
      </c>
      <c r="B2783" s="134" t="s">
        <v>5488</v>
      </c>
      <c r="C2783" s="139" t="s">
        <v>3453</v>
      </c>
      <c r="D2783" s="167">
        <v>955.2501220703125</v>
      </c>
      <c r="E2783" s="178">
        <v>955.2501220703125</v>
      </c>
    </row>
    <row r="2784" spans="1:5" ht="30">
      <c r="A2784" s="124" t="s">
        <v>5489</v>
      </c>
      <c r="B2784" s="134" t="s">
        <v>5490</v>
      </c>
      <c r="C2784" s="139" t="s">
        <v>353</v>
      </c>
      <c r="D2784" s="161">
        <v>4.2205696105957031</v>
      </c>
      <c r="E2784" s="172">
        <v>4.2205696105957031</v>
      </c>
    </row>
    <row r="2785" spans="1:5" ht="45">
      <c r="A2785" s="124" t="s">
        <v>5491</v>
      </c>
      <c r="B2785" s="134" t="s">
        <v>5492</v>
      </c>
      <c r="C2785" s="139" t="s">
        <v>4963</v>
      </c>
      <c r="D2785" s="166">
        <v>0.68007290363311768</v>
      </c>
      <c r="E2785" s="177">
        <v>0.68007290363311768</v>
      </c>
    </row>
    <row r="2786" spans="1:5" ht="45">
      <c r="A2786" s="124" t="s">
        <v>5493</v>
      </c>
      <c r="B2786" s="134" t="s">
        <v>5494</v>
      </c>
      <c r="C2786" s="139" t="s">
        <v>4966</v>
      </c>
      <c r="D2786" s="171">
        <v>2.6966119185090065E-4</v>
      </c>
      <c r="E2786" s="182">
        <v>2.6966119185090065E-4</v>
      </c>
    </row>
    <row r="2787" spans="1:5" ht="30">
      <c r="A2787" s="124" t="s">
        <v>5495</v>
      </c>
      <c r="B2787" s="134" t="s">
        <v>5496</v>
      </c>
      <c r="C2787" s="139" t="s">
        <v>50</v>
      </c>
      <c r="D2787" s="161">
        <v>2.3808958530426025</v>
      </c>
      <c r="E2787" s="172">
        <v>2.3808960914611816</v>
      </c>
    </row>
    <row r="2788" spans="1:5" ht="30">
      <c r="A2788" s="124" t="s">
        <v>5497</v>
      </c>
      <c r="B2788" s="134" t="s">
        <v>5498</v>
      </c>
      <c r="C2788" s="139" t="s">
        <v>42</v>
      </c>
      <c r="D2788" s="167">
        <v>104.39205169677734</v>
      </c>
      <c r="E2788" s="178">
        <v>104.39205169677734</v>
      </c>
    </row>
    <row r="2789" spans="1:5" ht="30">
      <c r="A2789" s="124" t="s">
        <v>5499</v>
      </c>
      <c r="B2789" s="134" t="s">
        <v>5500</v>
      </c>
      <c r="C2789" s="139" t="s">
        <v>20</v>
      </c>
      <c r="D2789" s="170">
        <v>2.9418970370898023E-7</v>
      </c>
      <c r="E2789" s="181">
        <v>2.9418970370898023E-7</v>
      </c>
    </row>
    <row r="2790" spans="1:5" ht="30">
      <c r="A2790" s="124" t="s">
        <v>5501</v>
      </c>
      <c r="B2790" s="134" t="s">
        <v>5502</v>
      </c>
      <c r="C2790" s="139" t="s">
        <v>353</v>
      </c>
      <c r="D2790" s="161">
        <v>1.3562778234481812</v>
      </c>
      <c r="E2790" s="172">
        <v>1.3562778234481812</v>
      </c>
    </row>
    <row r="2791" spans="1:5" ht="30">
      <c r="A2791" s="124" t="s">
        <v>5503</v>
      </c>
      <c r="B2791" s="134" t="s">
        <v>5504</v>
      </c>
      <c r="C2791" s="139" t="s">
        <v>348</v>
      </c>
      <c r="D2791" s="167">
        <v>437.7197265625</v>
      </c>
      <c r="E2791" s="178">
        <v>437.7197265625</v>
      </c>
    </row>
    <row r="2792" spans="1:5" ht="30">
      <c r="A2792" s="124" t="s">
        <v>5505</v>
      </c>
      <c r="B2792" s="134" t="s">
        <v>5506</v>
      </c>
      <c r="C2792" s="139" t="s">
        <v>348</v>
      </c>
      <c r="D2792" s="164">
        <v>-2109.768798828125</v>
      </c>
      <c r="E2792" s="175">
        <v>-2109.768798828125</v>
      </c>
    </row>
    <row r="2793" spans="1:5" ht="30">
      <c r="A2793" s="124" t="s">
        <v>5507</v>
      </c>
      <c r="B2793" s="134" t="s">
        <v>5508</v>
      </c>
      <c r="C2793" s="139"/>
      <c r="D2793" s="166">
        <v>-4.1544180363416672E-2</v>
      </c>
      <c r="E2793" s="177">
        <v>-4.1544180363416672E-2</v>
      </c>
    </row>
    <row r="2794" spans="1:5" ht="30">
      <c r="A2794" s="124" t="s">
        <v>5509</v>
      </c>
      <c r="B2794" s="134" t="s">
        <v>5510</v>
      </c>
      <c r="C2794" s="139" t="s">
        <v>3453</v>
      </c>
      <c r="D2794" s="167">
        <v>955.2501220703125</v>
      </c>
      <c r="E2794" s="178">
        <v>955.2501220703125</v>
      </c>
    </row>
    <row r="2795" spans="1:5" ht="30">
      <c r="A2795" s="124" t="s">
        <v>5511</v>
      </c>
      <c r="B2795" s="134" t="s">
        <v>5512</v>
      </c>
      <c r="C2795" s="139" t="s">
        <v>353</v>
      </c>
      <c r="D2795" s="161">
        <v>4.2205696105957031</v>
      </c>
      <c r="E2795" s="172">
        <v>4.2205696105957031</v>
      </c>
    </row>
    <row r="2796" spans="1:5" ht="45">
      <c r="A2796" s="124" t="s">
        <v>5513</v>
      </c>
      <c r="B2796" s="134" t="s">
        <v>5514</v>
      </c>
      <c r="C2796" s="139" t="s">
        <v>4963</v>
      </c>
      <c r="D2796" s="166">
        <v>0.68007290363311768</v>
      </c>
      <c r="E2796" s="177">
        <v>0.68007290363311768</v>
      </c>
    </row>
    <row r="2797" spans="1:5" ht="45">
      <c r="A2797" s="124" t="s">
        <v>5515</v>
      </c>
      <c r="B2797" s="134" t="s">
        <v>5516</v>
      </c>
      <c r="C2797" s="139" t="s">
        <v>4966</v>
      </c>
      <c r="D2797" s="171">
        <v>2.6966119185090065E-4</v>
      </c>
      <c r="E2797" s="182">
        <v>2.6966119185090065E-4</v>
      </c>
    </row>
    <row r="2798" spans="1:5" ht="45">
      <c r="A2798" s="124" t="s">
        <v>5517</v>
      </c>
      <c r="B2798" s="134" t="s">
        <v>5518</v>
      </c>
      <c r="C2798" s="139" t="s">
        <v>50</v>
      </c>
      <c r="D2798" s="162">
        <v>58.457691192626953</v>
      </c>
      <c r="E2798" s="173">
        <v>58.641395568847656</v>
      </c>
    </row>
    <row r="2799" spans="1:5" ht="45">
      <c r="A2799" s="124" t="s">
        <v>5519</v>
      </c>
      <c r="B2799" s="134" t="s">
        <v>5520</v>
      </c>
      <c r="C2799" s="139" t="s">
        <v>42</v>
      </c>
      <c r="D2799" s="167">
        <v>105.25772857666016</v>
      </c>
      <c r="E2799" s="178">
        <v>105.26054382324219</v>
      </c>
    </row>
    <row r="2800" spans="1:5" ht="45">
      <c r="A2800" s="124" t="s">
        <v>5521</v>
      </c>
      <c r="B2800" s="134" t="s">
        <v>5522</v>
      </c>
      <c r="C2800" s="139" t="s">
        <v>20</v>
      </c>
      <c r="D2800" s="166">
        <v>0.95000040531158447</v>
      </c>
      <c r="E2800" s="172">
        <v>1.1418004035949707</v>
      </c>
    </row>
    <row r="2801" spans="1:5" ht="45">
      <c r="A2801" s="124" t="s">
        <v>5523</v>
      </c>
      <c r="B2801" s="134" t="s">
        <v>5524</v>
      </c>
      <c r="C2801" s="139" t="s">
        <v>353</v>
      </c>
      <c r="D2801" s="161">
        <v>1.3614107370376587</v>
      </c>
      <c r="E2801" s="172">
        <v>1.3614274263381958</v>
      </c>
    </row>
    <row r="2802" spans="1:5" ht="45">
      <c r="A2802" s="124" t="s">
        <v>5525</v>
      </c>
      <c r="B2802" s="134" t="s">
        <v>5526</v>
      </c>
      <c r="C2802" s="139" t="s">
        <v>348</v>
      </c>
      <c r="D2802" s="167">
        <v>445.546630859375</v>
      </c>
      <c r="E2802" s="178">
        <v>445.57232666015625</v>
      </c>
    </row>
    <row r="2803" spans="1:5" ht="45">
      <c r="A2803" s="124" t="s">
        <v>5527</v>
      </c>
      <c r="B2803" s="134" t="s">
        <v>5528</v>
      </c>
      <c r="C2803" s="139" t="s">
        <v>348</v>
      </c>
      <c r="D2803" s="164">
        <v>-2101.94189453125</v>
      </c>
      <c r="E2803" s="175">
        <v>-2101.916259765625</v>
      </c>
    </row>
    <row r="2804" spans="1:5" ht="45">
      <c r="A2804" s="124" t="s">
        <v>5529</v>
      </c>
      <c r="B2804" s="134" t="s">
        <v>5530</v>
      </c>
      <c r="C2804" s="139"/>
      <c r="D2804" s="166">
        <v>-0.48029860854148865</v>
      </c>
      <c r="E2804" s="177">
        <v>-0.48132213950157166</v>
      </c>
    </row>
    <row r="2805" spans="1:5" ht="45">
      <c r="A2805" s="124" t="s">
        <v>5531</v>
      </c>
      <c r="B2805" s="134" t="s">
        <v>5532</v>
      </c>
      <c r="C2805" s="139" t="s">
        <v>3453</v>
      </c>
      <c r="D2805" s="167">
        <v>957.2557373046875</v>
      </c>
      <c r="E2805" s="178">
        <v>957.26226806640625</v>
      </c>
    </row>
    <row r="2806" spans="1:5" ht="45">
      <c r="A2806" s="124" t="s">
        <v>5533</v>
      </c>
      <c r="B2806" s="134" t="s">
        <v>5534</v>
      </c>
      <c r="C2806" s="139" t="s">
        <v>353</v>
      </c>
      <c r="D2806" s="161">
        <v>4.2089762687683105</v>
      </c>
      <c r="E2806" s="172">
        <v>4.2089390754699707</v>
      </c>
    </row>
    <row r="2807" spans="1:5" ht="45">
      <c r="A2807" s="124" t="s">
        <v>5535</v>
      </c>
      <c r="B2807" s="134" t="s">
        <v>5536</v>
      </c>
      <c r="C2807" s="139" t="s">
        <v>4963</v>
      </c>
      <c r="D2807" s="166">
        <v>0.68353360891342163</v>
      </c>
      <c r="E2807" s="177">
        <v>0.68354487419128418</v>
      </c>
    </row>
    <row r="2808" spans="1:5" ht="45">
      <c r="A2808" s="124" t="s">
        <v>5537</v>
      </c>
      <c r="B2808" s="134" t="s">
        <v>5538</v>
      </c>
      <c r="C2808" s="139" t="s">
        <v>4966</v>
      </c>
      <c r="D2808" s="171">
        <v>2.68786825472489E-4</v>
      </c>
      <c r="E2808" s="182">
        <v>2.6878406060859561E-4</v>
      </c>
    </row>
    <row r="2809" spans="1:5" ht="45">
      <c r="A2809" s="124" t="s">
        <v>5539</v>
      </c>
      <c r="B2809" s="134" t="s">
        <v>5540</v>
      </c>
      <c r="C2809" s="139" t="s">
        <v>50</v>
      </c>
      <c r="D2809" s="162">
        <v>50.102607727050781</v>
      </c>
      <c r="E2809" s="173">
        <v>50.261188507080078</v>
      </c>
    </row>
    <row r="2810" spans="1:5" ht="45">
      <c r="A2810" s="124" t="s">
        <v>5541</v>
      </c>
      <c r="B2810" s="134" t="s">
        <v>5542</v>
      </c>
      <c r="C2810" s="139" t="s">
        <v>42</v>
      </c>
      <c r="D2810" s="167">
        <v>363.24594116210937</v>
      </c>
      <c r="E2810" s="178">
        <v>368.95632934570312</v>
      </c>
    </row>
    <row r="2811" spans="1:5" ht="45">
      <c r="A2811" s="124" t="s">
        <v>5543</v>
      </c>
      <c r="B2811" s="134" t="s">
        <v>5544</v>
      </c>
      <c r="C2811" s="139" t="s">
        <v>20</v>
      </c>
      <c r="D2811" s="162">
        <v>46.552467346191406</v>
      </c>
      <c r="E2811" s="173">
        <v>76.141807556152344</v>
      </c>
    </row>
    <row r="2812" spans="1:5" ht="45">
      <c r="A2812" s="124" t="s">
        <v>5545</v>
      </c>
      <c r="B2812" s="134" t="s">
        <v>5546</v>
      </c>
      <c r="C2812" s="139" t="s">
        <v>353</v>
      </c>
      <c r="D2812" s="161">
        <v>6.5054984092712402</v>
      </c>
      <c r="E2812" s="172">
        <v>6.5266571044921875</v>
      </c>
    </row>
    <row r="2813" spans="1:5" ht="45">
      <c r="A2813" s="124" t="s">
        <v>5547</v>
      </c>
      <c r="B2813" s="134" t="s">
        <v>5548</v>
      </c>
      <c r="C2813" s="139" t="s">
        <v>348</v>
      </c>
      <c r="D2813" s="163">
        <v>3103.810302734375</v>
      </c>
      <c r="E2813" s="174">
        <v>3118.1875</v>
      </c>
    </row>
    <row r="2814" spans="1:5" ht="45">
      <c r="A2814" s="124" t="s">
        <v>5549</v>
      </c>
      <c r="B2814" s="134" t="s">
        <v>5550</v>
      </c>
      <c r="C2814" s="139" t="s">
        <v>348</v>
      </c>
      <c r="D2814" s="167">
        <v>556.32183837890625</v>
      </c>
      <c r="E2814" s="178">
        <v>570.69879150390625</v>
      </c>
    </row>
    <row r="2815" spans="1:5" ht="60">
      <c r="A2815" s="124" t="s">
        <v>5551</v>
      </c>
      <c r="B2815" s="134" t="s">
        <v>5552</v>
      </c>
      <c r="C2815" s="139"/>
      <c r="D2815" s="161">
        <v>1.1889380216598511</v>
      </c>
      <c r="E2815" s="172">
        <v>1.1979266405105591</v>
      </c>
    </row>
    <row r="2816" spans="1:5" ht="45">
      <c r="A2816" s="124" t="s">
        <v>5553</v>
      </c>
      <c r="B2816" s="134" t="s">
        <v>5554</v>
      </c>
      <c r="C2816" s="139" t="s">
        <v>3453</v>
      </c>
      <c r="D2816" s="162">
        <v>18.70744514465332</v>
      </c>
      <c r="E2816" s="173">
        <v>18.537399291992188</v>
      </c>
    </row>
    <row r="2817" spans="1:5" ht="45">
      <c r="A2817" s="124" t="s">
        <v>5555</v>
      </c>
      <c r="B2817" s="134" t="s">
        <v>5556</v>
      </c>
      <c r="C2817" s="139" t="s">
        <v>353</v>
      </c>
      <c r="D2817" s="161">
        <v>2.5942809581756592</v>
      </c>
      <c r="E2817" s="172">
        <v>2.5661735534667969</v>
      </c>
    </row>
    <row r="2818" spans="1:5" ht="60">
      <c r="A2818" s="124" t="s">
        <v>5557</v>
      </c>
      <c r="B2818" s="134" t="s">
        <v>5558</v>
      </c>
      <c r="C2818" s="139" t="s">
        <v>4963</v>
      </c>
      <c r="D2818" s="166">
        <v>5.62603659927845E-2</v>
      </c>
      <c r="E2818" s="177">
        <v>5.6712191551923752E-2</v>
      </c>
    </row>
    <row r="2819" spans="1:5" ht="60">
      <c r="A2819" s="124" t="s">
        <v>5559</v>
      </c>
      <c r="B2819" s="134" t="s">
        <v>5560</v>
      </c>
      <c r="C2819" s="139" t="s">
        <v>4966</v>
      </c>
      <c r="D2819" s="170">
        <v>2.2758073100703768E-5</v>
      </c>
      <c r="E2819" s="181">
        <v>2.3012769815977663E-5</v>
      </c>
    </row>
    <row r="2820" spans="1:5" ht="30">
      <c r="A2820" s="124" t="s">
        <v>5561</v>
      </c>
      <c r="B2820" s="134" t="s">
        <v>5562</v>
      </c>
      <c r="C2820" s="139" t="s">
        <v>50</v>
      </c>
      <c r="D2820" s="161">
        <v>1.3582460880279541</v>
      </c>
      <c r="E2820" s="172">
        <v>1.0135135650634766</v>
      </c>
    </row>
    <row r="2821" spans="1:5" ht="30">
      <c r="A2821" s="124" t="s">
        <v>5563</v>
      </c>
      <c r="B2821" s="134" t="s">
        <v>5564</v>
      </c>
      <c r="C2821" s="139" t="s">
        <v>42</v>
      </c>
      <c r="D2821" s="162">
        <v>30.013723373413086</v>
      </c>
      <c r="E2821" s="173">
        <v>28.022079467773438</v>
      </c>
    </row>
    <row r="2822" spans="1:5" ht="30">
      <c r="A2822" s="124" t="s">
        <v>5565</v>
      </c>
      <c r="B2822" s="134" t="s">
        <v>5566</v>
      </c>
      <c r="C2822" s="139" t="s">
        <v>20</v>
      </c>
      <c r="D2822" s="170">
        <v>2.9418970370898023E-7</v>
      </c>
      <c r="E2822" s="181">
        <v>2.9418970370898023E-7</v>
      </c>
    </row>
    <row r="2823" spans="1:5" ht="30">
      <c r="A2823" s="124" t="s">
        <v>5567</v>
      </c>
      <c r="B2823" s="134" t="s">
        <v>5568</v>
      </c>
      <c r="C2823" s="139" t="s">
        <v>353</v>
      </c>
      <c r="D2823" s="166">
        <v>0.43694192171096802</v>
      </c>
      <c r="E2823" s="177">
        <v>0.4093991219997406</v>
      </c>
    </row>
    <row r="2824" spans="1:5" ht="30">
      <c r="A2824" s="124" t="s">
        <v>5569</v>
      </c>
      <c r="B2824" s="134" t="s">
        <v>5570</v>
      </c>
      <c r="C2824" s="139" t="s">
        <v>348</v>
      </c>
      <c r="D2824" s="167">
        <v>125.83383941650391</v>
      </c>
      <c r="E2824" s="178">
        <v>117.47303771972656</v>
      </c>
    </row>
    <row r="2825" spans="1:5" ht="30">
      <c r="A2825" s="124" t="s">
        <v>5571</v>
      </c>
      <c r="B2825" s="134" t="s">
        <v>5572</v>
      </c>
      <c r="C2825" s="139" t="s">
        <v>348</v>
      </c>
      <c r="D2825" s="164">
        <v>-2421.65478515625</v>
      </c>
      <c r="E2825" s="175">
        <v>-2430.015380859375</v>
      </c>
    </row>
    <row r="2826" spans="1:5" ht="30">
      <c r="A2826" s="124" t="s">
        <v>5573</v>
      </c>
      <c r="B2826" s="134" t="s">
        <v>5574</v>
      </c>
      <c r="C2826" s="139"/>
      <c r="D2826" s="166">
        <v>-0.14715194702148438</v>
      </c>
      <c r="E2826" s="177">
        <v>-0.13363417983055115</v>
      </c>
    </row>
    <row r="2827" spans="1:5" ht="30">
      <c r="A2827" s="124" t="s">
        <v>5575</v>
      </c>
      <c r="B2827" s="134" t="s">
        <v>5576</v>
      </c>
      <c r="C2827" s="139" t="s">
        <v>3453</v>
      </c>
      <c r="D2827" s="167">
        <v>995.700927734375</v>
      </c>
      <c r="E2827" s="178">
        <v>996.26904296875</v>
      </c>
    </row>
    <row r="2828" spans="1:5" ht="30">
      <c r="A2828" s="124" t="s">
        <v>5577</v>
      </c>
      <c r="B2828" s="134" t="s">
        <v>5578</v>
      </c>
      <c r="C2828" s="139" t="s">
        <v>353</v>
      </c>
      <c r="D2828" s="161">
        <v>4.1780896186828613</v>
      </c>
      <c r="E2828" s="172">
        <v>4.1784954071044922</v>
      </c>
    </row>
    <row r="2829" spans="1:5" ht="30">
      <c r="A2829" s="124" t="s">
        <v>5579</v>
      </c>
      <c r="B2829" s="134" t="s">
        <v>5580</v>
      </c>
      <c r="C2829" s="139" t="s">
        <v>4963</v>
      </c>
      <c r="D2829" s="166">
        <v>0.61557847261428833</v>
      </c>
      <c r="E2829" s="177">
        <v>0.61263197660446167</v>
      </c>
    </row>
    <row r="2830" spans="1:5" ht="30">
      <c r="A2830" s="124" t="s">
        <v>5581</v>
      </c>
      <c r="B2830" s="134" t="s">
        <v>5582</v>
      </c>
      <c r="C2830" s="139" t="s">
        <v>4966</v>
      </c>
      <c r="D2830" s="171">
        <v>7.961263763718307E-4</v>
      </c>
      <c r="E2830" s="182">
        <v>8.3108321996405721E-4</v>
      </c>
    </row>
    <row r="2831" spans="1:5" ht="45">
      <c r="A2831" s="124" t="s">
        <v>5583</v>
      </c>
      <c r="B2831" s="134" t="s">
        <v>5584</v>
      </c>
      <c r="C2831" s="139" t="s">
        <v>50</v>
      </c>
      <c r="D2831" s="166">
        <v>0.43890789151191711</v>
      </c>
      <c r="E2831" s="177">
        <v>0.43890789151191711</v>
      </c>
    </row>
    <row r="2832" spans="1:5" ht="45">
      <c r="A2832" s="124" t="s">
        <v>5585</v>
      </c>
      <c r="B2832" s="134" t="s">
        <v>5586</v>
      </c>
      <c r="C2832" s="139" t="s">
        <v>42</v>
      </c>
      <c r="D2832" s="162">
        <v>41.517562866210937</v>
      </c>
      <c r="E2832" s="173">
        <v>41.517562866210937</v>
      </c>
    </row>
    <row r="2833" spans="1:5" ht="45">
      <c r="A2833" s="124" t="s">
        <v>5587</v>
      </c>
      <c r="B2833" s="134" t="s">
        <v>5588</v>
      </c>
      <c r="C2833" s="139" t="s">
        <v>20</v>
      </c>
      <c r="D2833" s="162">
        <v>39.18304443359375</v>
      </c>
      <c r="E2833" s="173">
        <v>64.390266418457031</v>
      </c>
    </row>
    <row r="2834" spans="1:5" ht="45">
      <c r="A2834" s="124" t="s">
        <v>5589</v>
      </c>
      <c r="B2834" s="134" t="s">
        <v>5590</v>
      </c>
      <c r="C2834" s="139" t="s">
        <v>353</v>
      </c>
      <c r="D2834" s="166">
        <v>0.59261679649353027</v>
      </c>
      <c r="E2834" s="177">
        <v>0.59261679649353027</v>
      </c>
    </row>
    <row r="2835" spans="1:5" ht="45">
      <c r="A2835" s="124" t="s">
        <v>5591</v>
      </c>
      <c r="B2835" s="134" t="s">
        <v>5592</v>
      </c>
      <c r="C2835" s="139" t="s">
        <v>348</v>
      </c>
      <c r="D2835" s="167">
        <v>173.85195922851563</v>
      </c>
      <c r="E2835" s="178">
        <v>173.85195922851563</v>
      </c>
    </row>
    <row r="2836" spans="1:5" ht="45">
      <c r="A2836" s="124" t="s">
        <v>5593</v>
      </c>
      <c r="B2836" s="134" t="s">
        <v>5594</v>
      </c>
      <c r="C2836" s="139" t="s">
        <v>348</v>
      </c>
      <c r="D2836" s="164">
        <v>-2373.636474609375</v>
      </c>
      <c r="E2836" s="175">
        <v>-2373.636474609375</v>
      </c>
    </row>
    <row r="2837" spans="1:5" ht="45">
      <c r="A2837" s="124" t="s">
        <v>5595</v>
      </c>
      <c r="B2837" s="134" t="s">
        <v>5596</v>
      </c>
      <c r="C2837" s="139"/>
      <c r="D2837" s="166">
        <v>-6.6214025020599365E-2</v>
      </c>
      <c r="E2837" s="177">
        <v>-6.6214025020599365E-2</v>
      </c>
    </row>
    <row r="2838" spans="1:5" ht="45">
      <c r="A2838" s="124" t="s">
        <v>5597</v>
      </c>
      <c r="B2838" s="134" t="s">
        <v>5598</v>
      </c>
      <c r="C2838" s="139" t="s">
        <v>3453</v>
      </c>
      <c r="D2838" s="167">
        <v>991.6485595703125</v>
      </c>
      <c r="E2838" s="178">
        <v>991.6485595703125</v>
      </c>
    </row>
    <row r="2839" spans="1:5" ht="45">
      <c r="A2839" s="124" t="s">
        <v>5599</v>
      </c>
      <c r="B2839" s="134" t="s">
        <v>5600</v>
      </c>
      <c r="C2839" s="139" t="s">
        <v>353</v>
      </c>
      <c r="D2839" s="161">
        <v>4.1788082122802734</v>
      </c>
      <c r="E2839" s="172">
        <v>4.1788082122802734</v>
      </c>
    </row>
    <row r="2840" spans="1:5" ht="60">
      <c r="A2840" s="124" t="s">
        <v>5601</v>
      </c>
      <c r="B2840" s="134" t="s">
        <v>5602</v>
      </c>
      <c r="C2840" s="139" t="s">
        <v>4963</v>
      </c>
      <c r="D2840" s="166">
        <v>0.63103771209716797</v>
      </c>
      <c r="E2840" s="177">
        <v>0.63103771209716797</v>
      </c>
    </row>
    <row r="2841" spans="1:5" ht="60">
      <c r="A2841" s="124" t="s">
        <v>5603</v>
      </c>
      <c r="B2841" s="134" t="s">
        <v>5604</v>
      </c>
      <c r="C2841" s="139" t="s">
        <v>4966</v>
      </c>
      <c r="D2841" s="171">
        <v>6.3404126558452845E-4</v>
      </c>
      <c r="E2841" s="182">
        <v>6.3404126558452845E-4</v>
      </c>
    </row>
    <row r="2842" spans="1:5" ht="30">
      <c r="A2842" s="124" t="s">
        <v>5605</v>
      </c>
      <c r="B2842" s="134" t="s">
        <v>5606</v>
      </c>
      <c r="C2842" s="139" t="s">
        <v>50</v>
      </c>
      <c r="D2842" s="161">
        <v>3.2082538604736328</v>
      </c>
      <c r="E2842" s="172">
        <v>3.2082540988922119</v>
      </c>
    </row>
    <row r="2843" spans="1:5" ht="30">
      <c r="A2843" s="124" t="s">
        <v>5607</v>
      </c>
      <c r="B2843" s="134" t="s">
        <v>5608</v>
      </c>
      <c r="C2843" s="139" t="s">
        <v>42</v>
      </c>
      <c r="D2843" s="162">
        <v>41.201503753662109</v>
      </c>
      <c r="E2843" s="173">
        <v>41.260063171386719</v>
      </c>
    </row>
    <row r="2844" spans="1:5" ht="30">
      <c r="A2844" s="124" t="s">
        <v>5609</v>
      </c>
      <c r="B2844" s="134" t="s">
        <v>5610</v>
      </c>
      <c r="C2844" s="139" t="s">
        <v>20</v>
      </c>
      <c r="D2844" s="162">
        <v>40.400924682617188</v>
      </c>
      <c r="E2844" s="173">
        <v>66.044471740722656</v>
      </c>
    </row>
    <row r="2845" spans="1:5" ht="30">
      <c r="A2845" s="124" t="s">
        <v>5611</v>
      </c>
      <c r="B2845" s="134" t="s">
        <v>5612</v>
      </c>
      <c r="C2845" s="139" t="s">
        <v>353</v>
      </c>
      <c r="D2845" s="166">
        <v>0.58830744028091431</v>
      </c>
      <c r="E2845" s="177">
        <v>0.58908569812774658</v>
      </c>
    </row>
    <row r="2846" spans="1:5" ht="30">
      <c r="A2846" s="124" t="s">
        <v>5613</v>
      </c>
      <c r="B2846" s="134" t="s">
        <v>5614</v>
      </c>
      <c r="C2846" s="139" t="s">
        <v>348</v>
      </c>
      <c r="D2846" s="167">
        <v>172.77676391601562</v>
      </c>
      <c r="E2846" s="178">
        <v>173.02163696289062</v>
      </c>
    </row>
    <row r="2847" spans="1:5" ht="30">
      <c r="A2847" s="124" t="s">
        <v>5615</v>
      </c>
      <c r="B2847" s="134" t="s">
        <v>5616</v>
      </c>
      <c r="C2847" s="139" t="s">
        <v>348</v>
      </c>
      <c r="D2847" s="164">
        <v>-2374.711669921875</v>
      </c>
      <c r="E2847" s="175">
        <v>-2374.466796875</v>
      </c>
    </row>
    <row r="2848" spans="1:5" ht="30">
      <c r="A2848" s="124" t="s">
        <v>5617</v>
      </c>
      <c r="B2848" s="134" t="s">
        <v>5618</v>
      </c>
      <c r="C2848" s="139"/>
      <c r="D2848" s="166">
        <v>-0.18479450047016144</v>
      </c>
      <c r="E2848" s="177">
        <v>-0.18468095362186432</v>
      </c>
    </row>
    <row r="2849" spans="1:5" ht="30">
      <c r="A2849" s="124" t="s">
        <v>5619</v>
      </c>
      <c r="B2849" s="134" t="s">
        <v>5620</v>
      </c>
      <c r="C2849" s="139" t="s">
        <v>3453</v>
      </c>
      <c r="D2849" s="167">
        <v>991.8934326171875</v>
      </c>
      <c r="E2849" s="178">
        <v>991.87054443359375</v>
      </c>
    </row>
    <row r="2850" spans="1:5" ht="30">
      <c r="A2850" s="124" t="s">
        <v>5621</v>
      </c>
      <c r="B2850" s="134" t="s">
        <v>5622</v>
      </c>
      <c r="C2850" s="139" t="s">
        <v>353</v>
      </c>
      <c r="D2850" s="161">
        <v>4.178070068359375</v>
      </c>
      <c r="E2850" s="172">
        <v>4.1780796051025391</v>
      </c>
    </row>
    <row r="2851" spans="1:5" ht="45">
      <c r="A2851" s="124" t="s">
        <v>5623</v>
      </c>
      <c r="B2851" s="134" t="s">
        <v>5624</v>
      </c>
      <c r="C2851" s="139" t="s">
        <v>4963</v>
      </c>
      <c r="D2851" s="166">
        <v>0.63078653812408447</v>
      </c>
      <c r="E2851" s="177">
        <v>0.63085991144180298</v>
      </c>
    </row>
    <row r="2852" spans="1:5" ht="30">
      <c r="A2852" s="124" t="s">
        <v>5625</v>
      </c>
      <c r="B2852" s="134" t="s">
        <v>5626</v>
      </c>
      <c r="C2852" s="139" t="s">
        <v>4966</v>
      </c>
      <c r="D2852" s="171">
        <v>6.3777231844142079E-4</v>
      </c>
      <c r="E2852" s="182">
        <v>6.3708279049023986E-4</v>
      </c>
    </row>
    <row r="2853" spans="1:5" ht="45">
      <c r="A2853" s="124" t="s">
        <v>5627</v>
      </c>
      <c r="B2853" s="134" t="s">
        <v>5628</v>
      </c>
      <c r="C2853" s="139" t="s">
        <v>50</v>
      </c>
      <c r="D2853" s="161">
        <v>2.3808958530426025</v>
      </c>
      <c r="E2853" s="172">
        <v>2.3808960914611816</v>
      </c>
    </row>
    <row r="2854" spans="1:5" ht="45">
      <c r="A2854" s="124" t="s">
        <v>5629</v>
      </c>
      <c r="B2854" s="134" t="s">
        <v>5630</v>
      </c>
      <c r="C2854" s="139" t="s">
        <v>42</v>
      </c>
      <c r="D2854" s="162">
        <v>65.278282165527344</v>
      </c>
      <c r="E2854" s="173">
        <v>65.358436584472656</v>
      </c>
    </row>
    <row r="2855" spans="1:5" ht="45">
      <c r="A2855" s="124" t="s">
        <v>5631</v>
      </c>
      <c r="B2855" s="134" t="s">
        <v>5632</v>
      </c>
      <c r="C2855" s="139" t="s">
        <v>20</v>
      </c>
      <c r="D2855" s="162">
        <v>40.400924682617188</v>
      </c>
      <c r="E2855" s="173">
        <v>66.044471740722656</v>
      </c>
    </row>
    <row r="2856" spans="1:5" ht="45">
      <c r="A2856" s="124" t="s">
        <v>5633</v>
      </c>
      <c r="B2856" s="134" t="s">
        <v>5634</v>
      </c>
      <c r="C2856" s="139" t="s">
        <v>353</v>
      </c>
      <c r="D2856" s="166">
        <v>0.89686471223831177</v>
      </c>
      <c r="E2856" s="177">
        <v>0.89785593748092651</v>
      </c>
    </row>
    <row r="2857" spans="1:5" ht="45">
      <c r="A2857" s="124" t="s">
        <v>5635</v>
      </c>
      <c r="B2857" s="134" t="s">
        <v>5636</v>
      </c>
      <c r="C2857" s="139" t="s">
        <v>348</v>
      </c>
      <c r="D2857" s="167">
        <v>273.41159057617187</v>
      </c>
      <c r="E2857" s="178">
        <v>273.7471923828125</v>
      </c>
    </row>
    <row r="2858" spans="1:5" ht="45">
      <c r="A2858" s="124" t="s">
        <v>5637</v>
      </c>
      <c r="B2858" s="134" t="s">
        <v>5638</v>
      </c>
      <c r="C2858" s="139" t="s">
        <v>348</v>
      </c>
      <c r="D2858" s="164">
        <v>-2274.076904296875</v>
      </c>
      <c r="E2858" s="175">
        <v>-2273.741455078125</v>
      </c>
    </row>
    <row r="2859" spans="1:5" ht="45">
      <c r="A2859" s="124" t="s">
        <v>5639</v>
      </c>
      <c r="B2859" s="134" t="s">
        <v>5640</v>
      </c>
      <c r="C2859" s="139"/>
      <c r="D2859" s="166">
        <v>-0.11671733111143112</v>
      </c>
      <c r="E2859" s="177">
        <v>-0.11656378954648972</v>
      </c>
    </row>
    <row r="2860" spans="1:5" ht="45">
      <c r="A2860" s="124" t="s">
        <v>5641</v>
      </c>
      <c r="B2860" s="134" t="s">
        <v>5642</v>
      </c>
      <c r="C2860" s="139" t="s">
        <v>3453</v>
      </c>
      <c r="D2860" s="167">
        <v>980.51141357421875</v>
      </c>
      <c r="E2860" s="178">
        <v>980.46771240234375</v>
      </c>
    </row>
    <row r="2861" spans="1:5" ht="45">
      <c r="A2861" s="124" t="s">
        <v>5643</v>
      </c>
      <c r="B2861" s="134" t="s">
        <v>5644</v>
      </c>
      <c r="C2861" s="139" t="s">
        <v>353</v>
      </c>
      <c r="D2861" s="161">
        <v>4.186607837677002</v>
      </c>
      <c r="E2861" s="172">
        <v>4.1866493225097656</v>
      </c>
    </row>
    <row r="2862" spans="1:5" ht="60">
      <c r="A2862" s="124" t="s">
        <v>5645</v>
      </c>
      <c r="B2862" s="134" t="s">
        <v>5646</v>
      </c>
      <c r="C2862" s="139" t="s">
        <v>4963</v>
      </c>
      <c r="D2862" s="166">
        <v>0.65625709295272827</v>
      </c>
      <c r="E2862" s="177">
        <v>0.65632724761962891</v>
      </c>
    </row>
    <row r="2863" spans="1:5" ht="60">
      <c r="A2863" s="124" t="s">
        <v>5647</v>
      </c>
      <c r="B2863" s="134" t="s">
        <v>5648</v>
      </c>
      <c r="C2863" s="139" t="s">
        <v>4966</v>
      </c>
      <c r="D2863" s="171">
        <v>4.3170471326448023E-4</v>
      </c>
      <c r="E2863" s="182">
        <v>4.3121169437654316E-4</v>
      </c>
    </row>
    <row r="2864" spans="1:5" ht="30">
      <c r="A2864" s="124" t="s">
        <v>5649</v>
      </c>
      <c r="B2864" s="134" t="s">
        <v>5650</v>
      </c>
      <c r="C2864" s="139" t="s">
        <v>50</v>
      </c>
      <c r="D2864" s="162">
        <v>58.457691192626953</v>
      </c>
      <c r="E2864" s="173">
        <v>58.641395568847656</v>
      </c>
    </row>
    <row r="2865" spans="1:5" ht="30">
      <c r="A2865" s="124" t="s">
        <v>5651</v>
      </c>
      <c r="B2865" s="134" t="s">
        <v>5652</v>
      </c>
      <c r="C2865" s="139" t="s">
        <v>42</v>
      </c>
      <c r="D2865" s="167">
        <v>105.25772857666016</v>
      </c>
      <c r="E2865" s="178">
        <v>105.26058197021484</v>
      </c>
    </row>
    <row r="2866" spans="1:5" ht="30">
      <c r="A2866" s="124" t="s">
        <v>5653</v>
      </c>
      <c r="B2866" s="134" t="s">
        <v>5654</v>
      </c>
      <c r="C2866" s="139" t="s">
        <v>20</v>
      </c>
      <c r="D2866" s="162">
        <v>46.666473388671875</v>
      </c>
      <c r="E2866" s="173">
        <v>76.329299926757813</v>
      </c>
    </row>
    <row r="2867" spans="1:5" ht="30">
      <c r="A2867" s="124" t="s">
        <v>5655</v>
      </c>
      <c r="B2867" s="134" t="s">
        <v>5656</v>
      </c>
      <c r="C2867" s="139" t="s">
        <v>353</v>
      </c>
      <c r="D2867" s="161">
        <v>1.3614107370376587</v>
      </c>
      <c r="E2867" s="172">
        <v>1.3614277839660645</v>
      </c>
    </row>
    <row r="2868" spans="1:5" ht="30">
      <c r="A2868" s="124" t="s">
        <v>5657</v>
      </c>
      <c r="B2868" s="134" t="s">
        <v>5658</v>
      </c>
      <c r="C2868" s="139" t="s">
        <v>348</v>
      </c>
      <c r="D2868" s="167">
        <v>445.546630859375</v>
      </c>
      <c r="E2868" s="178">
        <v>445.57232666015625</v>
      </c>
    </row>
    <row r="2869" spans="1:5" ht="30">
      <c r="A2869" s="124" t="s">
        <v>5659</v>
      </c>
      <c r="B2869" s="134" t="s">
        <v>5660</v>
      </c>
      <c r="C2869" s="139" t="s">
        <v>348</v>
      </c>
      <c r="D2869" s="164">
        <v>-2101.94189453125</v>
      </c>
      <c r="E2869" s="175">
        <v>-2101.916259765625</v>
      </c>
    </row>
    <row r="2870" spans="1:5" ht="30">
      <c r="A2870" s="124" t="s">
        <v>5661</v>
      </c>
      <c r="B2870" s="134" t="s">
        <v>5662</v>
      </c>
      <c r="C2870" s="139"/>
      <c r="D2870" s="166">
        <v>-0.48029860854148865</v>
      </c>
      <c r="E2870" s="177">
        <v>-0.48132213950157166</v>
      </c>
    </row>
    <row r="2871" spans="1:5" ht="30">
      <c r="A2871" s="124" t="s">
        <v>5663</v>
      </c>
      <c r="B2871" s="134" t="s">
        <v>5664</v>
      </c>
      <c r="C2871" s="139" t="s">
        <v>3453</v>
      </c>
      <c r="D2871" s="167">
        <v>957.2557373046875</v>
      </c>
      <c r="E2871" s="178">
        <v>957.26226806640625</v>
      </c>
    </row>
    <row r="2872" spans="1:5" ht="30">
      <c r="A2872" s="124" t="s">
        <v>5665</v>
      </c>
      <c r="B2872" s="134" t="s">
        <v>5666</v>
      </c>
      <c r="C2872" s="139" t="s">
        <v>353</v>
      </c>
      <c r="D2872" s="161">
        <v>4.2089762687683105</v>
      </c>
      <c r="E2872" s="172">
        <v>4.2089395523071289</v>
      </c>
    </row>
    <row r="2873" spans="1:5" ht="30">
      <c r="A2873" s="124" t="s">
        <v>5667</v>
      </c>
      <c r="B2873" s="134" t="s">
        <v>5668</v>
      </c>
      <c r="C2873" s="139" t="s">
        <v>4963</v>
      </c>
      <c r="D2873" s="166">
        <v>0.68353360891342163</v>
      </c>
      <c r="E2873" s="177">
        <v>0.68354487419128418</v>
      </c>
    </row>
    <row r="2874" spans="1:5" ht="30">
      <c r="A2874" s="124" t="s">
        <v>5669</v>
      </c>
      <c r="B2874" s="134" t="s">
        <v>5670</v>
      </c>
      <c r="C2874" s="139" t="s">
        <v>4966</v>
      </c>
      <c r="D2874" s="171">
        <v>2.68786825472489E-4</v>
      </c>
      <c r="E2874" s="182">
        <v>2.687840024009347E-4</v>
      </c>
    </row>
    <row r="2875" spans="1:5" ht="30">
      <c r="A2875" s="124" t="s">
        <v>5671</v>
      </c>
      <c r="B2875" s="134" t="s">
        <v>5672</v>
      </c>
      <c r="C2875" s="139" t="s">
        <v>50</v>
      </c>
      <c r="D2875" s="161">
        <v>2.628000020980835</v>
      </c>
      <c r="E2875" s="172">
        <v>2.6360940933227539</v>
      </c>
    </row>
    <row r="2876" spans="1:5" ht="30">
      <c r="A2876" s="124" t="s">
        <v>5673</v>
      </c>
      <c r="B2876" s="134" t="s">
        <v>5674</v>
      </c>
      <c r="C2876" s="139" t="s">
        <v>42</v>
      </c>
      <c r="D2876" s="167">
        <v>375.39743041992187</v>
      </c>
      <c r="E2876" s="178">
        <v>375.40435791015625</v>
      </c>
    </row>
    <row r="2877" spans="1:5" ht="30">
      <c r="A2877" s="124" t="s">
        <v>5675</v>
      </c>
      <c r="B2877" s="134" t="s">
        <v>5676</v>
      </c>
      <c r="C2877" s="139" t="s">
        <v>20</v>
      </c>
      <c r="D2877" s="170">
        <v>2.9418970370898023E-7</v>
      </c>
      <c r="E2877" s="181">
        <v>2.9418970370898023E-7</v>
      </c>
    </row>
    <row r="2878" spans="1:5" ht="30">
      <c r="A2878" s="124" t="s">
        <v>5677</v>
      </c>
      <c r="B2878" s="134" t="s">
        <v>5678</v>
      </c>
      <c r="C2878" s="139" t="s">
        <v>353</v>
      </c>
      <c r="D2878" s="161">
        <v>8.0191593170166016</v>
      </c>
      <c r="E2878" s="172">
        <v>8.0177459716796875</v>
      </c>
    </row>
    <row r="2879" spans="1:5" ht="30">
      <c r="A2879" s="124" t="s">
        <v>5679</v>
      </c>
      <c r="B2879" s="134" t="s">
        <v>5680</v>
      </c>
      <c r="C2879" s="139" t="s">
        <v>348</v>
      </c>
      <c r="D2879" s="163">
        <v>3224.999755859375</v>
      </c>
      <c r="E2879" s="174">
        <v>3225</v>
      </c>
    </row>
    <row r="2880" spans="1:5" ht="30">
      <c r="A2880" s="124" t="s">
        <v>5681</v>
      </c>
      <c r="B2880" s="134" t="s">
        <v>5682</v>
      </c>
      <c r="C2880" s="139" t="s">
        <v>348</v>
      </c>
      <c r="D2880" s="167">
        <v>677.5111083984375</v>
      </c>
      <c r="E2880" s="178">
        <v>677.511474609375</v>
      </c>
    </row>
    <row r="2881" spans="1:5" ht="30">
      <c r="A2881" s="124" t="s">
        <v>5683</v>
      </c>
      <c r="B2881" s="134" t="s">
        <v>5684</v>
      </c>
      <c r="C2881" s="139"/>
      <c r="D2881" s="161">
        <v>1.2325865030288696</v>
      </c>
      <c r="E2881" s="172">
        <v>1.232553243637085</v>
      </c>
    </row>
    <row r="2882" spans="1:5" ht="30">
      <c r="A2882" s="124" t="s">
        <v>5685</v>
      </c>
      <c r="B2882" s="134" t="s">
        <v>5686</v>
      </c>
      <c r="C2882" s="139" t="s">
        <v>3453</v>
      </c>
      <c r="D2882" s="166">
        <v>0.88150203227996826</v>
      </c>
      <c r="E2882" s="177">
        <v>0.88421827554702759</v>
      </c>
    </row>
    <row r="2883" spans="1:5" ht="30">
      <c r="A2883" s="124" t="s">
        <v>5687</v>
      </c>
      <c r="B2883" s="134" t="s">
        <v>5688</v>
      </c>
      <c r="C2883" s="139" t="s">
        <v>353</v>
      </c>
      <c r="D2883" s="161">
        <v>2.0628201961517334</v>
      </c>
      <c r="E2883" s="172">
        <v>2.0628798007965088</v>
      </c>
    </row>
    <row r="2884" spans="1:5" ht="30">
      <c r="A2884" s="124" t="s">
        <v>5689</v>
      </c>
      <c r="B2884" s="134" t="s">
        <v>5690</v>
      </c>
      <c r="C2884" s="139" t="s">
        <v>4963</v>
      </c>
      <c r="D2884" s="166">
        <v>5.2037723362445831E-2</v>
      </c>
      <c r="E2884" s="177">
        <v>5.203917995095253E-2</v>
      </c>
    </row>
    <row r="2885" spans="1:5" ht="30">
      <c r="A2885" s="124" t="s">
        <v>5691</v>
      </c>
      <c r="B2885" s="134" t="s">
        <v>5692</v>
      </c>
      <c r="C2885" s="139" t="s">
        <v>4966</v>
      </c>
      <c r="D2885" s="170">
        <v>2.3428194253938273E-5</v>
      </c>
      <c r="E2885" s="181">
        <v>2.3428448912454769E-5</v>
      </c>
    </row>
    <row r="2886" spans="1:5" ht="30">
      <c r="A2886" s="124" t="s">
        <v>5693</v>
      </c>
      <c r="B2886" s="134" t="s">
        <v>5694</v>
      </c>
      <c r="C2886" s="139" t="s">
        <v>50</v>
      </c>
      <c r="D2886" s="161">
        <v>1.3582460880279541</v>
      </c>
      <c r="E2886" s="172">
        <v>1.3582460880279541</v>
      </c>
    </row>
    <row r="2887" spans="1:5" ht="30">
      <c r="A2887" s="124" t="s">
        <v>5695</v>
      </c>
      <c r="B2887" s="134" t="s">
        <v>5696</v>
      </c>
      <c r="C2887" s="139" t="s">
        <v>42</v>
      </c>
      <c r="D2887" s="162">
        <v>30.024744033813477</v>
      </c>
      <c r="E2887" s="173">
        <v>28.025503158569336</v>
      </c>
    </row>
    <row r="2888" spans="1:5" ht="30">
      <c r="A2888" s="124" t="s">
        <v>5697</v>
      </c>
      <c r="B2888" s="134" t="s">
        <v>5698</v>
      </c>
      <c r="C2888" s="139" t="s">
        <v>20</v>
      </c>
      <c r="D2888" s="163">
        <v>3117.12744140625</v>
      </c>
      <c r="E2888" s="174">
        <v>3586.875</v>
      </c>
    </row>
    <row r="2889" spans="1:5" ht="30">
      <c r="A2889" s="124" t="s">
        <v>5699</v>
      </c>
      <c r="B2889" s="134" t="s">
        <v>5700</v>
      </c>
      <c r="C2889" s="139" t="s">
        <v>353</v>
      </c>
      <c r="D2889" s="166">
        <v>0.43709409236907959</v>
      </c>
      <c r="E2889" s="177">
        <v>0.40943661332130432</v>
      </c>
    </row>
    <row r="2890" spans="1:5" ht="30">
      <c r="A2890" s="124" t="s">
        <v>5701</v>
      </c>
      <c r="B2890" s="134" t="s">
        <v>5702</v>
      </c>
      <c r="C2890" s="139" t="s">
        <v>348</v>
      </c>
      <c r="D2890" s="167">
        <v>125.87983703613281</v>
      </c>
      <c r="E2890" s="178">
        <v>117.51931762695312</v>
      </c>
    </row>
    <row r="2891" spans="1:5" ht="30">
      <c r="A2891" s="124" t="s">
        <v>5703</v>
      </c>
      <c r="B2891" s="134" t="s">
        <v>5704</v>
      </c>
      <c r="C2891" s="139" t="s">
        <v>348</v>
      </c>
      <c r="D2891" s="164">
        <v>-2421.608642578125</v>
      </c>
      <c r="E2891" s="175">
        <v>-2429.96923828125</v>
      </c>
    </row>
    <row r="2892" spans="1:5" ht="30">
      <c r="A2892" s="124" t="s">
        <v>5705</v>
      </c>
      <c r="B2892" s="134" t="s">
        <v>5706</v>
      </c>
      <c r="C2892" s="139"/>
      <c r="D2892" s="166">
        <v>-0.14713135361671448</v>
      </c>
      <c r="E2892" s="177">
        <v>-0.15087367594242096</v>
      </c>
    </row>
    <row r="2893" spans="1:5" ht="30">
      <c r="A2893" s="124" t="s">
        <v>5707</v>
      </c>
      <c r="B2893" s="134" t="s">
        <v>5708</v>
      </c>
      <c r="C2893" s="139" t="s">
        <v>3453</v>
      </c>
      <c r="D2893" s="167">
        <v>995.6976318359375</v>
      </c>
      <c r="E2893" s="178">
        <v>996.283447265625</v>
      </c>
    </row>
    <row r="2894" spans="1:5" ht="30">
      <c r="A2894" s="124" t="s">
        <v>5709</v>
      </c>
      <c r="B2894" s="134" t="s">
        <v>5710</v>
      </c>
      <c r="C2894" s="139" t="s">
        <v>353</v>
      </c>
      <c r="D2894" s="161">
        <v>4.1780881881713867</v>
      </c>
      <c r="E2894" s="172">
        <v>4.1783967018127441</v>
      </c>
    </row>
    <row r="2895" spans="1:5" ht="45">
      <c r="A2895" s="124" t="s">
        <v>5711</v>
      </c>
      <c r="B2895" s="134" t="s">
        <v>5712</v>
      </c>
      <c r="C2895" s="139" t="s">
        <v>4963</v>
      </c>
      <c r="D2895" s="166">
        <v>0.61559444665908813</v>
      </c>
      <c r="E2895" s="177">
        <v>0.61265534162521362</v>
      </c>
    </row>
    <row r="2896" spans="1:5" ht="45">
      <c r="A2896" s="124" t="s">
        <v>5713</v>
      </c>
      <c r="B2896" s="134" t="s">
        <v>5714</v>
      </c>
      <c r="C2896" s="139" t="s">
        <v>4966</v>
      </c>
      <c r="D2896" s="171">
        <v>7.959396461956203E-4</v>
      </c>
      <c r="E2896" s="182">
        <v>8.3101645577698946E-4</v>
      </c>
    </row>
    <row r="2897" spans="1:5" ht="30">
      <c r="A2897" s="124" t="s">
        <v>5715</v>
      </c>
      <c r="B2897" s="134" t="s">
        <v>5716</v>
      </c>
      <c r="C2897" s="139" t="s">
        <v>50</v>
      </c>
      <c r="D2897" s="161">
        <v>1.3582460880279541</v>
      </c>
      <c r="E2897" s="172">
        <v>1.3582460880279541</v>
      </c>
    </row>
    <row r="2898" spans="1:5" ht="30">
      <c r="A2898" s="124" t="s">
        <v>5717</v>
      </c>
      <c r="B2898" s="134" t="s">
        <v>5718</v>
      </c>
      <c r="C2898" s="139" t="s">
        <v>42</v>
      </c>
      <c r="D2898" s="162">
        <v>30.024744033813477</v>
      </c>
      <c r="E2898" s="173">
        <v>28.025503158569336</v>
      </c>
    </row>
    <row r="2899" spans="1:5" ht="30">
      <c r="A2899" s="124" t="s">
        <v>5719</v>
      </c>
      <c r="B2899" s="134" t="s">
        <v>5720</v>
      </c>
      <c r="C2899" s="139" t="s">
        <v>20</v>
      </c>
      <c r="D2899" s="163">
        <v>3117.12744140625</v>
      </c>
      <c r="E2899" s="174">
        <v>3586.875</v>
      </c>
    </row>
    <row r="2900" spans="1:5" ht="30">
      <c r="A2900" s="124" t="s">
        <v>5721</v>
      </c>
      <c r="B2900" s="134" t="s">
        <v>5722</v>
      </c>
      <c r="C2900" s="139" t="s">
        <v>353</v>
      </c>
      <c r="D2900" s="166">
        <v>0.43709409236907959</v>
      </c>
      <c r="E2900" s="177">
        <v>0.40943661332130432</v>
      </c>
    </row>
    <row r="2901" spans="1:5" ht="30">
      <c r="A2901" s="124" t="s">
        <v>5723</v>
      </c>
      <c r="B2901" s="134" t="s">
        <v>5724</v>
      </c>
      <c r="C2901" s="139" t="s">
        <v>348</v>
      </c>
      <c r="D2901" s="167">
        <v>125.87983703613281</v>
      </c>
      <c r="E2901" s="178">
        <v>117.51931762695312</v>
      </c>
    </row>
    <row r="2902" spans="1:5" ht="30">
      <c r="A2902" s="124" t="s">
        <v>5725</v>
      </c>
      <c r="B2902" s="134" t="s">
        <v>5726</v>
      </c>
      <c r="C2902" s="139" t="s">
        <v>348</v>
      </c>
      <c r="D2902" s="164">
        <v>-2421.608642578125</v>
      </c>
      <c r="E2902" s="175">
        <v>-2429.96923828125</v>
      </c>
    </row>
    <row r="2903" spans="1:5" ht="30">
      <c r="A2903" s="124" t="s">
        <v>5727</v>
      </c>
      <c r="B2903" s="134" t="s">
        <v>5728</v>
      </c>
      <c r="C2903" s="139"/>
      <c r="D2903" s="166">
        <v>-0.14713135361671448</v>
      </c>
      <c r="E2903" s="177">
        <v>-0.15087367594242096</v>
      </c>
    </row>
    <row r="2904" spans="1:5" ht="30">
      <c r="A2904" s="124" t="s">
        <v>5729</v>
      </c>
      <c r="B2904" s="134" t="s">
        <v>5730</v>
      </c>
      <c r="C2904" s="139" t="s">
        <v>3453</v>
      </c>
      <c r="D2904" s="167">
        <v>995.6976318359375</v>
      </c>
      <c r="E2904" s="178">
        <v>996.283447265625</v>
      </c>
    </row>
    <row r="2905" spans="1:5" ht="30">
      <c r="A2905" s="124" t="s">
        <v>5731</v>
      </c>
      <c r="B2905" s="134" t="s">
        <v>5732</v>
      </c>
      <c r="C2905" s="139" t="s">
        <v>353</v>
      </c>
      <c r="D2905" s="161">
        <v>4.1780881881713867</v>
      </c>
      <c r="E2905" s="172">
        <v>4.1783967018127441</v>
      </c>
    </row>
    <row r="2906" spans="1:5" ht="30">
      <c r="A2906" s="124" t="s">
        <v>5733</v>
      </c>
      <c r="B2906" s="134" t="s">
        <v>5734</v>
      </c>
      <c r="C2906" s="139" t="s">
        <v>4963</v>
      </c>
      <c r="D2906" s="166">
        <v>0.61559444665908813</v>
      </c>
      <c r="E2906" s="177">
        <v>0.61265534162521362</v>
      </c>
    </row>
    <row r="2907" spans="1:5" ht="30">
      <c r="A2907" s="124" t="s">
        <v>5735</v>
      </c>
      <c r="B2907" s="134" t="s">
        <v>5736</v>
      </c>
      <c r="C2907" s="139" t="s">
        <v>4966</v>
      </c>
      <c r="D2907" s="171">
        <v>7.959396461956203E-4</v>
      </c>
      <c r="E2907" s="182">
        <v>8.3101645577698946E-4</v>
      </c>
    </row>
    <row r="2908" spans="1:5" ht="30">
      <c r="A2908" s="124" t="s">
        <v>5737</v>
      </c>
      <c r="B2908" s="134" t="s">
        <v>5738</v>
      </c>
      <c r="C2908" s="139" t="s">
        <v>50</v>
      </c>
      <c r="D2908" s="161">
        <v>1.3582460880279541</v>
      </c>
      <c r="E2908" s="172">
        <v>1.3582460880279541</v>
      </c>
    </row>
    <row r="2909" spans="1:5" ht="30">
      <c r="A2909" s="124" t="s">
        <v>5739</v>
      </c>
      <c r="B2909" s="134" t="s">
        <v>5740</v>
      </c>
      <c r="C2909" s="139" t="s">
        <v>42</v>
      </c>
      <c r="D2909" s="162">
        <v>30.013723373413086</v>
      </c>
      <c r="E2909" s="173">
        <v>28.014450073242188</v>
      </c>
    </row>
    <row r="2910" spans="1:5" ht="30">
      <c r="A2910" s="124" t="s">
        <v>5741</v>
      </c>
      <c r="B2910" s="134" t="s">
        <v>5742</v>
      </c>
      <c r="C2910" s="139" t="s">
        <v>20</v>
      </c>
      <c r="D2910" s="170">
        <v>2.9418970370898023E-7</v>
      </c>
      <c r="E2910" s="181">
        <v>2.9418970370898023E-7</v>
      </c>
    </row>
    <row r="2911" spans="1:5" ht="30">
      <c r="A2911" s="124" t="s">
        <v>5743</v>
      </c>
      <c r="B2911" s="134" t="s">
        <v>5744</v>
      </c>
      <c r="C2911" s="139" t="s">
        <v>353</v>
      </c>
      <c r="D2911" s="166">
        <v>0.43694192171096802</v>
      </c>
      <c r="E2911" s="177">
        <v>0.40928345918655396</v>
      </c>
    </row>
    <row r="2912" spans="1:5" ht="30">
      <c r="A2912" s="124" t="s">
        <v>5745</v>
      </c>
      <c r="B2912" s="134" t="s">
        <v>5746</v>
      </c>
      <c r="C2912" s="139" t="s">
        <v>348</v>
      </c>
      <c r="D2912" s="167">
        <v>125.83383941650391</v>
      </c>
      <c r="E2912" s="178">
        <v>117.47303771972656</v>
      </c>
    </row>
    <row r="2913" spans="1:5" ht="30">
      <c r="A2913" s="124" t="s">
        <v>5747</v>
      </c>
      <c r="B2913" s="134" t="s">
        <v>5748</v>
      </c>
      <c r="C2913" s="139" t="s">
        <v>348</v>
      </c>
      <c r="D2913" s="164">
        <v>-2421.65478515625</v>
      </c>
      <c r="E2913" s="175">
        <v>-2430.015380859375</v>
      </c>
    </row>
    <row r="2914" spans="1:5" ht="30">
      <c r="A2914" s="124" t="s">
        <v>5749</v>
      </c>
      <c r="B2914" s="134" t="s">
        <v>5750</v>
      </c>
      <c r="C2914" s="139"/>
      <c r="D2914" s="166">
        <v>-0.14715194702148438</v>
      </c>
      <c r="E2914" s="177">
        <v>-0.15089438855648041</v>
      </c>
    </row>
    <row r="2915" spans="1:5" ht="30">
      <c r="A2915" s="124" t="s">
        <v>5751</v>
      </c>
      <c r="B2915" s="134" t="s">
        <v>5752</v>
      </c>
      <c r="C2915" s="139" t="s">
        <v>3453</v>
      </c>
      <c r="D2915" s="167">
        <v>995.700927734375</v>
      </c>
      <c r="E2915" s="178">
        <v>996.28662109375</v>
      </c>
    </row>
    <row r="2916" spans="1:5" ht="30">
      <c r="A2916" s="124" t="s">
        <v>5753</v>
      </c>
      <c r="B2916" s="134" t="s">
        <v>5754</v>
      </c>
      <c r="C2916" s="139" t="s">
        <v>353</v>
      </c>
      <c r="D2916" s="161">
        <v>4.1780896186828613</v>
      </c>
      <c r="E2916" s="172">
        <v>4.1783990859985352</v>
      </c>
    </row>
    <row r="2917" spans="1:5" ht="30">
      <c r="A2917" s="124" t="s">
        <v>5755</v>
      </c>
      <c r="B2917" s="134" t="s">
        <v>5756</v>
      </c>
      <c r="C2917" s="139" t="s">
        <v>4963</v>
      </c>
      <c r="D2917" s="166">
        <v>0.61557847261428833</v>
      </c>
      <c r="E2917" s="177">
        <v>0.61263889074325562</v>
      </c>
    </row>
    <row r="2918" spans="1:5" ht="30">
      <c r="A2918" s="124" t="s">
        <v>5757</v>
      </c>
      <c r="B2918" s="134" t="s">
        <v>5758</v>
      </c>
      <c r="C2918" s="139" t="s">
        <v>4966</v>
      </c>
      <c r="D2918" s="171">
        <v>7.961263763718307E-4</v>
      </c>
      <c r="E2918" s="182">
        <v>8.3121733041480184E-4</v>
      </c>
    </row>
    <row r="2919" spans="1:5" ht="45">
      <c r="A2919" s="124" t="s">
        <v>5759</v>
      </c>
      <c r="B2919" s="134" t="s">
        <v>5760</v>
      </c>
      <c r="C2919" s="139" t="s">
        <v>50</v>
      </c>
      <c r="D2919" s="161">
        <v>1.3582460880279541</v>
      </c>
      <c r="E2919" s="172">
        <v>1.3582460880279541</v>
      </c>
    </row>
    <row r="2920" spans="1:5" ht="45">
      <c r="A2920" s="124" t="s">
        <v>5761</v>
      </c>
      <c r="B2920" s="134" t="s">
        <v>5762</v>
      </c>
      <c r="C2920" s="139" t="s">
        <v>42</v>
      </c>
      <c r="D2920" s="162">
        <v>30.024677276611328</v>
      </c>
      <c r="E2920" s="173">
        <v>28.025606155395508</v>
      </c>
    </row>
    <row r="2921" spans="1:5" ht="45">
      <c r="A2921" s="124" t="s">
        <v>5763</v>
      </c>
      <c r="B2921" s="134" t="s">
        <v>5764</v>
      </c>
      <c r="C2921" s="139" t="s">
        <v>20</v>
      </c>
      <c r="D2921" s="163">
        <v>3117.12744140625</v>
      </c>
      <c r="E2921" s="174">
        <v>3586.875</v>
      </c>
    </row>
    <row r="2922" spans="1:5" ht="45">
      <c r="A2922" s="124" t="s">
        <v>5765</v>
      </c>
      <c r="B2922" s="134" t="s">
        <v>5766</v>
      </c>
      <c r="C2922" s="139" t="s">
        <v>353</v>
      </c>
      <c r="D2922" s="166">
        <v>0.43709322810173035</v>
      </c>
      <c r="E2922" s="177">
        <v>0.40943825244903564</v>
      </c>
    </row>
    <row r="2923" spans="1:5" ht="45">
      <c r="A2923" s="124" t="s">
        <v>5767</v>
      </c>
      <c r="B2923" s="134" t="s">
        <v>5768</v>
      </c>
      <c r="C2923" s="139" t="s">
        <v>348</v>
      </c>
      <c r="D2923" s="167">
        <v>125.87955474853516</v>
      </c>
      <c r="E2923" s="178">
        <v>117.51988983154297</v>
      </c>
    </row>
    <row r="2924" spans="1:5" ht="45">
      <c r="A2924" s="124" t="s">
        <v>5769</v>
      </c>
      <c r="B2924" s="134" t="s">
        <v>5770</v>
      </c>
      <c r="C2924" s="139" t="s">
        <v>348</v>
      </c>
      <c r="D2924" s="164">
        <v>-2421.60888671875</v>
      </c>
      <c r="E2924" s="175">
        <v>-2429.96875</v>
      </c>
    </row>
    <row r="2925" spans="1:5" ht="45">
      <c r="A2925" s="124" t="s">
        <v>5771</v>
      </c>
      <c r="B2925" s="134" t="s">
        <v>5772</v>
      </c>
      <c r="C2925" s="139"/>
      <c r="D2925" s="166">
        <v>-0.14713148772716522</v>
      </c>
      <c r="E2925" s="177">
        <v>-0.15087342262268066</v>
      </c>
    </row>
    <row r="2926" spans="1:5" ht="45">
      <c r="A2926" s="124" t="s">
        <v>5773</v>
      </c>
      <c r="B2926" s="134" t="s">
        <v>5774</v>
      </c>
      <c r="C2926" s="139" t="s">
        <v>3453</v>
      </c>
      <c r="D2926" s="167">
        <v>995.6976318359375</v>
      </c>
      <c r="E2926" s="178">
        <v>996.283447265625</v>
      </c>
    </row>
    <row r="2927" spans="1:5" ht="45">
      <c r="A2927" s="124" t="s">
        <v>5775</v>
      </c>
      <c r="B2927" s="134" t="s">
        <v>5776</v>
      </c>
      <c r="C2927" s="139" t="s">
        <v>353</v>
      </c>
      <c r="D2927" s="161">
        <v>4.1780886650085449</v>
      </c>
      <c r="E2927" s="172">
        <v>4.1783967018127441</v>
      </c>
    </row>
    <row r="2928" spans="1:5" ht="45">
      <c r="A2928" s="124" t="s">
        <v>5777</v>
      </c>
      <c r="B2928" s="134" t="s">
        <v>5778</v>
      </c>
      <c r="C2928" s="139" t="s">
        <v>4963</v>
      </c>
      <c r="D2928" s="166">
        <v>0.61559438705444336</v>
      </c>
      <c r="E2928" s="177">
        <v>0.61265546083450317</v>
      </c>
    </row>
    <row r="2929" spans="1:5" ht="45">
      <c r="A2929" s="124" t="s">
        <v>5779</v>
      </c>
      <c r="B2929" s="134" t="s">
        <v>5780</v>
      </c>
      <c r="C2929" s="139" t="s">
        <v>4966</v>
      </c>
      <c r="D2929" s="171">
        <v>7.9594081034883857E-4</v>
      </c>
      <c r="E2929" s="182">
        <v>8.3101459313184023E-4</v>
      </c>
    </row>
    <row r="2930" spans="1:5" ht="30">
      <c r="A2930" s="124" t="s">
        <v>5781</v>
      </c>
      <c r="B2930" s="134" t="s">
        <v>5782</v>
      </c>
      <c r="C2930" s="139" t="s">
        <v>50</v>
      </c>
      <c r="D2930" s="161">
        <v>1.0135135650634766</v>
      </c>
      <c r="E2930" s="172">
        <v>1.0135135650634766</v>
      </c>
    </row>
    <row r="2931" spans="1:5" ht="30">
      <c r="A2931" s="124" t="s">
        <v>5783</v>
      </c>
      <c r="B2931" s="134" t="s">
        <v>5784</v>
      </c>
      <c r="C2931" s="139" t="s">
        <v>42</v>
      </c>
      <c r="D2931" s="162">
        <v>30.021286010742188</v>
      </c>
      <c r="E2931" s="173">
        <v>28.022079467773438</v>
      </c>
    </row>
    <row r="2932" spans="1:5" ht="30">
      <c r="A2932" s="124" t="s">
        <v>5785</v>
      </c>
      <c r="B2932" s="134" t="s">
        <v>5786</v>
      </c>
      <c r="C2932" s="139" t="s">
        <v>20</v>
      </c>
      <c r="D2932" s="170">
        <v>2.9418970370898023E-7</v>
      </c>
      <c r="E2932" s="181">
        <v>2.9418970370898023E-7</v>
      </c>
    </row>
    <row r="2933" spans="1:5" ht="30">
      <c r="A2933" s="124" t="s">
        <v>5787</v>
      </c>
      <c r="B2933" s="134" t="s">
        <v>5788</v>
      </c>
      <c r="C2933" s="139" t="s">
        <v>353</v>
      </c>
      <c r="D2933" s="166">
        <v>0.43705686926841736</v>
      </c>
      <c r="E2933" s="177">
        <v>0.4093991219997406</v>
      </c>
    </row>
    <row r="2934" spans="1:5" ht="30">
      <c r="A2934" s="124" t="s">
        <v>5789</v>
      </c>
      <c r="B2934" s="134" t="s">
        <v>5790</v>
      </c>
      <c r="C2934" s="139" t="s">
        <v>348</v>
      </c>
      <c r="D2934" s="167">
        <v>125.83383941650391</v>
      </c>
      <c r="E2934" s="178">
        <v>117.47303771972656</v>
      </c>
    </row>
    <row r="2935" spans="1:5" ht="30">
      <c r="A2935" s="124" t="s">
        <v>5791</v>
      </c>
      <c r="B2935" s="134" t="s">
        <v>5792</v>
      </c>
      <c r="C2935" s="139" t="s">
        <v>348</v>
      </c>
      <c r="D2935" s="164">
        <v>-2421.65478515625</v>
      </c>
      <c r="E2935" s="175">
        <v>-2430.015380859375</v>
      </c>
    </row>
    <row r="2936" spans="1:5" ht="30">
      <c r="A2936" s="124" t="s">
        <v>5793</v>
      </c>
      <c r="B2936" s="134" t="s">
        <v>5794</v>
      </c>
      <c r="C2936" s="139"/>
      <c r="D2936" s="166">
        <v>-0.12992900609970093</v>
      </c>
      <c r="E2936" s="177">
        <v>-0.13363417983055115</v>
      </c>
    </row>
    <row r="2937" spans="1:5" ht="30">
      <c r="A2937" s="124" t="s">
        <v>5795</v>
      </c>
      <c r="B2937" s="134" t="s">
        <v>5796</v>
      </c>
      <c r="C2937" s="139" t="s">
        <v>3453</v>
      </c>
      <c r="D2937" s="167">
        <v>995.683349609375</v>
      </c>
      <c r="E2937" s="178">
        <v>996.26904296875</v>
      </c>
    </row>
    <row r="2938" spans="1:5" ht="30">
      <c r="A2938" s="124" t="s">
        <v>5797</v>
      </c>
      <c r="B2938" s="134" t="s">
        <v>5798</v>
      </c>
      <c r="C2938" s="139" t="s">
        <v>353</v>
      </c>
      <c r="D2938" s="161">
        <v>4.1781840324401855</v>
      </c>
      <c r="E2938" s="172">
        <v>4.1784954071044922</v>
      </c>
    </row>
    <row r="2939" spans="1:5" ht="45">
      <c r="A2939" s="124" t="s">
        <v>5799</v>
      </c>
      <c r="B2939" s="134" t="s">
        <v>5800</v>
      </c>
      <c r="C2939" s="139" t="s">
        <v>4963</v>
      </c>
      <c r="D2939" s="166">
        <v>0.61557126045227051</v>
      </c>
      <c r="E2939" s="177">
        <v>0.61263197660446167</v>
      </c>
    </row>
    <row r="2940" spans="1:5" ht="45">
      <c r="A2940" s="124" t="s">
        <v>5801</v>
      </c>
      <c r="B2940" s="134" t="s">
        <v>5802</v>
      </c>
      <c r="C2940" s="139" t="s">
        <v>4966</v>
      </c>
      <c r="D2940" s="171">
        <v>7.9600122990086675E-4</v>
      </c>
      <c r="E2940" s="182">
        <v>8.3108321996405721E-4</v>
      </c>
    </row>
    <row r="2941" spans="1:5" ht="30">
      <c r="A2941" s="124" t="s">
        <v>5803</v>
      </c>
      <c r="B2941" s="134" t="s">
        <v>5804</v>
      </c>
      <c r="C2941" s="139" t="s">
        <v>50</v>
      </c>
      <c r="D2941" s="161">
        <v>1.0135135650634766</v>
      </c>
      <c r="E2941" s="172">
        <v>1.0135135650634766</v>
      </c>
    </row>
    <row r="2942" spans="1:5" ht="30">
      <c r="A2942" s="124" t="s">
        <v>5805</v>
      </c>
      <c r="B2942" s="134" t="s">
        <v>5806</v>
      </c>
      <c r="C2942" s="139" t="s">
        <v>42</v>
      </c>
      <c r="D2942" s="162">
        <v>30.021286010742188</v>
      </c>
      <c r="E2942" s="173">
        <v>28.022079467773438</v>
      </c>
    </row>
    <row r="2943" spans="1:5" ht="30">
      <c r="A2943" s="124" t="s">
        <v>5807</v>
      </c>
      <c r="B2943" s="134" t="s">
        <v>5808</v>
      </c>
      <c r="C2943" s="139" t="s">
        <v>20</v>
      </c>
      <c r="D2943" s="163">
        <v>3117.12744140625</v>
      </c>
      <c r="E2943" s="174">
        <v>3586.875</v>
      </c>
    </row>
    <row r="2944" spans="1:5" ht="30">
      <c r="A2944" s="124" t="s">
        <v>5809</v>
      </c>
      <c r="B2944" s="134" t="s">
        <v>5810</v>
      </c>
      <c r="C2944" s="139" t="s">
        <v>353</v>
      </c>
      <c r="D2944" s="166">
        <v>0.43705686926841736</v>
      </c>
      <c r="E2944" s="177">
        <v>0.4093991219997406</v>
      </c>
    </row>
    <row r="2945" spans="1:5" ht="30">
      <c r="A2945" s="124" t="s">
        <v>5811</v>
      </c>
      <c r="B2945" s="134" t="s">
        <v>5812</v>
      </c>
      <c r="C2945" s="139" t="s">
        <v>348</v>
      </c>
      <c r="D2945" s="167">
        <v>125.83383941650391</v>
      </c>
      <c r="E2945" s="178">
        <v>117.47303771972656</v>
      </c>
    </row>
    <row r="2946" spans="1:5" ht="30">
      <c r="A2946" s="124" t="s">
        <v>5813</v>
      </c>
      <c r="B2946" s="134" t="s">
        <v>5814</v>
      </c>
      <c r="C2946" s="139" t="s">
        <v>348</v>
      </c>
      <c r="D2946" s="164">
        <v>-2421.65478515625</v>
      </c>
      <c r="E2946" s="175">
        <v>-2430.015380859375</v>
      </c>
    </row>
    <row r="2947" spans="1:5" ht="30">
      <c r="A2947" s="124" t="s">
        <v>5815</v>
      </c>
      <c r="B2947" s="134" t="s">
        <v>5816</v>
      </c>
      <c r="C2947" s="139"/>
      <c r="D2947" s="166">
        <v>-0.12992900609970093</v>
      </c>
      <c r="E2947" s="177">
        <v>-0.13363417983055115</v>
      </c>
    </row>
    <row r="2948" spans="1:5" ht="30">
      <c r="A2948" s="124" t="s">
        <v>5817</v>
      </c>
      <c r="B2948" s="134" t="s">
        <v>5818</v>
      </c>
      <c r="C2948" s="139" t="s">
        <v>3453</v>
      </c>
      <c r="D2948" s="167">
        <v>995.683349609375</v>
      </c>
      <c r="E2948" s="178">
        <v>996.26904296875</v>
      </c>
    </row>
    <row r="2949" spans="1:5" ht="30">
      <c r="A2949" s="124" t="s">
        <v>5819</v>
      </c>
      <c r="B2949" s="134" t="s">
        <v>5820</v>
      </c>
      <c r="C2949" s="139" t="s">
        <v>353</v>
      </c>
      <c r="D2949" s="161">
        <v>4.1781840324401855</v>
      </c>
      <c r="E2949" s="172">
        <v>4.1784954071044922</v>
      </c>
    </row>
    <row r="2950" spans="1:5" ht="45">
      <c r="A2950" s="124" t="s">
        <v>5821</v>
      </c>
      <c r="B2950" s="134" t="s">
        <v>5822</v>
      </c>
      <c r="C2950" s="139" t="s">
        <v>4963</v>
      </c>
      <c r="D2950" s="166">
        <v>0.61557126045227051</v>
      </c>
      <c r="E2950" s="177">
        <v>0.61263197660446167</v>
      </c>
    </row>
    <row r="2951" spans="1:5" ht="45">
      <c r="A2951" s="124" t="s">
        <v>5823</v>
      </c>
      <c r="B2951" s="134" t="s">
        <v>5824</v>
      </c>
      <c r="C2951" s="139" t="s">
        <v>4966</v>
      </c>
      <c r="D2951" s="171">
        <v>7.9600122990086675E-4</v>
      </c>
      <c r="E2951" s="182">
        <v>8.3108321996405721E-4</v>
      </c>
    </row>
    <row r="2952" spans="1:5" ht="30">
      <c r="A2952" s="124" t="s">
        <v>5825</v>
      </c>
      <c r="B2952" s="134" t="s">
        <v>5826</v>
      </c>
      <c r="C2952" s="139" t="s">
        <v>50</v>
      </c>
      <c r="D2952" s="161">
        <v>1.0135135650634766</v>
      </c>
      <c r="E2952" s="172">
        <v>1.0135135650634766</v>
      </c>
    </row>
    <row r="2953" spans="1:5" ht="30">
      <c r="A2953" s="124" t="s">
        <v>5827</v>
      </c>
      <c r="B2953" s="134" t="s">
        <v>5828</v>
      </c>
      <c r="C2953" s="139" t="s">
        <v>42</v>
      </c>
      <c r="D2953" s="162">
        <v>30.021286010742188</v>
      </c>
      <c r="E2953" s="173">
        <v>28.022079467773438</v>
      </c>
    </row>
    <row r="2954" spans="1:5" ht="30">
      <c r="A2954" s="124" t="s">
        <v>5829</v>
      </c>
      <c r="B2954" s="134" t="s">
        <v>5830</v>
      </c>
      <c r="C2954" s="139" t="s">
        <v>20</v>
      </c>
      <c r="D2954" s="163">
        <v>3117.12744140625</v>
      </c>
      <c r="E2954" s="174">
        <v>3586.875</v>
      </c>
    </row>
    <row r="2955" spans="1:5" ht="30">
      <c r="A2955" s="124" t="s">
        <v>5831</v>
      </c>
      <c r="B2955" s="134" t="s">
        <v>5832</v>
      </c>
      <c r="C2955" s="139" t="s">
        <v>353</v>
      </c>
      <c r="D2955" s="166">
        <v>0.43705686926841736</v>
      </c>
      <c r="E2955" s="177">
        <v>0.4093991219997406</v>
      </c>
    </row>
    <row r="2956" spans="1:5" ht="30">
      <c r="A2956" s="124" t="s">
        <v>5833</v>
      </c>
      <c r="B2956" s="134" t="s">
        <v>5834</v>
      </c>
      <c r="C2956" s="139" t="s">
        <v>348</v>
      </c>
      <c r="D2956" s="167">
        <v>125.83383941650391</v>
      </c>
      <c r="E2956" s="178">
        <v>117.47303771972656</v>
      </c>
    </row>
    <row r="2957" spans="1:5" ht="30">
      <c r="A2957" s="124" t="s">
        <v>5835</v>
      </c>
      <c r="B2957" s="134" t="s">
        <v>5836</v>
      </c>
      <c r="C2957" s="139" t="s">
        <v>348</v>
      </c>
      <c r="D2957" s="164">
        <v>-2421.65478515625</v>
      </c>
      <c r="E2957" s="175">
        <v>-2430.015380859375</v>
      </c>
    </row>
    <row r="2958" spans="1:5" ht="30">
      <c r="A2958" s="124" t="s">
        <v>5837</v>
      </c>
      <c r="B2958" s="134" t="s">
        <v>5838</v>
      </c>
      <c r="C2958" s="139"/>
      <c r="D2958" s="166">
        <v>-0.12992900609970093</v>
      </c>
      <c r="E2958" s="177">
        <v>-0.13363417983055115</v>
      </c>
    </row>
    <row r="2959" spans="1:5" ht="30">
      <c r="A2959" s="124" t="s">
        <v>5839</v>
      </c>
      <c r="B2959" s="134" t="s">
        <v>5840</v>
      </c>
      <c r="C2959" s="139" t="s">
        <v>3453</v>
      </c>
      <c r="D2959" s="167">
        <v>995.683349609375</v>
      </c>
      <c r="E2959" s="178">
        <v>996.26904296875</v>
      </c>
    </row>
    <row r="2960" spans="1:5" ht="30">
      <c r="A2960" s="124" t="s">
        <v>5841</v>
      </c>
      <c r="B2960" s="134" t="s">
        <v>5842</v>
      </c>
      <c r="C2960" s="139" t="s">
        <v>353</v>
      </c>
      <c r="D2960" s="161">
        <v>4.1781840324401855</v>
      </c>
      <c r="E2960" s="172">
        <v>4.1784954071044922</v>
      </c>
    </row>
    <row r="2961" spans="1:5" ht="45">
      <c r="A2961" s="124" t="s">
        <v>5843</v>
      </c>
      <c r="B2961" s="134" t="s">
        <v>5844</v>
      </c>
      <c r="C2961" s="139" t="s">
        <v>4963</v>
      </c>
      <c r="D2961" s="166">
        <v>0.61557126045227051</v>
      </c>
      <c r="E2961" s="177">
        <v>0.61263197660446167</v>
      </c>
    </row>
    <row r="2962" spans="1:5" ht="45">
      <c r="A2962" s="124" t="s">
        <v>5845</v>
      </c>
      <c r="B2962" s="134" t="s">
        <v>5846</v>
      </c>
      <c r="C2962" s="139" t="s">
        <v>4966</v>
      </c>
      <c r="D2962" s="171">
        <v>7.9600122990086675E-4</v>
      </c>
      <c r="E2962" s="182">
        <v>8.3108321996405721E-4</v>
      </c>
    </row>
    <row r="2963" spans="1:5" ht="45">
      <c r="A2963" s="124" t="s">
        <v>5847</v>
      </c>
      <c r="B2963" s="134" t="s">
        <v>5848</v>
      </c>
      <c r="C2963" s="139" t="s">
        <v>50</v>
      </c>
      <c r="D2963" s="161">
        <v>1.0114452838897705</v>
      </c>
      <c r="E2963" s="172">
        <v>1.0114452838897705</v>
      </c>
    </row>
    <row r="2964" spans="1:5" ht="45">
      <c r="A2964" s="124" t="s">
        <v>5849</v>
      </c>
      <c r="B2964" s="134" t="s">
        <v>5850</v>
      </c>
      <c r="C2964" s="139" t="s">
        <v>42</v>
      </c>
      <c r="D2964" s="167">
        <v>445.04208374023437</v>
      </c>
      <c r="E2964" s="178">
        <v>445.78536987304687</v>
      </c>
    </row>
    <row r="2965" spans="1:5" ht="45">
      <c r="A2965" s="124" t="s">
        <v>5851</v>
      </c>
      <c r="B2965" s="134" t="s">
        <v>5852</v>
      </c>
      <c r="C2965" s="139" t="s">
        <v>20</v>
      </c>
      <c r="D2965" s="166">
        <v>0.11399754881858826</v>
      </c>
      <c r="E2965" s="177">
        <v>0.1461777538061142</v>
      </c>
    </row>
    <row r="2966" spans="1:5" ht="45">
      <c r="A2966" s="124" t="s">
        <v>5853</v>
      </c>
      <c r="B2966" s="134" t="s">
        <v>5854</v>
      </c>
      <c r="C2966" s="139" t="s">
        <v>353</v>
      </c>
      <c r="D2966" s="161">
        <v>8.6747655868530273</v>
      </c>
      <c r="E2966" s="172">
        <v>8.676936149597168</v>
      </c>
    </row>
    <row r="2967" spans="1:5" ht="45">
      <c r="A2967" s="124" t="s">
        <v>5855</v>
      </c>
      <c r="B2967" s="134" t="s">
        <v>5856</v>
      </c>
      <c r="C2967" s="139" t="s">
        <v>348</v>
      </c>
      <c r="D2967" s="163">
        <v>3372.386962890625</v>
      </c>
      <c r="E2967" s="174">
        <v>3373.94677734375</v>
      </c>
    </row>
    <row r="2968" spans="1:5" ht="45">
      <c r="A2968" s="124" t="s">
        <v>5857</v>
      </c>
      <c r="B2968" s="134" t="s">
        <v>5858</v>
      </c>
      <c r="C2968" s="139" t="s">
        <v>348</v>
      </c>
      <c r="D2968" s="167">
        <v>824.8984375</v>
      </c>
      <c r="E2968" s="178">
        <v>826.458251953125</v>
      </c>
    </row>
    <row r="2969" spans="1:5" ht="60">
      <c r="A2969" s="124" t="s">
        <v>5859</v>
      </c>
      <c r="B2969" s="134" t="s">
        <v>5860</v>
      </c>
      <c r="C2969" s="139"/>
      <c r="D2969" s="161">
        <v>1.3088326454162598</v>
      </c>
      <c r="E2969" s="172">
        <v>1.3095238208770752</v>
      </c>
    </row>
    <row r="2970" spans="1:5" ht="45">
      <c r="A2970" s="124" t="s">
        <v>5861</v>
      </c>
      <c r="B2970" s="134" t="s">
        <v>5862</v>
      </c>
      <c r="C2970" s="139" t="s">
        <v>3453</v>
      </c>
      <c r="D2970" s="166">
        <v>0.30546894669532776</v>
      </c>
      <c r="E2970" s="177">
        <v>0.30515184998512268</v>
      </c>
    </row>
    <row r="2971" spans="1:5" ht="45">
      <c r="A2971" s="124" t="s">
        <v>5863</v>
      </c>
      <c r="B2971" s="134" t="s">
        <v>5864</v>
      </c>
      <c r="C2971" s="139" t="s">
        <v>353</v>
      </c>
      <c r="D2971" s="161">
        <v>2.09574294090271</v>
      </c>
      <c r="E2971" s="172">
        <v>2.0962297916412354</v>
      </c>
    </row>
    <row r="2972" spans="1:5" ht="60">
      <c r="A2972" s="124" t="s">
        <v>5865</v>
      </c>
      <c r="B2972" s="134" t="s">
        <v>5866</v>
      </c>
      <c r="C2972" s="139" t="s">
        <v>4963</v>
      </c>
      <c r="D2972" s="166">
        <v>6.0146622359752655E-2</v>
      </c>
      <c r="E2972" s="177">
        <v>6.0237005352973938E-2</v>
      </c>
    </row>
    <row r="2973" spans="1:5" ht="60">
      <c r="A2973" s="124" t="s">
        <v>5867</v>
      </c>
      <c r="B2973" s="134" t="s">
        <v>5868</v>
      </c>
      <c r="C2973" s="139" t="s">
        <v>4966</v>
      </c>
      <c r="D2973" s="170">
        <v>2.6323365091229789E-5</v>
      </c>
      <c r="E2973" s="181">
        <v>2.6354056899435818E-5</v>
      </c>
    </row>
    <row r="2974" spans="1:5" ht="45">
      <c r="A2974" s="124" t="s">
        <v>5869</v>
      </c>
      <c r="B2974" s="134" t="s">
        <v>5870</v>
      </c>
      <c r="C2974" s="139" t="s">
        <v>50</v>
      </c>
      <c r="D2974" s="161">
        <v>1.0135135650634766</v>
      </c>
      <c r="E2974" s="172">
        <v>1.0135135650634766</v>
      </c>
    </row>
    <row r="2975" spans="1:5" ht="45">
      <c r="A2975" s="124" t="s">
        <v>5871</v>
      </c>
      <c r="B2975" s="134" t="s">
        <v>5872</v>
      </c>
      <c r="C2975" s="139" t="s">
        <v>42</v>
      </c>
      <c r="D2975" s="162">
        <v>37.042362213134766</v>
      </c>
      <c r="E2975" s="173">
        <v>38.04266357421875</v>
      </c>
    </row>
    <row r="2976" spans="1:5" ht="45">
      <c r="A2976" s="124" t="s">
        <v>5873</v>
      </c>
      <c r="B2976" s="134" t="s">
        <v>5874</v>
      </c>
      <c r="C2976" s="139" t="s">
        <v>20</v>
      </c>
      <c r="D2976" s="163">
        <v>3117.12744140625</v>
      </c>
      <c r="E2976" s="174">
        <v>3586.875</v>
      </c>
    </row>
    <row r="2977" spans="1:5" ht="45">
      <c r="A2977" s="124" t="s">
        <v>5875</v>
      </c>
      <c r="B2977" s="134" t="s">
        <v>5876</v>
      </c>
      <c r="C2977" s="139" t="s">
        <v>353</v>
      </c>
      <c r="D2977" s="166">
        <v>0.53273934125900269</v>
      </c>
      <c r="E2977" s="177">
        <v>0.54619288444519043</v>
      </c>
    </row>
    <row r="2978" spans="1:5" ht="45">
      <c r="A2978" s="124" t="s">
        <v>5877</v>
      </c>
      <c r="B2978" s="134" t="s">
        <v>5878</v>
      </c>
      <c r="C2978" s="139" t="s">
        <v>348</v>
      </c>
      <c r="D2978" s="167">
        <v>155.1917724609375</v>
      </c>
      <c r="E2978" s="178">
        <v>159.37416076660156</v>
      </c>
    </row>
    <row r="2979" spans="1:5" ht="45">
      <c r="A2979" s="124" t="s">
        <v>5879</v>
      </c>
      <c r="B2979" s="134" t="s">
        <v>5880</v>
      </c>
      <c r="C2979" s="139" t="s">
        <v>348</v>
      </c>
      <c r="D2979" s="164">
        <v>-2392.296875</v>
      </c>
      <c r="E2979" s="175">
        <v>-2388.114501953125</v>
      </c>
    </row>
    <row r="2980" spans="1:5" ht="45">
      <c r="A2980" s="124" t="s">
        <v>5881</v>
      </c>
      <c r="B2980" s="134" t="s">
        <v>5882</v>
      </c>
      <c r="C2980" s="139"/>
      <c r="D2980" s="166">
        <v>-0.11691875755786896</v>
      </c>
      <c r="E2980" s="177">
        <v>-0.11506529152393341</v>
      </c>
    </row>
    <row r="2981" spans="1:5" ht="45">
      <c r="A2981" s="124" t="s">
        <v>5883</v>
      </c>
      <c r="B2981" s="134" t="s">
        <v>5884</v>
      </c>
      <c r="C2981" s="139" t="s">
        <v>3453</v>
      </c>
      <c r="D2981" s="167">
        <v>993.35845947265625</v>
      </c>
      <c r="E2981" s="178">
        <v>992.99505615234375</v>
      </c>
    </row>
    <row r="2982" spans="1:5" ht="45">
      <c r="A2982" s="124" t="s">
        <v>5885</v>
      </c>
      <c r="B2982" s="134" t="s">
        <v>5886</v>
      </c>
      <c r="C2982" s="139" t="s">
        <v>353</v>
      </c>
      <c r="D2982" s="161">
        <v>4.1780967712402344</v>
      </c>
      <c r="E2982" s="172">
        <v>4.1781878471374512</v>
      </c>
    </row>
    <row r="2983" spans="1:5" ht="45">
      <c r="A2983" s="124" t="s">
        <v>5887</v>
      </c>
      <c r="B2983" s="134" t="s">
        <v>5888</v>
      </c>
      <c r="C2983" s="139" t="s">
        <v>4963</v>
      </c>
      <c r="D2983" s="166">
        <v>0.6253126859664917</v>
      </c>
      <c r="E2983" s="177">
        <v>0.6266290545463562</v>
      </c>
    </row>
    <row r="2984" spans="1:5" ht="45">
      <c r="A2984" s="124" t="s">
        <v>5889</v>
      </c>
      <c r="B2984" s="134" t="s">
        <v>5890</v>
      </c>
      <c r="C2984" s="139" t="s">
        <v>4966</v>
      </c>
      <c r="D2984" s="171">
        <v>6.9007067941129208E-4</v>
      </c>
      <c r="E2984" s="182">
        <v>6.768598104827106E-4</v>
      </c>
    </row>
    <row r="2985" spans="1:5" ht="30">
      <c r="A2985" s="124" t="s">
        <v>5891</v>
      </c>
      <c r="B2985" s="134" t="s">
        <v>5892</v>
      </c>
      <c r="C2985" s="139" t="s">
        <v>50</v>
      </c>
      <c r="D2985" s="161">
        <v>3.1915907859802246</v>
      </c>
      <c r="E2985" s="177">
        <v>0.43890789151191711</v>
      </c>
    </row>
    <row r="2986" spans="1:5" ht="30">
      <c r="A2986" s="124" t="s">
        <v>5893</v>
      </c>
      <c r="B2986" s="134" t="s">
        <v>5894</v>
      </c>
      <c r="C2986" s="139" t="s">
        <v>42</v>
      </c>
      <c r="D2986" s="162">
        <v>41.112831115722656</v>
      </c>
      <c r="E2986" s="173">
        <v>41.22991943359375</v>
      </c>
    </row>
    <row r="2987" spans="1:5" ht="30">
      <c r="A2987" s="124" t="s">
        <v>5895</v>
      </c>
      <c r="B2987" s="134" t="s">
        <v>5896</v>
      </c>
      <c r="C2987" s="139" t="s">
        <v>20</v>
      </c>
      <c r="D2987" s="170">
        <v>2.9418970370898023E-7</v>
      </c>
      <c r="E2987" s="181">
        <v>2.9418970370898023E-7</v>
      </c>
    </row>
    <row r="2988" spans="1:5" ht="30">
      <c r="A2988" s="124" t="s">
        <v>5897</v>
      </c>
      <c r="B2988" s="134" t="s">
        <v>5898</v>
      </c>
      <c r="C2988" s="139" t="s">
        <v>353</v>
      </c>
      <c r="D2988" s="166">
        <v>0.58712947368621826</v>
      </c>
      <c r="E2988" s="177">
        <v>0.58879506587982178</v>
      </c>
    </row>
    <row r="2989" spans="1:5" ht="30">
      <c r="A2989" s="124" t="s">
        <v>5899</v>
      </c>
      <c r="B2989" s="134" t="s">
        <v>5900</v>
      </c>
      <c r="C2989" s="139" t="s">
        <v>348</v>
      </c>
      <c r="D2989" s="167">
        <v>172.40455627441406</v>
      </c>
      <c r="E2989" s="178">
        <v>172.64913940429687</v>
      </c>
    </row>
    <row r="2990" spans="1:5" ht="30">
      <c r="A2990" s="124" t="s">
        <v>5901</v>
      </c>
      <c r="B2990" s="134" t="s">
        <v>5902</v>
      </c>
      <c r="C2990" s="139" t="s">
        <v>348</v>
      </c>
      <c r="D2990" s="164">
        <v>-2375.083984375</v>
      </c>
      <c r="E2990" s="175">
        <v>-2374.83935546875</v>
      </c>
    </row>
    <row r="2991" spans="1:5" ht="30">
      <c r="A2991" s="124" t="s">
        <v>5903</v>
      </c>
      <c r="B2991" s="134" t="s">
        <v>5904</v>
      </c>
      <c r="C2991" s="139"/>
      <c r="D2991" s="166">
        <v>-0.18456462025642395</v>
      </c>
      <c r="E2991" s="177">
        <v>-6.6734090447425842E-2</v>
      </c>
    </row>
    <row r="2992" spans="1:5" ht="30">
      <c r="A2992" s="124" t="s">
        <v>5905</v>
      </c>
      <c r="B2992" s="134" t="s">
        <v>5906</v>
      </c>
      <c r="C2992" s="139" t="s">
        <v>3453</v>
      </c>
      <c r="D2992" s="167">
        <v>991.9273681640625</v>
      </c>
      <c r="E2992" s="178">
        <v>991.7613525390625</v>
      </c>
    </row>
    <row r="2993" spans="1:5" ht="30">
      <c r="A2993" s="124" t="s">
        <v>5907</v>
      </c>
      <c r="B2993" s="134" t="s">
        <v>5908</v>
      </c>
      <c r="C2993" s="139" t="s">
        <v>353</v>
      </c>
      <c r="D2993" s="161">
        <v>4.1780591011047363</v>
      </c>
      <c r="E2993" s="172">
        <v>4.1787600517272949</v>
      </c>
    </row>
    <row r="2994" spans="1:5" ht="45">
      <c r="A2994" s="124" t="s">
        <v>5909</v>
      </c>
      <c r="B2994" s="134" t="s">
        <v>5910</v>
      </c>
      <c r="C2994" s="139" t="s">
        <v>4963</v>
      </c>
      <c r="D2994" s="166">
        <v>0.63067454099655151</v>
      </c>
      <c r="E2994" s="177">
        <v>0.63067811727523804</v>
      </c>
    </row>
    <row r="2995" spans="1:5" ht="30">
      <c r="A2995" s="124" t="s">
        <v>5911</v>
      </c>
      <c r="B2995" s="134" t="s">
        <v>5912</v>
      </c>
      <c r="C2995" s="139" t="s">
        <v>4966</v>
      </c>
      <c r="D2995" s="171">
        <v>6.3881860114634037E-4</v>
      </c>
      <c r="E2995" s="182">
        <v>6.3741434132680297E-4</v>
      </c>
    </row>
    <row r="2996" spans="1:5" ht="45">
      <c r="A2996" s="124" t="s">
        <v>5913</v>
      </c>
      <c r="B2996" s="134" t="s">
        <v>5914</v>
      </c>
      <c r="C2996" s="139" t="s">
        <v>50</v>
      </c>
      <c r="D2996" s="161">
        <v>1.0114452838897705</v>
      </c>
      <c r="E2996" s="172">
        <v>1.0114452838897705</v>
      </c>
    </row>
    <row r="2997" spans="1:5" ht="45">
      <c r="A2997" s="124" t="s">
        <v>5915</v>
      </c>
      <c r="B2997" s="134" t="s">
        <v>5916</v>
      </c>
      <c r="C2997" s="139" t="s">
        <v>42</v>
      </c>
      <c r="D2997" s="162">
        <v>99.92437744140625</v>
      </c>
      <c r="E2997" s="173">
        <v>99.92437744140625</v>
      </c>
    </row>
    <row r="2998" spans="1:5" ht="45">
      <c r="A2998" s="124" t="s">
        <v>5917</v>
      </c>
      <c r="B2998" s="134" t="s">
        <v>5918</v>
      </c>
      <c r="C2998" s="139" t="s">
        <v>20</v>
      </c>
      <c r="D2998" s="166">
        <v>0.11399754881858826</v>
      </c>
      <c r="E2998" s="177">
        <v>0.1461777538061142</v>
      </c>
    </row>
    <row r="2999" spans="1:5" ht="45">
      <c r="A2999" s="124" t="s">
        <v>5919</v>
      </c>
      <c r="B2999" s="134" t="s">
        <v>5920</v>
      </c>
      <c r="C2999" s="139" t="s">
        <v>353</v>
      </c>
      <c r="D2999" s="161">
        <v>1.3061598539352417</v>
      </c>
      <c r="E2999" s="172">
        <v>1.3061598539352417</v>
      </c>
    </row>
    <row r="3000" spans="1:5" ht="45">
      <c r="A3000" s="124" t="s">
        <v>5921</v>
      </c>
      <c r="B3000" s="134" t="s">
        <v>5922</v>
      </c>
      <c r="C3000" s="139" t="s">
        <v>348</v>
      </c>
      <c r="D3000" s="167">
        <v>418.78018188476562</v>
      </c>
      <c r="E3000" s="178">
        <v>418.78018188476562</v>
      </c>
    </row>
    <row r="3001" spans="1:5" ht="45">
      <c r="A3001" s="124" t="s">
        <v>5923</v>
      </c>
      <c r="B3001" s="134" t="s">
        <v>5924</v>
      </c>
      <c r="C3001" s="139" t="s">
        <v>348</v>
      </c>
      <c r="D3001" s="164">
        <v>-2128.708251953125</v>
      </c>
      <c r="E3001" s="175">
        <v>-2128.708251953125</v>
      </c>
    </row>
    <row r="3002" spans="1:5" ht="45">
      <c r="A3002" s="124" t="s">
        <v>5925</v>
      </c>
      <c r="B3002" s="134" t="s">
        <v>5926</v>
      </c>
      <c r="C3002" s="139"/>
      <c r="D3002" s="170">
        <v>1.1410474343165333E-8</v>
      </c>
      <c r="E3002" s="181">
        <v>1.1410474343165333E-8</v>
      </c>
    </row>
    <row r="3003" spans="1:5" ht="45">
      <c r="A3003" s="124" t="s">
        <v>5927</v>
      </c>
      <c r="B3003" s="134" t="s">
        <v>5928</v>
      </c>
      <c r="C3003" s="139" t="s">
        <v>3453</v>
      </c>
      <c r="D3003" s="167">
        <v>958.4273681640625</v>
      </c>
      <c r="E3003" s="178">
        <v>958.4273681640625</v>
      </c>
    </row>
    <row r="3004" spans="1:5" ht="45">
      <c r="A3004" s="124" t="s">
        <v>5929</v>
      </c>
      <c r="B3004" s="134" t="s">
        <v>5930</v>
      </c>
      <c r="C3004" s="139" t="s">
        <v>353</v>
      </c>
      <c r="D3004" s="161">
        <v>4.2153077125549316</v>
      </c>
      <c r="E3004" s="172">
        <v>4.2153077125549316</v>
      </c>
    </row>
    <row r="3005" spans="1:5" ht="45">
      <c r="A3005" s="124" t="s">
        <v>5931</v>
      </c>
      <c r="B3005" s="134" t="s">
        <v>5932</v>
      </c>
      <c r="C3005" s="139" t="s">
        <v>4963</v>
      </c>
      <c r="D3005" s="166">
        <v>0.6782793402671814</v>
      </c>
      <c r="E3005" s="177">
        <v>0.6782793402671814</v>
      </c>
    </row>
    <row r="3006" spans="1:5" ht="45">
      <c r="A3006" s="124" t="s">
        <v>5933</v>
      </c>
      <c r="B3006" s="134" t="s">
        <v>5934</v>
      </c>
      <c r="C3006" s="139" t="s">
        <v>4966</v>
      </c>
      <c r="D3006" s="171">
        <v>2.8240049141459167E-4</v>
      </c>
      <c r="E3006" s="182">
        <v>2.8240049141459167E-4</v>
      </c>
    </row>
    <row r="3007" spans="1:5" ht="30">
      <c r="A3007" s="124" t="s">
        <v>5935</v>
      </c>
      <c r="B3007" s="134" t="s">
        <v>5936</v>
      </c>
      <c r="C3007" s="139" t="s">
        <v>50</v>
      </c>
      <c r="D3007" s="166">
        <v>0.43890789151191711</v>
      </c>
      <c r="E3007" s="177">
        <v>0.43890789151191711</v>
      </c>
    </row>
    <row r="3008" spans="1:5" ht="30">
      <c r="A3008" s="124" t="s">
        <v>5937</v>
      </c>
      <c r="B3008" s="134" t="s">
        <v>5938</v>
      </c>
      <c r="C3008" s="139" t="s">
        <v>42</v>
      </c>
      <c r="D3008" s="162">
        <v>41.171424865722656</v>
      </c>
      <c r="E3008" s="173">
        <v>41.22991943359375</v>
      </c>
    </row>
    <row r="3009" spans="1:5" ht="30">
      <c r="A3009" s="124" t="s">
        <v>5939</v>
      </c>
      <c r="B3009" s="134" t="s">
        <v>5940</v>
      </c>
      <c r="C3009" s="139" t="s">
        <v>20</v>
      </c>
      <c r="D3009" s="162">
        <v>40.400924682617188</v>
      </c>
      <c r="E3009" s="173">
        <v>66.044471740722656</v>
      </c>
    </row>
    <row r="3010" spans="1:5" ht="30">
      <c r="A3010" s="124" t="s">
        <v>5941</v>
      </c>
      <c r="B3010" s="134" t="s">
        <v>5942</v>
      </c>
      <c r="C3010" s="139" t="s">
        <v>353</v>
      </c>
      <c r="D3010" s="166">
        <v>0.58801752328872681</v>
      </c>
      <c r="E3010" s="177">
        <v>0.58879506587982178</v>
      </c>
    </row>
    <row r="3011" spans="1:5" ht="30">
      <c r="A3011" s="124" t="s">
        <v>5943</v>
      </c>
      <c r="B3011" s="134" t="s">
        <v>5944</v>
      </c>
      <c r="C3011" s="139" t="s">
        <v>348</v>
      </c>
      <c r="D3011" s="167">
        <v>172.40455627441406</v>
      </c>
      <c r="E3011" s="178">
        <v>172.64913940429687</v>
      </c>
    </row>
    <row r="3012" spans="1:5" ht="30">
      <c r="A3012" s="124" t="s">
        <v>5945</v>
      </c>
      <c r="B3012" s="134" t="s">
        <v>5946</v>
      </c>
      <c r="C3012" s="139" t="s">
        <v>348</v>
      </c>
      <c r="D3012" s="164">
        <v>-2375.083984375</v>
      </c>
      <c r="E3012" s="175">
        <v>-2374.83935546875</v>
      </c>
    </row>
    <row r="3013" spans="1:5" ht="30">
      <c r="A3013" s="124" t="s">
        <v>5947</v>
      </c>
      <c r="B3013" s="134" t="s">
        <v>5948</v>
      </c>
      <c r="C3013" s="139"/>
      <c r="D3013" s="166">
        <v>-6.6839843988418579E-2</v>
      </c>
      <c r="E3013" s="177">
        <v>-6.6734090447425842E-2</v>
      </c>
    </row>
    <row r="3014" spans="1:5" ht="30">
      <c r="A3014" s="124" t="s">
        <v>5949</v>
      </c>
      <c r="B3014" s="134" t="s">
        <v>5950</v>
      </c>
      <c r="C3014" s="139" t="s">
        <v>3453</v>
      </c>
      <c r="D3014" s="167">
        <v>991.7841796875</v>
      </c>
      <c r="E3014" s="178">
        <v>991.7613525390625</v>
      </c>
    </row>
    <row r="3015" spans="1:5" ht="30">
      <c r="A3015" s="124" t="s">
        <v>5951</v>
      </c>
      <c r="B3015" s="134" t="s">
        <v>5952</v>
      </c>
      <c r="C3015" s="139" t="s">
        <v>353</v>
      </c>
      <c r="D3015" s="161">
        <v>4.1787505149841309</v>
      </c>
      <c r="E3015" s="172">
        <v>4.1787600517272949</v>
      </c>
    </row>
    <row r="3016" spans="1:5" ht="45">
      <c r="A3016" s="124" t="s">
        <v>5953</v>
      </c>
      <c r="B3016" s="134" t="s">
        <v>5954</v>
      </c>
      <c r="C3016" s="139" t="s">
        <v>4963</v>
      </c>
      <c r="D3016" s="166">
        <v>0.63060480356216431</v>
      </c>
      <c r="E3016" s="177">
        <v>0.63067811727523804</v>
      </c>
    </row>
    <row r="3017" spans="1:5" ht="45">
      <c r="A3017" s="124" t="s">
        <v>5955</v>
      </c>
      <c r="B3017" s="134" t="s">
        <v>5956</v>
      </c>
      <c r="C3017" s="139" t="s">
        <v>4966</v>
      </c>
      <c r="D3017" s="171">
        <v>6.3810392748564482E-4</v>
      </c>
      <c r="E3017" s="182">
        <v>6.3741434132680297E-4</v>
      </c>
    </row>
    <row r="3018" spans="1:5" ht="30">
      <c r="A3018" s="124" t="s">
        <v>5957</v>
      </c>
      <c r="B3018" s="134" t="s">
        <v>5958</v>
      </c>
      <c r="C3018" s="139" t="s">
        <v>50</v>
      </c>
      <c r="D3018" s="166">
        <v>0.43890789151191711</v>
      </c>
      <c r="E3018" s="177">
        <v>0.43890789151191711</v>
      </c>
    </row>
    <row r="3019" spans="1:5" ht="30">
      <c r="A3019" s="124" t="s">
        <v>5959</v>
      </c>
      <c r="B3019" s="134" t="s">
        <v>5960</v>
      </c>
      <c r="C3019" s="139" t="s">
        <v>42</v>
      </c>
      <c r="D3019" s="162">
        <v>41.171424865722656</v>
      </c>
      <c r="E3019" s="173">
        <v>41.22991943359375</v>
      </c>
    </row>
    <row r="3020" spans="1:5" ht="30">
      <c r="A3020" s="124" t="s">
        <v>5961</v>
      </c>
      <c r="B3020" s="134" t="s">
        <v>5962</v>
      </c>
      <c r="C3020" s="139" t="s">
        <v>20</v>
      </c>
      <c r="D3020" s="170">
        <v>2.9418970370898023E-7</v>
      </c>
      <c r="E3020" s="181">
        <v>2.9418970370898023E-7</v>
      </c>
    </row>
    <row r="3021" spans="1:5" ht="30">
      <c r="A3021" s="124" t="s">
        <v>5963</v>
      </c>
      <c r="B3021" s="134" t="s">
        <v>5964</v>
      </c>
      <c r="C3021" s="139" t="s">
        <v>353</v>
      </c>
      <c r="D3021" s="166">
        <v>0.58801752328872681</v>
      </c>
      <c r="E3021" s="177">
        <v>0.58879506587982178</v>
      </c>
    </row>
    <row r="3022" spans="1:5" ht="30">
      <c r="A3022" s="124" t="s">
        <v>5965</v>
      </c>
      <c r="B3022" s="134" t="s">
        <v>5966</v>
      </c>
      <c r="C3022" s="139" t="s">
        <v>348</v>
      </c>
      <c r="D3022" s="167">
        <v>172.40455627441406</v>
      </c>
      <c r="E3022" s="178">
        <v>172.64913940429687</v>
      </c>
    </row>
    <row r="3023" spans="1:5" ht="30">
      <c r="A3023" s="124" t="s">
        <v>5967</v>
      </c>
      <c r="B3023" s="134" t="s">
        <v>5968</v>
      </c>
      <c r="C3023" s="139" t="s">
        <v>348</v>
      </c>
      <c r="D3023" s="164">
        <v>-2375.083984375</v>
      </c>
      <c r="E3023" s="175">
        <v>-2374.83935546875</v>
      </c>
    </row>
    <row r="3024" spans="1:5" ht="30">
      <c r="A3024" s="124" t="s">
        <v>5969</v>
      </c>
      <c r="B3024" s="134" t="s">
        <v>5970</v>
      </c>
      <c r="C3024" s="139"/>
      <c r="D3024" s="166">
        <v>-6.6839843988418579E-2</v>
      </c>
      <c r="E3024" s="177">
        <v>-6.6734090447425842E-2</v>
      </c>
    </row>
    <row r="3025" spans="1:5" ht="30">
      <c r="A3025" s="124" t="s">
        <v>5971</v>
      </c>
      <c r="B3025" s="134" t="s">
        <v>5972</v>
      </c>
      <c r="C3025" s="139" t="s">
        <v>3453</v>
      </c>
      <c r="D3025" s="167">
        <v>991.7841796875</v>
      </c>
      <c r="E3025" s="178">
        <v>991.7613525390625</v>
      </c>
    </row>
    <row r="3026" spans="1:5" ht="30">
      <c r="A3026" s="124" t="s">
        <v>5973</v>
      </c>
      <c r="B3026" s="134" t="s">
        <v>5974</v>
      </c>
      <c r="C3026" s="139" t="s">
        <v>353</v>
      </c>
      <c r="D3026" s="161">
        <v>4.1787505149841309</v>
      </c>
      <c r="E3026" s="172">
        <v>4.1787600517272949</v>
      </c>
    </row>
    <row r="3027" spans="1:5" ht="45">
      <c r="A3027" s="124" t="s">
        <v>5975</v>
      </c>
      <c r="B3027" s="134" t="s">
        <v>5976</v>
      </c>
      <c r="C3027" s="139" t="s">
        <v>4963</v>
      </c>
      <c r="D3027" s="166">
        <v>0.63060480356216431</v>
      </c>
      <c r="E3027" s="177">
        <v>0.63067811727523804</v>
      </c>
    </row>
    <row r="3028" spans="1:5" ht="45">
      <c r="A3028" s="124" t="s">
        <v>5977</v>
      </c>
      <c r="B3028" s="134" t="s">
        <v>5978</v>
      </c>
      <c r="C3028" s="139" t="s">
        <v>4966</v>
      </c>
      <c r="D3028" s="171">
        <v>6.3810392748564482E-4</v>
      </c>
      <c r="E3028" s="182">
        <v>6.3741434132680297E-4</v>
      </c>
    </row>
    <row r="3029" spans="1:5" ht="45">
      <c r="A3029" s="124" t="s">
        <v>5979</v>
      </c>
      <c r="B3029" s="134" t="s">
        <v>5980</v>
      </c>
      <c r="C3029" s="139" t="s">
        <v>50</v>
      </c>
      <c r="D3029" s="162">
        <v>58.044013977050781</v>
      </c>
      <c r="E3029" s="173">
        <v>58.227718353271484</v>
      </c>
    </row>
    <row r="3030" spans="1:5" ht="45">
      <c r="A3030" s="124" t="s">
        <v>5981</v>
      </c>
      <c r="B3030" s="134" t="s">
        <v>5982</v>
      </c>
      <c r="C3030" s="139" t="s">
        <v>42</v>
      </c>
      <c r="D3030" s="167">
        <v>157.13426208496094</v>
      </c>
      <c r="E3030" s="178">
        <v>157.2696533203125</v>
      </c>
    </row>
    <row r="3031" spans="1:5" ht="45">
      <c r="A3031" s="124" t="s">
        <v>5983</v>
      </c>
      <c r="B3031" s="134" t="s">
        <v>5984</v>
      </c>
      <c r="C3031" s="139" t="s">
        <v>20</v>
      </c>
      <c r="D3031" s="162">
        <v>45.716476440429688</v>
      </c>
      <c r="E3031" s="173">
        <v>75.187492370605469</v>
      </c>
    </row>
    <row r="3032" spans="1:5" ht="45">
      <c r="A3032" s="124" t="s">
        <v>5985</v>
      </c>
      <c r="B3032" s="134" t="s">
        <v>5986</v>
      </c>
      <c r="C3032" s="139" t="s">
        <v>353</v>
      </c>
      <c r="D3032" s="161">
        <v>1.907987117767334</v>
      </c>
      <c r="E3032" s="172">
        <v>1.9093226194381714</v>
      </c>
    </row>
    <row r="3033" spans="1:5" ht="45">
      <c r="A3033" s="124" t="s">
        <v>5987</v>
      </c>
      <c r="B3033" s="134" t="s">
        <v>5988</v>
      </c>
      <c r="C3033" s="139" t="s">
        <v>348</v>
      </c>
      <c r="D3033" s="167">
        <v>666.16741943359375</v>
      </c>
      <c r="E3033" s="178">
        <v>666.76220703125</v>
      </c>
    </row>
    <row r="3034" spans="1:5" ht="45">
      <c r="A3034" s="124" t="s">
        <v>5989</v>
      </c>
      <c r="B3034" s="134" t="s">
        <v>5990</v>
      </c>
      <c r="C3034" s="139" t="s">
        <v>348</v>
      </c>
      <c r="D3034" s="164">
        <v>-1881.3211669921875</v>
      </c>
      <c r="E3034" s="175">
        <v>-1880.726318359375</v>
      </c>
    </row>
    <row r="3035" spans="1:5" ht="45">
      <c r="A3035" s="124" t="s">
        <v>5991</v>
      </c>
      <c r="B3035" s="134" t="s">
        <v>5992</v>
      </c>
      <c r="C3035" s="139"/>
      <c r="D3035" s="166">
        <v>-0.33867788314819336</v>
      </c>
      <c r="E3035" s="177">
        <v>-0.33923223614692688</v>
      </c>
    </row>
    <row r="3036" spans="1:5" ht="45">
      <c r="A3036" s="124" t="s">
        <v>5993</v>
      </c>
      <c r="B3036" s="134" t="s">
        <v>5994</v>
      </c>
      <c r="C3036" s="139" t="s">
        <v>3453</v>
      </c>
      <c r="D3036" s="167">
        <v>913.31524658203125</v>
      </c>
      <c r="E3036" s="178">
        <v>913.19610595703125</v>
      </c>
    </row>
    <row r="3037" spans="1:5" ht="45">
      <c r="A3037" s="124" t="s">
        <v>5995</v>
      </c>
      <c r="B3037" s="134" t="s">
        <v>5996</v>
      </c>
      <c r="C3037" s="139" t="s">
        <v>353</v>
      </c>
      <c r="D3037" s="161">
        <v>4.3121676445007324</v>
      </c>
      <c r="E3037" s="172">
        <v>4.3124866485595703</v>
      </c>
    </row>
    <row r="3038" spans="1:5" ht="45">
      <c r="A3038" s="124" t="s">
        <v>5997</v>
      </c>
      <c r="B3038" s="134" t="s">
        <v>5998</v>
      </c>
      <c r="C3038" s="139" t="s">
        <v>4963</v>
      </c>
      <c r="D3038" s="166">
        <v>0.68663221597671509</v>
      </c>
      <c r="E3038" s="177">
        <v>0.68661463260650635</v>
      </c>
    </row>
    <row r="3039" spans="1:5" ht="45">
      <c r="A3039" s="124" t="s">
        <v>5999</v>
      </c>
      <c r="B3039" s="134" t="s">
        <v>6000</v>
      </c>
      <c r="C3039" s="139" t="s">
        <v>4966</v>
      </c>
      <c r="D3039" s="171">
        <v>1.7432861204724759E-4</v>
      </c>
      <c r="E3039" s="182">
        <v>1.741705636959523E-4</v>
      </c>
    </row>
    <row r="3040" spans="1:5" ht="30">
      <c r="A3040" s="124" t="s">
        <v>6001</v>
      </c>
      <c r="B3040" s="134" t="s">
        <v>6002</v>
      </c>
      <c r="C3040" s="139" t="s">
        <v>50</v>
      </c>
      <c r="D3040" s="162">
        <v>58.044013977050781</v>
      </c>
      <c r="E3040" s="173">
        <v>58.227718353271484</v>
      </c>
    </row>
    <row r="3041" spans="1:5" ht="30">
      <c r="A3041" s="124" t="s">
        <v>6003</v>
      </c>
      <c r="B3041" s="134" t="s">
        <v>6004</v>
      </c>
      <c r="C3041" s="139" t="s">
        <v>42</v>
      </c>
      <c r="D3041" s="167">
        <v>157.13426208496094</v>
      </c>
      <c r="E3041" s="178">
        <v>157.2696533203125</v>
      </c>
    </row>
    <row r="3042" spans="1:5" ht="30">
      <c r="A3042" s="124" t="s">
        <v>6005</v>
      </c>
      <c r="B3042" s="134" t="s">
        <v>6006</v>
      </c>
      <c r="C3042" s="139" t="s">
        <v>20</v>
      </c>
      <c r="D3042" s="162">
        <v>45.716476440429688</v>
      </c>
      <c r="E3042" s="173">
        <v>75.187492370605469</v>
      </c>
    </row>
    <row r="3043" spans="1:5" ht="30">
      <c r="A3043" s="124" t="s">
        <v>6007</v>
      </c>
      <c r="B3043" s="134" t="s">
        <v>6008</v>
      </c>
      <c r="C3043" s="139" t="s">
        <v>353</v>
      </c>
      <c r="D3043" s="161">
        <v>1.907987117767334</v>
      </c>
      <c r="E3043" s="172">
        <v>1.9093226194381714</v>
      </c>
    </row>
    <row r="3044" spans="1:5" ht="30">
      <c r="A3044" s="124" t="s">
        <v>6009</v>
      </c>
      <c r="B3044" s="134" t="s">
        <v>6010</v>
      </c>
      <c r="C3044" s="139" t="s">
        <v>348</v>
      </c>
      <c r="D3044" s="167">
        <v>666.16741943359375</v>
      </c>
      <c r="E3044" s="178">
        <v>666.76220703125</v>
      </c>
    </row>
    <row r="3045" spans="1:5" ht="30">
      <c r="A3045" s="124" t="s">
        <v>6011</v>
      </c>
      <c r="B3045" s="134" t="s">
        <v>6012</v>
      </c>
      <c r="C3045" s="139" t="s">
        <v>348</v>
      </c>
      <c r="D3045" s="164">
        <v>-1881.3211669921875</v>
      </c>
      <c r="E3045" s="175">
        <v>-1880.726318359375</v>
      </c>
    </row>
    <row r="3046" spans="1:5" ht="30">
      <c r="A3046" s="124" t="s">
        <v>6013</v>
      </c>
      <c r="B3046" s="134" t="s">
        <v>6014</v>
      </c>
      <c r="C3046" s="139"/>
      <c r="D3046" s="166">
        <v>-0.33867788314819336</v>
      </c>
      <c r="E3046" s="177">
        <v>-0.33923223614692688</v>
      </c>
    </row>
    <row r="3047" spans="1:5" ht="30">
      <c r="A3047" s="124" t="s">
        <v>6015</v>
      </c>
      <c r="B3047" s="134" t="s">
        <v>6016</v>
      </c>
      <c r="C3047" s="139" t="s">
        <v>3453</v>
      </c>
      <c r="D3047" s="167">
        <v>913.31524658203125</v>
      </c>
      <c r="E3047" s="178">
        <v>913.19610595703125</v>
      </c>
    </row>
    <row r="3048" spans="1:5" ht="30">
      <c r="A3048" s="124" t="s">
        <v>6017</v>
      </c>
      <c r="B3048" s="134" t="s">
        <v>6018</v>
      </c>
      <c r="C3048" s="139" t="s">
        <v>353</v>
      </c>
      <c r="D3048" s="161">
        <v>4.3121676445007324</v>
      </c>
      <c r="E3048" s="172">
        <v>4.3124866485595703</v>
      </c>
    </row>
    <row r="3049" spans="1:5" ht="30">
      <c r="A3049" s="124" t="s">
        <v>6019</v>
      </c>
      <c r="B3049" s="134" t="s">
        <v>6020</v>
      </c>
      <c r="C3049" s="139" t="s">
        <v>4963</v>
      </c>
      <c r="D3049" s="166">
        <v>0.68663221597671509</v>
      </c>
      <c r="E3049" s="177">
        <v>0.68661463260650635</v>
      </c>
    </row>
    <row r="3050" spans="1:5" ht="30">
      <c r="A3050" s="124" t="s">
        <v>6021</v>
      </c>
      <c r="B3050" s="134" t="s">
        <v>6022</v>
      </c>
      <c r="C3050" s="139" t="s">
        <v>4966</v>
      </c>
      <c r="D3050" s="171">
        <v>1.7432861204724759E-4</v>
      </c>
      <c r="E3050" s="182">
        <v>1.741705636959523E-4</v>
      </c>
    </row>
    <row r="3051" spans="1:5" ht="45">
      <c r="A3051" s="124" t="s">
        <v>6023</v>
      </c>
      <c r="B3051" s="134" t="s">
        <v>6024</v>
      </c>
      <c r="C3051" s="139" t="s">
        <v>50</v>
      </c>
      <c r="D3051" s="162">
        <v>58.044013977050781</v>
      </c>
      <c r="E3051" s="173">
        <v>58.227718353271484</v>
      </c>
    </row>
    <row r="3052" spans="1:5" ht="45">
      <c r="A3052" s="124" t="s">
        <v>6025</v>
      </c>
      <c r="B3052" s="134" t="s">
        <v>6026</v>
      </c>
      <c r="C3052" s="139" t="s">
        <v>42</v>
      </c>
      <c r="D3052" s="167">
        <v>157.13426208496094</v>
      </c>
      <c r="E3052" s="178">
        <v>157.2696533203125</v>
      </c>
    </row>
    <row r="3053" spans="1:5" ht="45">
      <c r="A3053" s="124" t="s">
        <v>6027</v>
      </c>
      <c r="B3053" s="134" t="s">
        <v>6028</v>
      </c>
      <c r="C3053" s="139" t="s">
        <v>20</v>
      </c>
      <c r="D3053" s="162">
        <v>45.716476440429688</v>
      </c>
      <c r="E3053" s="173">
        <v>75.187492370605469</v>
      </c>
    </row>
    <row r="3054" spans="1:5" ht="45">
      <c r="A3054" s="124" t="s">
        <v>6029</v>
      </c>
      <c r="B3054" s="134" t="s">
        <v>6030</v>
      </c>
      <c r="C3054" s="139" t="s">
        <v>353</v>
      </c>
      <c r="D3054" s="161">
        <v>1.907987117767334</v>
      </c>
      <c r="E3054" s="172">
        <v>1.9093226194381714</v>
      </c>
    </row>
    <row r="3055" spans="1:5" ht="45">
      <c r="A3055" s="124" t="s">
        <v>6031</v>
      </c>
      <c r="B3055" s="134" t="s">
        <v>6032</v>
      </c>
      <c r="C3055" s="139" t="s">
        <v>348</v>
      </c>
      <c r="D3055" s="167">
        <v>666.16741943359375</v>
      </c>
      <c r="E3055" s="178">
        <v>666.76220703125</v>
      </c>
    </row>
    <row r="3056" spans="1:5" ht="45">
      <c r="A3056" s="124" t="s">
        <v>6033</v>
      </c>
      <c r="B3056" s="134" t="s">
        <v>6034</v>
      </c>
      <c r="C3056" s="139" t="s">
        <v>348</v>
      </c>
      <c r="D3056" s="164">
        <v>-1881.3211669921875</v>
      </c>
      <c r="E3056" s="175">
        <v>-1880.726318359375</v>
      </c>
    </row>
    <row r="3057" spans="1:5" ht="45">
      <c r="A3057" s="124" t="s">
        <v>6035</v>
      </c>
      <c r="B3057" s="134" t="s">
        <v>6036</v>
      </c>
      <c r="C3057" s="139"/>
      <c r="D3057" s="166">
        <v>-0.33867788314819336</v>
      </c>
      <c r="E3057" s="177">
        <v>-0.33923223614692688</v>
      </c>
    </row>
    <row r="3058" spans="1:5" ht="45">
      <c r="A3058" s="124" t="s">
        <v>6037</v>
      </c>
      <c r="B3058" s="134" t="s">
        <v>6038</v>
      </c>
      <c r="C3058" s="139" t="s">
        <v>3453</v>
      </c>
      <c r="D3058" s="167">
        <v>913.31524658203125</v>
      </c>
      <c r="E3058" s="178">
        <v>913.19610595703125</v>
      </c>
    </row>
    <row r="3059" spans="1:5" ht="45">
      <c r="A3059" s="124" t="s">
        <v>6039</v>
      </c>
      <c r="B3059" s="134" t="s">
        <v>6040</v>
      </c>
      <c r="C3059" s="139" t="s">
        <v>353</v>
      </c>
      <c r="D3059" s="161">
        <v>4.3121676445007324</v>
      </c>
      <c r="E3059" s="172">
        <v>4.3124866485595703</v>
      </c>
    </row>
    <row r="3060" spans="1:5" ht="45">
      <c r="A3060" s="124" t="s">
        <v>6041</v>
      </c>
      <c r="B3060" s="134" t="s">
        <v>6042</v>
      </c>
      <c r="C3060" s="139" t="s">
        <v>4963</v>
      </c>
      <c r="D3060" s="166">
        <v>0.68663221597671509</v>
      </c>
      <c r="E3060" s="177">
        <v>0.68661463260650635</v>
      </c>
    </row>
    <row r="3061" spans="1:5" ht="45">
      <c r="A3061" s="124" t="s">
        <v>6043</v>
      </c>
      <c r="B3061" s="134" t="s">
        <v>6044</v>
      </c>
      <c r="C3061" s="139" t="s">
        <v>4966</v>
      </c>
      <c r="D3061" s="171">
        <v>1.7432861204724759E-4</v>
      </c>
      <c r="E3061" s="182">
        <v>1.741705636959523E-4</v>
      </c>
    </row>
    <row r="3062" spans="1:5" ht="60">
      <c r="A3062" s="124" t="s">
        <v>6045</v>
      </c>
      <c r="B3062" s="134" t="s">
        <v>6046</v>
      </c>
      <c r="C3062" s="139" t="s">
        <v>50</v>
      </c>
      <c r="D3062" s="162">
        <v>56.353412628173828</v>
      </c>
      <c r="E3062" s="173">
        <v>56.531768798828125</v>
      </c>
    </row>
    <row r="3063" spans="1:5" ht="60">
      <c r="A3063" s="124" t="s">
        <v>6047</v>
      </c>
      <c r="B3063" s="134" t="s">
        <v>6048</v>
      </c>
      <c r="C3063" s="139" t="s">
        <v>42</v>
      </c>
      <c r="D3063" s="167">
        <v>259.97845458984375</v>
      </c>
      <c r="E3063" s="178">
        <v>259.97842407226562</v>
      </c>
    </row>
    <row r="3064" spans="1:5" ht="60">
      <c r="A3064" s="124" t="s">
        <v>6049</v>
      </c>
      <c r="B3064" s="134" t="s">
        <v>6050</v>
      </c>
      <c r="C3064" s="139" t="s">
        <v>20</v>
      </c>
      <c r="D3064" s="162">
        <v>45.716476440429688</v>
      </c>
      <c r="E3064" s="173">
        <v>75.187492370605469</v>
      </c>
    </row>
    <row r="3065" spans="1:5" ht="60">
      <c r="A3065" s="124" t="s">
        <v>6051</v>
      </c>
      <c r="B3065" s="134" t="s">
        <v>6052</v>
      </c>
      <c r="C3065" s="139" t="s">
        <v>353</v>
      </c>
      <c r="D3065" s="161">
        <v>2.8819656372070313</v>
      </c>
      <c r="E3065" s="172">
        <v>2.8819177150726318</v>
      </c>
    </row>
    <row r="3066" spans="1:5" ht="60">
      <c r="A3066" s="124" t="s">
        <v>6053</v>
      </c>
      <c r="B3066" s="134" t="s">
        <v>6054</v>
      </c>
      <c r="C3066" s="139" t="s">
        <v>348</v>
      </c>
      <c r="D3066" s="164">
        <v>1134.6707763671875</v>
      </c>
      <c r="E3066" s="175">
        <v>1134.6678466796875</v>
      </c>
    </row>
    <row r="3067" spans="1:5" ht="60">
      <c r="A3067" s="124" t="s">
        <v>6055</v>
      </c>
      <c r="B3067" s="134" t="s">
        <v>6056</v>
      </c>
      <c r="C3067" s="139" t="s">
        <v>348</v>
      </c>
      <c r="D3067" s="164">
        <v>-1412.8177490234375</v>
      </c>
      <c r="E3067" s="175">
        <v>-1412.8206787109375</v>
      </c>
    </row>
    <row r="3068" spans="1:5" ht="60">
      <c r="A3068" s="124" t="s">
        <v>6057</v>
      </c>
      <c r="B3068" s="134" t="s">
        <v>6058</v>
      </c>
      <c r="C3068" s="139"/>
      <c r="D3068" s="166">
        <v>-3.6477070301771164E-2</v>
      </c>
      <c r="E3068" s="177">
        <v>-3.7158235907554626E-2</v>
      </c>
    </row>
    <row r="3069" spans="1:5" ht="60">
      <c r="A3069" s="124" t="s">
        <v>6059</v>
      </c>
      <c r="B3069" s="134" t="s">
        <v>6060</v>
      </c>
      <c r="C3069" s="139" t="s">
        <v>3453</v>
      </c>
      <c r="D3069" s="167">
        <v>784.90673828125</v>
      </c>
      <c r="E3069" s="178">
        <v>784.9296875</v>
      </c>
    </row>
    <row r="3070" spans="1:5" ht="60">
      <c r="A3070" s="124" t="s">
        <v>6061</v>
      </c>
      <c r="B3070" s="134" t="s">
        <v>6062</v>
      </c>
      <c r="C3070" s="139" t="s">
        <v>353</v>
      </c>
      <c r="D3070" s="161">
        <v>4.9661188125610352</v>
      </c>
      <c r="E3070" s="172">
        <v>4.9658203125</v>
      </c>
    </row>
    <row r="3071" spans="1:5" ht="60">
      <c r="A3071" s="124" t="s">
        <v>6063</v>
      </c>
      <c r="B3071" s="134" t="s">
        <v>6064</v>
      </c>
      <c r="C3071" s="139" t="s">
        <v>4963</v>
      </c>
      <c r="D3071" s="166">
        <v>0.60740560293197632</v>
      </c>
      <c r="E3071" s="177">
        <v>0.60743099451065063</v>
      </c>
    </row>
    <row r="3072" spans="1:5" ht="60">
      <c r="A3072" s="124" t="s">
        <v>6065</v>
      </c>
      <c r="B3072" s="134" t="s">
        <v>6066</v>
      </c>
      <c r="C3072" s="139" t="s">
        <v>4966</v>
      </c>
      <c r="D3072" s="171">
        <v>1.0174313501920551E-4</v>
      </c>
      <c r="E3072" s="182">
        <v>1.0174841736443341E-4</v>
      </c>
    </row>
    <row r="3073" spans="1:5" ht="45">
      <c r="A3073" s="124" t="s">
        <v>6067</v>
      </c>
      <c r="B3073" s="134" t="s">
        <v>6068</v>
      </c>
      <c r="C3073" s="139" t="s">
        <v>50</v>
      </c>
      <c r="D3073" s="162">
        <v>56.353412628173828</v>
      </c>
      <c r="E3073" s="173">
        <v>56.531768798828125</v>
      </c>
    </row>
    <row r="3074" spans="1:5" ht="45">
      <c r="A3074" s="124" t="s">
        <v>6069</v>
      </c>
      <c r="B3074" s="134" t="s">
        <v>6070</v>
      </c>
      <c r="C3074" s="139" t="s">
        <v>42</v>
      </c>
      <c r="D3074" s="167">
        <v>271.52536010742187</v>
      </c>
      <c r="E3074" s="178">
        <v>271.72860717773437</v>
      </c>
    </row>
    <row r="3075" spans="1:5" ht="45">
      <c r="A3075" s="124" t="s">
        <v>6071</v>
      </c>
      <c r="B3075" s="134" t="s">
        <v>6072</v>
      </c>
      <c r="C3075" s="139" t="s">
        <v>20</v>
      </c>
      <c r="D3075" s="162">
        <v>45.602470397949219</v>
      </c>
      <c r="E3075" s="173">
        <v>75</v>
      </c>
    </row>
    <row r="3076" spans="1:5" ht="45">
      <c r="A3076" s="124" t="s">
        <v>6073</v>
      </c>
      <c r="B3076" s="134" t="s">
        <v>6074</v>
      </c>
      <c r="C3076" s="139" t="s">
        <v>353</v>
      </c>
      <c r="D3076" s="161">
        <v>5.9194436073303223</v>
      </c>
      <c r="E3076" s="172">
        <v>5.9179792404174805</v>
      </c>
    </row>
    <row r="3077" spans="1:5" ht="45">
      <c r="A3077" s="124" t="s">
        <v>6075</v>
      </c>
      <c r="B3077" s="134" t="s">
        <v>6076</v>
      </c>
      <c r="C3077" s="139" t="s">
        <v>348</v>
      </c>
      <c r="D3077" s="164">
        <v>2788.38232421875</v>
      </c>
      <c r="E3077" s="175">
        <v>2788.202880859375</v>
      </c>
    </row>
    <row r="3078" spans="1:5" ht="45">
      <c r="A3078" s="124" t="s">
        <v>6077</v>
      </c>
      <c r="B3078" s="134" t="s">
        <v>6078</v>
      </c>
      <c r="C3078" s="139" t="s">
        <v>348</v>
      </c>
      <c r="D3078" s="167">
        <v>240.89381408691406</v>
      </c>
      <c r="E3078" s="178">
        <v>240.71438598632812</v>
      </c>
    </row>
    <row r="3079" spans="1:5" ht="45">
      <c r="A3079" s="124" t="s">
        <v>6079</v>
      </c>
      <c r="B3079" s="134" t="s">
        <v>6080</v>
      </c>
      <c r="C3079" s="139"/>
      <c r="D3079" s="161">
        <v>1</v>
      </c>
      <c r="E3079" s="177">
        <v>0.99999994039535522</v>
      </c>
    </row>
    <row r="3080" spans="1:5" ht="45">
      <c r="A3080" s="124" t="s">
        <v>6081</v>
      </c>
      <c r="B3080" s="134" t="s">
        <v>6082</v>
      </c>
      <c r="C3080" s="139" t="s">
        <v>3453</v>
      </c>
      <c r="D3080" s="162">
        <v>28.799516677856445</v>
      </c>
      <c r="E3080" s="173">
        <v>28.897592544555664</v>
      </c>
    </row>
    <row r="3081" spans="1:5" ht="45">
      <c r="A3081" s="124" t="s">
        <v>6083</v>
      </c>
      <c r="B3081" s="134" t="s">
        <v>6084</v>
      </c>
      <c r="C3081" s="139" t="s">
        <v>353</v>
      </c>
      <c r="D3081" s="161">
        <v>4.4254889488220215</v>
      </c>
      <c r="E3081" s="172">
        <v>4.432950496673584</v>
      </c>
    </row>
    <row r="3082" spans="1:5" ht="60">
      <c r="A3082" s="124" t="s">
        <v>6085</v>
      </c>
      <c r="B3082" s="134" t="s">
        <v>6086</v>
      </c>
      <c r="C3082" s="139" t="s">
        <v>4963</v>
      </c>
      <c r="D3082" s="166">
        <v>5.8412417769432068E-2</v>
      </c>
      <c r="E3082" s="177">
        <v>5.848967656493187E-2</v>
      </c>
    </row>
    <row r="3083" spans="1:5" ht="45">
      <c r="A3083" s="124" t="s">
        <v>6087</v>
      </c>
      <c r="B3083" s="134" t="s">
        <v>6088</v>
      </c>
      <c r="C3083" s="139" t="s">
        <v>4966</v>
      </c>
      <c r="D3083" s="170">
        <v>1.8449345589033328E-5</v>
      </c>
      <c r="E3083" s="181">
        <v>1.8457747501088306E-5</v>
      </c>
    </row>
    <row r="3084" spans="1:5" ht="45">
      <c r="A3084" s="124" t="s">
        <v>6089</v>
      </c>
      <c r="B3084" s="134" t="s">
        <v>6090</v>
      </c>
      <c r="C3084" s="139" t="s">
        <v>50</v>
      </c>
      <c r="D3084" s="162">
        <v>53.669918060302734</v>
      </c>
      <c r="E3084" s="173">
        <v>53.83978271484375</v>
      </c>
    </row>
    <row r="3085" spans="1:5" ht="45">
      <c r="A3085" s="124" t="s">
        <v>6091</v>
      </c>
      <c r="B3085" s="134" t="s">
        <v>6092</v>
      </c>
      <c r="C3085" s="139" t="s">
        <v>42</v>
      </c>
      <c r="D3085" s="167">
        <v>268.40673828125</v>
      </c>
      <c r="E3085" s="178">
        <v>268.60760498046875</v>
      </c>
    </row>
    <row r="3086" spans="1:5" ht="45">
      <c r="A3086" s="124" t="s">
        <v>6093</v>
      </c>
      <c r="B3086" s="134" t="s">
        <v>6094</v>
      </c>
      <c r="C3086" s="139" t="s">
        <v>20</v>
      </c>
      <c r="D3086" s="162">
        <v>45.602470397949219</v>
      </c>
      <c r="E3086" s="173">
        <v>75</v>
      </c>
    </row>
    <row r="3087" spans="1:5" ht="45">
      <c r="A3087" s="124" t="s">
        <v>6095</v>
      </c>
      <c r="B3087" s="134" t="s">
        <v>6096</v>
      </c>
      <c r="C3087" s="139" t="s">
        <v>353</v>
      </c>
      <c r="D3087" s="161">
        <v>5.937039852142334</v>
      </c>
      <c r="E3087" s="172">
        <v>5.9355649948120117</v>
      </c>
    </row>
    <row r="3088" spans="1:5" ht="45">
      <c r="A3088" s="124" t="s">
        <v>6097</v>
      </c>
      <c r="B3088" s="134" t="s">
        <v>6098</v>
      </c>
      <c r="C3088" s="139" t="s">
        <v>348</v>
      </c>
      <c r="D3088" s="164">
        <v>2788.38232421875</v>
      </c>
      <c r="E3088" s="175">
        <v>2788.202880859375</v>
      </c>
    </row>
    <row r="3089" spans="1:5" ht="45">
      <c r="A3089" s="124" t="s">
        <v>6099</v>
      </c>
      <c r="B3089" s="134" t="s">
        <v>6100</v>
      </c>
      <c r="C3089" s="139" t="s">
        <v>348</v>
      </c>
      <c r="D3089" s="167">
        <v>240.89381408691406</v>
      </c>
      <c r="E3089" s="178">
        <v>240.71438598632812</v>
      </c>
    </row>
    <row r="3090" spans="1:5" ht="45">
      <c r="A3090" s="124" t="s">
        <v>6101</v>
      </c>
      <c r="B3090" s="134" t="s">
        <v>6102</v>
      </c>
      <c r="C3090" s="139"/>
      <c r="D3090" s="166">
        <v>0.99838840961456299</v>
      </c>
      <c r="E3090" s="177">
        <v>0.9983745813369751</v>
      </c>
    </row>
    <row r="3091" spans="1:5" ht="45">
      <c r="A3091" s="124" t="s">
        <v>6103</v>
      </c>
      <c r="B3091" s="134" t="s">
        <v>6104</v>
      </c>
      <c r="C3091" s="139" t="s">
        <v>3453</v>
      </c>
      <c r="D3091" s="162">
        <v>27.375228881835937</v>
      </c>
      <c r="E3091" s="173">
        <v>27.468101501464844</v>
      </c>
    </row>
    <row r="3092" spans="1:5" ht="45">
      <c r="A3092" s="124" t="s">
        <v>6105</v>
      </c>
      <c r="B3092" s="134" t="s">
        <v>6106</v>
      </c>
      <c r="C3092" s="139" t="s">
        <v>353</v>
      </c>
      <c r="D3092" s="161">
        <v>4.3145112991333008</v>
      </c>
      <c r="E3092" s="172">
        <v>4.321467399597168</v>
      </c>
    </row>
    <row r="3093" spans="1:5" ht="45">
      <c r="A3093" s="124" t="s">
        <v>6107</v>
      </c>
      <c r="B3093" s="134" t="s">
        <v>6108</v>
      </c>
      <c r="C3093" s="139" t="s">
        <v>4963</v>
      </c>
      <c r="D3093" s="166">
        <v>5.7251241058111191E-2</v>
      </c>
      <c r="E3093" s="177">
        <v>5.7324700057506561E-2</v>
      </c>
    </row>
    <row r="3094" spans="1:5" ht="45">
      <c r="A3094" s="124" t="s">
        <v>6109</v>
      </c>
      <c r="B3094" s="134" t="s">
        <v>6110</v>
      </c>
      <c r="C3094" s="139" t="s">
        <v>4966</v>
      </c>
      <c r="D3094" s="170">
        <v>1.832148882385809E-5</v>
      </c>
      <c r="E3094" s="181">
        <v>1.8329665181227028E-5</v>
      </c>
    </row>
    <row r="3095" spans="1:5" ht="60">
      <c r="A3095" s="124" t="s">
        <v>6111</v>
      </c>
      <c r="B3095" s="134" t="s">
        <v>6112</v>
      </c>
      <c r="C3095" s="139" t="s">
        <v>50</v>
      </c>
      <c r="D3095" s="162">
        <v>51.605690002441406</v>
      </c>
      <c r="E3095" s="173">
        <v>51.769023895263672</v>
      </c>
    </row>
    <row r="3096" spans="1:5" ht="60">
      <c r="A3096" s="124" t="s">
        <v>6113</v>
      </c>
      <c r="B3096" s="134" t="s">
        <v>6114</v>
      </c>
      <c r="C3096" s="139" t="s">
        <v>42</v>
      </c>
      <c r="D3096" s="167">
        <v>290.00390625</v>
      </c>
      <c r="E3096" s="178">
        <v>290.00396728515625</v>
      </c>
    </row>
    <row r="3097" spans="1:5" ht="60">
      <c r="A3097" s="124" t="s">
        <v>6115</v>
      </c>
      <c r="B3097" s="134" t="s">
        <v>6116</v>
      </c>
      <c r="C3097" s="139" t="s">
        <v>20</v>
      </c>
      <c r="D3097" s="162">
        <v>45.602470397949219</v>
      </c>
      <c r="E3097" s="173">
        <v>75</v>
      </c>
    </row>
    <row r="3098" spans="1:5" ht="60">
      <c r="A3098" s="124" t="s">
        <v>6117</v>
      </c>
      <c r="B3098" s="134" t="s">
        <v>6118</v>
      </c>
      <c r="C3098" s="139" t="s">
        <v>353</v>
      </c>
      <c r="D3098" s="161">
        <v>6.1290240287780762</v>
      </c>
      <c r="E3098" s="172">
        <v>6.1265459060668945</v>
      </c>
    </row>
    <row r="3099" spans="1:5" ht="60">
      <c r="A3099" s="124" t="s">
        <v>6119</v>
      </c>
      <c r="B3099" s="134" t="s">
        <v>6120</v>
      </c>
      <c r="C3099" s="139" t="s">
        <v>348</v>
      </c>
      <c r="D3099" s="164">
        <v>2886.12158203125</v>
      </c>
      <c r="E3099" s="175">
        <v>2885.4130859375</v>
      </c>
    </row>
    <row r="3100" spans="1:5" ht="60">
      <c r="A3100" s="124" t="s">
        <v>6121</v>
      </c>
      <c r="B3100" s="134" t="s">
        <v>6122</v>
      </c>
      <c r="C3100" s="139" t="s">
        <v>348</v>
      </c>
      <c r="D3100" s="167">
        <v>338.63296508789063</v>
      </c>
      <c r="E3100" s="178">
        <v>337.92459106445312</v>
      </c>
    </row>
    <row r="3101" spans="1:5" ht="60">
      <c r="A3101" s="124" t="s">
        <v>6123</v>
      </c>
      <c r="B3101" s="134" t="s">
        <v>6124</v>
      </c>
      <c r="C3101" s="139"/>
      <c r="D3101" s="161">
        <v>1.0572757720947266</v>
      </c>
      <c r="E3101" s="172">
        <v>1.0569690465927124</v>
      </c>
    </row>
    <row r="3102" spans="1:5" ht="60">
      <c r="A3102" s="124" t="s">
        <v>6125</v>
      </c>
      <c r="B3102" s="134" t="s">
        <v>6126</v>
      </c>
      <c r="C3102" s="139" t="s">
        <v>3453</v>
      </c>
      <c r="D3102" s="162">
        <v>23.711280822753906</v>
      </c>
      <c r="E3102" s="173">
        <v>23.804677963256836</v>
      </c>
    </row>
    <row r="3103" spans="1:5" ht="60">
      <c r="A3103" s="124" t="s">
        <v>6127</v>
      </c>
      <c r="B3103" s="134" t="s">
        <v>6128</v>
      </c>
      <c r="C3103" s="139" t="s">
        <v>353</v>
      </c>
      <c r="D3103" s="161">
        <v>3.5039792060852051</v>
      </c>
      <c r="E3103" s="172">
        <v>3.512305736541748</v>
      </c>
    </row>
    <row r="3104" spans="1:5" ht="60">
      <c r="A3104" s="124" t="s">
        <v>6129</v>
      </c>
      <c r="B3104" s="134" t="s">
        <v>6130</v>
      </c>
      <c r="C3104" s="139" t="s">
        <v>4963</v>
      </c>
      <c r="D3104" s="166">
        <v>5.3832847625017166E-2</v>
      </c>
      <c r="E3104" s="177">
        <v>5.3897567093372345E-2</v>
      </c>
    </row>
    <row r="3105" spans="1:5" ht="60">
      <c r="A3105" s="124" t="s">
        <v>6131</v>
      </c>
      <c r="B3105" s="134" t="s">
        <v>6132</v>
      </c>
      <c r="C3105" s="139" t="s">
        <v>4966</v>
      </c>
      <c r="D3105" s="170">
        <v>1.9387582142371684E-5</v>
      </c>
      <c r="E3105" s="181">
        <v>1.9386354324524291E-5</v>
      </c>
    </row>
    <row r="3106" spans="1:5" ht="30">
      <c r="A3106" s="124" t="s">
        <v>6133</v>
      </c>
      <c r="B3106" s="134" t="s">
        <v>6134</v>
      </c>
      <c r="C3106" s="139" t="s">
        <v>50</v>
      </c>
      <c r="D3106" s="161">
        <v>3.2082538604736328</v>
      </c>
      <c r="E3106" s="172">
        <v>3.2082540988922119</v>
      </c>
    </row>
    <row r="3107" spans="1:5" ht="30">
      <c r="A3107" s="124" t="s">
        <v>6135</v>
      </c>
      <c r="B3107" s="134" t="s">
        <v>6136</v>
      </c>
      <c r="C3107" s="139" t="s">
        <v>42</v>
      </c>
      <c r="D3107" s="162">
        <v>41.201503753662109</v>
      </c>
      <c r="E3107" s="173">
        <v>41.260063171386719</v>
      </c>
    </row>
    <row r="3108" spans="1:5" ht="30">
      <c r="A3108" s="124" t="s">
        <v>6137</v>
      </c>
      <c r="B3108" s="134" t="s">
        <v>6138</v>
      </c>
      <c r="C3108" s="139" t="s">
        <v>20</v>
      </c>
      <c r="D3108" s="162">
        <v>40.400924682617188</v>
      </c>
      <c r="E3108" s="173">
        <v>66.044471740722656</v>
      </c>
    </row>
    <row r="3109" spans="1:5" ht="30">
      <c r="A3109" s="124" t="s">
        <v>6139</v>
      </c>
      <c r="B3109" s="134" t="s">
        <v>6140</v>
      </c>
      <c r="C3109" s="139" t="s">
        <v>353</v>
      </c>
      <c r="D3109" s="166">
        <v>0.58830744028091431</v>
      </c>
      <c r="E3109" s="177">
        <v>0.58908569812774658</v>
      </c>
    </row>
    <row r="3110" spans="1:5" ht="30">
      <c r="A3110" s="124" t="s">
        <v>6141</v>
      </c>
      <c r="B3110" s="134" t="s">
        <v>6142</v>
      </c>
      <c r="C3110" s="139" t="s">
        <v>348</v>
      </c>
      <c r="D3110" s="167">
        <v>172.77676391601562</v>
      </c>
      <c r="E3110" s="178">
        <v>173.02163696289062</v>
      </c>
    </row>
    <row r="3111" spans="1:5" ht="30">
      <c r="A3111" s="124" t="s">
        <v>6143</v>
      </c>
      <c r="B3111" s="134" t="s">
        <v>6144</v>
      </c>
      <c r="C3111" s="139" t="s">
        <v>348</v>
      </c>
      <c r="D3111" s="164">
        <v>-2374.711669921875</v>
      </c>
      <c r="E3111" s="175">
        <v>-2374.466796875</v>
      </c>
    </row>
    <row r="3112" spans="1:5" ht="30">
      <c r="A3112" s="124" t="s">
        <v>6145</v>
      </c>
      <c r="B3112" s="134" t="s">
        <v>6146</v>
      </c>
      <c r="C3112" s="139"/>
      <c r="D3112" s="166">
        <v>-0.18479450047016144</v>
      </c>
      <c r="E3112" s="177">
        <v>-0.18468095362186432</v>
      </c>
    </row>
    <row r="3113" spans="1:5" ht="30">
      <c r="A3113" s="124" t="s">
        <v>6147</v>
      </c>
      <c r="B3113" s="134" t="s">
        <v>6148</v>
      </c>
      <c r="C3113" s="139" t="s">
        <v>3453</v>
      </c>
      <c r="D3113" s="167">
        <v>991.8934326171875</v>
      </c>
      <c r="E3113" s="178">
        <v>991.87054443359375</v>
      </c>
    </row>
    <row r="3114" spans="1:5" ht="30">
      <c r="A3114" s="124" t="s">
        <v>6149</v>
      </c>
      <c r="B3114" s="134" t="s">
        <v>6150</v>
      </c>
      <c r="C3114" s="139" t="s">
        <v>353</v>
      </c>
      <c r="D3114" s="161">
        <v>4.178070068359375</v>
      </c>
      <c r="E3114" s="172">
        <v>4.1780796051025391</v>
      </c>
    </row>
    <row r="3115" spans="1:5" ht="30">
      <c r="A3115" s="124" t="s">
        <v>6151</v>
      </c>
      <c r="B3115" s="134" t="s">
        <v>6152</v>
      </c>
      <c r="C3115" s="139" t="s">
        <v>4963</v>
      </c>
      <c r="D3115" s="166">
        <v>0.63078653812408447</v>
      </c>
      <c r="E3115" s="177">
        <v>0.63085991144180298</v>
      </c>
    </row>
    <row r="3116" spans="1:5" ht="30">
      <c r="A3116" s="124" t="s">
        <v>6153</v>
      </c>
      <c r="B3116" s="134" t="s">
        <v>6154</v>
      </c>
      <c r="C3116" s="139" t="s">
        <v>4966</v>
      </c>
      <c r="D3116" s="171">
        <v>6.3777231844142079E-4</v>
      </c>
      <c r="E3116" s="182">
        <v>6.3708279049023986E-4</v>
      </c>
    </row>
    <row r="3117" spans="1:5" ht="30">
      <c r="A3117" s="124" t="s">
        <v>6155</v>
      </c>
      <c r="B3117" s="134" t="s">
        <v>6156</v>
      </c>
      <c r="C3117" s="139" t="s">
        <v>50</v>
      </c>
      <c r="D3117" s="161">
        <v>3.2082538604736328</v>
      </c>
      <c r="E3117" s="172">
        <v>3.2082540988922119</v>
      </c>
    </row>
    <row r="3118" spans="1:5" ht="30">
      <c r="A3118" s="124" t="s">
        <v>6157</v>
      </c>
      <c r="B3118" s="134" t="s">
        <v>6158</v>
      </c>
      <c r="C3118" s="139" t="s">
        <v>42</v>
      </c>
      <c r="D3118" s="162">
        <v>41.112491607666016</v>
      </c>
      <c r="E3118" s="173">
        <v>41.170986175537109</v>
      </c>
    </row>
    <row r="3119" spans="1:5" ht="30">
      <c r="A3119" s="124" t="s">
        <v>6159</v>
      </c>
      <c r="B3119" s="134" t="s">
        <v>6160</v>
      </c>
      <c r="C3119" s="139" t="s">
        <v>20</v>
      </c>
      <c r="D3119" s="170">
        <v>2.9418970370898023E-7</v>
      </c>
      <c r="E3119" s="181">
        <v>2.9418970370898023E-7</v>
      </c>
    </row>
    <row r="3120" spans="1:5" ht="30">
      <c r="A3120" s="124" t="s">
        <v>6161</v>
      </c>
      <c r="B3120" s="134" t="s">
        <v>6162</v>
      </c>
      <c r="C3120" s="139" t="s">
        <v>353</v>
      </c>
      <c r="D3120" s="166">
        <v>0.58712410926818848</v>
      </c>
      <c r="E3120" s="177">
        <v>0.587901771068573</v>
      </c>
    </row>
    <row r="3121" spans="1:5" ht="30">
      <c r="A3121" s="124" t="s">
        <v>6163</v>
      </c>
      <c r="B3121" s="134" t="s">
        <v>6164</v>
      </c>
      <c r="C3121" s="139" t="s">
        <v>348</v>
      </c>
      <c r="D3121" s="167">
        <v>172.40455627441406</v>
      </c>
      <c r="E3121" s="178">
        <v>172.64913940429687</v>
      </c>
    </row>
    <row r="3122" spans="1:5" ht="30">
      <c r="A3122" s="124" t="s">
        <v>6165</v>
      </c>
      <c r="B3122" s="134" t="s">
        <v>6166</v>
      </c>
      <c r="C3122" s="139" t="s">
        <v>348</v>
      </c>
      <c r="D3122" s="164">
        <v>-2375.083984375</v>
      </c>
      <c r="E3122" s="175">
        <v>-2374.83935546875</v>
      </c>
    </row>
    <row r="3123" spans="1:5" ht="30">
      <c r="A3123" s="124" t="s">
        <v>6167</v>
      </c>
      <c r="B3123" s="134" t="s">
        <v>6168</v>
      </c>
      <c r="C3123" s="139"/>
      <c r="D3123" s="166">
        <v>-0.18496710062026978</v>
      </c>
      <c r="E3123" s="177">
        <v>-0.18485367298126221</v>
      </c>
    </row>
    <row r="3124" spans="1:5" ht="30">
      <c r="A3124" s="124" t="s">
        <v>6169</v>
      </c>
      <c r="B3124" s="134" t="s">
        <v>6170</v>
      </c>
      <c r="C3124" s="139" t="s">
        <v>3453</v>
      </c>
      <c r="D3124" s="167">
        <v>991.92822265625</v>
      </c>
      <c r="E3124" s="178">
        <v>991.9053955078125</v>
      </c>
    </row>
    <row r="3125" spans="1:5" ht="30">
      <c r="A3125" s="124" t="s">
        <v>6171</v>
      </c>
      <c r="B3125" s="134" t="s">
        <v>6172</v>
      </c>
      <c r="C3125" s="139" t="s">
        <v>353</v>
      </c>
      <c r="D3125" s="161">
        <v>4.1780548095703125</v>
      </c>
      <c r="E3125" s="172">
        <v>4.1780648231506348</v>
      </c>
    </row>
    <row r="3126" spans="1:5" ht="30">
      <c r="A3126" s="124" t="s">
        <v>6173</v>
      </c>
      <c r="B3126" s="134" t="s">
        <v>6174</v>
      </c>
      <c r="C3126" s="139" t="s">
        <v>4963</v>
      </c>
      <c r="D3126" s="166">
        <v>0.63067495822906494</v>
      </c>
      <c r="E3126" s="177">
        <v>0.63074827194213867</v>
      </c>
    </row>
    <row r="3127" spans="1:5" ht="30">
      <c r="A3127" s="124" t="s">
        <v>6175</v>
      </c>
      <c r="B3127" s="134" t="s">
        <v>6176</v>
      </c>
      <c r="C3127" s="139" t="s">
        <v>4966</v>
      </c>
      <c r="D3127" s="171">
        <v>6.3882273389026523E-4</v>
      </c>
      <c r="E3127" s="182">
        <v>6.3813215820118785E-4</v>
      </c>
    </row>
    <row r="3128" spans="1:5" ht="45">
      <c r="A3128" s="124" t="s">
        <v>6177</v>
      </c>
      <c r="B3128" s="134" t="s">
        <v>6178</v>
      </c>
      <c r="C3128" s="139" t="s">
        <v>50</v>
      </c>
      <c r="D3128" s="161">
        <v>3.2082538604736328</v>
      </c>
      <c r="E3128" s="172">
        <v>3.2082540988922119</v>
      </c>
    </row>
    <row r="3129" spans="1:5" ht="45">
      <c r="A3129" s="124" t="s">
        <v>6179</v>
      </c>
      <c r="B3129" s="134" t="s">
        <v>6180</v>
      </c>
      <c r="C3129" s="139" t="s">
        <v>42</v>
      </c>
      <c r="D3129" s="162">
        <v>41.201568603515625</v>
      </c>
      <c r="E3129" s="173">
        <v>41.260063171386719</v>
      </c>
    </row>
    <row r="3130" spans="1:5" ht="45">
      <c r="A3130" s="124" t="s">
        <v>6181</v>
      </c>
      <c r="B3130" s="134" t="s">
        <v>6182</v>
      </c>
      <c r="C3130" s="139" t="s">
        <v>20</v>
      </c>
      <c r="D3130" s="162">
        <v>40.400924682617188</v>
      </c>
      <c r="E3130" s="173">
        <v>66.044471740722656</v>
      </c>
    </row>
    <row r="3131" spans="1:5" ht="45">
      <c r="A3131" s="124" t="s">
        <v>6183</v>
      </c>
      <c r="B3131" s="134" t="s">
        <v>6184</v>
      </c>
      <c r="C3131" s="139" t="s">
        <v>353</v>
      </c>
      <c r="D3131" s="166">
        <v>0.58830821514129639</v>
      </c>
      <c r="E3131" s="177">
        <v>0.58908569812774658</v>
      </c>
    </row>
    <row r="3132" spans="1:5" ht="45">
      <c r="A3132" s="124" t="s">
        <v>6185</v>
      </c>
      <c r="B3132" s="134" t="s">
        <v>6186</v>
      </c>
      <c r="C3132" s="139" t="s">
        <v>348</v>
      </c>
      <c r="D3132" s="167">
        <v>172.77705383300781</v>
      </c>
      <c r="E3132" s="178">
        <v>173.02163696289062</v>
      </c>
    </row>
    <row r="3133" spans="1:5" ht="45">
      <c r="A3133" s="124" t="s">
        <v>6187</v>
      </c>
      <c r="B3133" s="134" t="s">
        <v>6188</v>
      </c>
      <c r="C3133" s="139" t="s">
        <v>348</v>
      </c>
      <c r="D3133" s="164">
        <v>-2374.71142578125</v>
      </c>
      <c r="E3133" s="175">
        <v>-2374.466796875</v>
      </c>
    </row>
    <row r="3134" spans="1:5" ht="45">
      <c r="A3134" s="124" t="s">
        <v>6189</v>
      </c>
      <c r="B3134" s="134" t="s">
        <v>6190</v>
      </c>
      <c r="C3134" s="139"/>
      <c r="D3134" s="166">
        <v>-0.18479436635971069</v>
      </c>
      <c r="E3134" s="177">
        <v>-0.18468095362186432</v>
      </c>
    </row>
    <row r="3135" spans="1:5" ht="45">
      <c r="A3135" s="124" t="s">
        <v>6191</v>
      </c>
      <c r="B3135" s="134" t="s">
        <v>6192</v>
      </c>
      <c r="C3135" s="139" t="s">
        <v>3453</v>
      </c>
      <c r="D3135" s="167">
        <v>991.89337158203125</v>
      </c>
      <c r="E3135" s="178">
        <v>991.87054443359375</v>
      </c>
    </row>
    <row r="3136" spans="1:5" ht="45">
      <c r="A3136" s="124" t="s">
        <v>6193</v>
      </c>
      <c r="B3136" s="134" t="s">
        <v>6194</v>
      </c>
      <c r="C3136" s="139" t="s">
        <v>353</v>
      </c>
      <c r="D3136" s="161">
        <v>4.178070068359375</v>
      </c>
      <c r="E3136" s="172">
        <v>4.1780796051025391</v>
      </c>
    </row>
    <row r="3137" spans="1:5" ht="45">
      <c r="A3137" s="124" t="s">
        <v>6195</v>
      </c>
      <c r="B3137" s="134" t="s">
        <v>6196</v>
      </c>
      <c r="C3137" s="139" t="s">
        <v>4963</v>
      </c>
      <c r="D3137" s="166">
        <v>0.63078659772872925</v>
      </c>
      <c r="E3137" s="177">
        <v>0.63085991144180298</v>
      </c>
    </row>
    <row r="3138" spans="1:5" ht="45">
      <c r="A3138" s="124" t="s">
        <v>6197</v>
      </c>
      <c r="B3138" s="134" t="s">
        <v>6198</v>
      </c>
      <c r="C3138" s="139" t="s">
        <v>4966</v>
      </c>
      <c r="D3138" s="171">
        <v>6.37771503534168E-4</v>
      </c>
      <c r="E3138" s="182">
        <v>6.3708279049023986E-4</v>
      </c>
    </row>
    <row r="3139" spans="1:5" ht="30">
      <c r="A3139" s="124" t="s">
        <v>6199</v>
      </c>
      <c r="B3139" s="134" t="s">
        <v>6200</v>
      </c>
      <c r="C3139" s="139" t="s">
        <v>50</v>
      </c>
      <c r="D3139" s="166">
        <v>0.43890789151191711</v>
      </c>
      <c r="E3139" s="177">
        <v>0.43890789151191711</v>
      </c>
    </row>
    <row r="3140" spans="1:5" ht="30">
      <c r="A3140" s="124" t="s">
        <v>6201</v>
      </c>
      <c r="B3140" s="134" t="s">
        <v>6202</v>
      </c>
      <c r="C3140" s="139" t="s">
        <v>42</v>
      </c>
      <c r="D3140" s="162">
        <v>41.171424865722656</v>
      </c>
      <c r="E3140" s="173">
        <v>41.22991943359375</v>
      </c>
    </row>
    <row r="3141" spans="1:5" ht="30">
      <c r="A3141" s="124" t="s">
        <v>6203</v>
      </c>
      <c r="B3141" s="134" t="s">
        <v>6204</v>
      </c>
      <c r="C3141" s="139" t="s">
        <v>20</v>
      </c>
      <c r="D3141" s="162">
        <v>40.400924682617188</v>
      </c>
      <c r="E3141" s="173">
        <v>66.044471740722656</v>
      </c>
    </row>
    <row r="3142" spans="1:5" ht="30">
      <c r="A3142" s="124" t="s">
        <v>6205</v>
      </c>
      <c r="B3142" s="134" t="s">
        <v>6206</v>
      </c>
      <c r="C3142" s="139" t="s">
        <v>353</v>
      </c>
      <c r="D3142" s="166">
        <v>0.58801752328872681</v>
      </c>
      <c r="E3142" s="177">
        <v>0.58879506587982178</v>
      </c>
    </row>
    <row r="3143" spans="1:5" ht="30">
      <c r="A3143" s="124" t="s">
        <v>6207</v>
      </c>
      <c r="B3143" s="134" t="s">
        <v>6208</v>
      </c>
      <c r="C3143" s="139" t="s">
        <v>348</v>
      </c>
      <c r="D3143" s="167">
        <v>172.40455627441406</v>
      </c>
      <c r="E3143" s="178">
        <v>172.64913940429687</v>
      </c>
    </row>
    <row r="3144" spans="1:5" ht="30">
      <c r="A3144" s="124" t="s">
        <v>6209</v>
      </c>
      <c r="B3144" s="134" t="s">
        <v>6210</v>
      </c>
      <c r="C3144" s="139" t="s">
        <v>348</v>
      </c>
      <c r="D3144" s="164">
        <v>-2375.083984375</v>
      </c>
      <c r="E3144" s="175">
        <v>-2374.83935546875</v>
      </c>
    </row>
    <row r="3145" spans="1:5" ht="30">
      <c r="A3145" s="124" t="s">
        <v>6211</v>
      </c>
      <c r="B3145" s="134" t="s">
        <v>6212</v>
      </c>
      <c r="C3145" s="139"/>
      <c r="D3145" s="166">
        <v>-6.6839843988418579E-2</v>
      </c>
      <c r="E3145" s="177">
        <v>-6.6734090447425842E-2</v>
      </c>
    </row>
    <row r="3146" spans="1:5" ht="30">
      <c r="A3146" s="124" t="s">
        <v>6213</v>
      </c>
      <c r="B3146" s="134" t="s">
        <v>6214</v>
      </c>
      <c r="C3146" s="139" t="s">
        <v>3453</v>
      </c>
      <c r="D3146" s="167">
        <v>991.7841796875</v>
      </c>
      <c r="E3146" s="178">
        <v>991.7613525390625</v>
      </c>
    </row>
    <row r="3147" spans="1:5" ht="30">
      <c r="A3147" s="124" t="s">
        <v>6215</v>
      </c>
      <c r="B3147" s="134" t="s">
        <v>6216</v>
      </c>
      <c r="C3147" s="139" t="s">
        <v>353</v>
      </c>
      <c r="D3147" s="161">
        <v>4.1787505149841309</v>
      </c>
      <c r="E3147" s="172">
        <v>4.1787600517272949</v>
      </c>
    </row>
    <row r="3148" spans="1:5" ht="30">
      <c r="A3148" s="124" t="s">
        <v>6217</v>
      </c>
      <c r="B3148" s="134" t="s">
        <v>6218</v>
      </c>
      <c r="C3148" s="139" t="s">
        <v>4963</v>
      </c>
      <c r="D3148" s="166">
        <v>0.63060480356216431</v>
      </c>
      <c r="E3148" s="177">
        <v>0.63067811727523804</v>
      </c>
    </row>
    <row r="3149" spans="1:5" ht="30">
      <c r="A3149" s="124" t="s">
        <v>6219</v>
      </c>
      <c r="B3149" s="134" t="s">
        <v>6220</v>
      </c>
      <c r="C3149" s="139" t="s">
        <v>4966</v>
      </c>
      <c r="D3149" s="171">
        <v>6.3810392748564482E-4</v>
      </c>
      <c r="E3149" s="182">
        <v>6.3741434132680297E-4</v>
      </c>
    </row>
    <row r="3150" spans="1:5" ht="45">
      <c r="A3150" s="124" t="s">
        <v>6221</v>
      </c>
      <c r="B3150" s="134" t="s">
        <v>6222</v>
      </c>
      <c r="C3150" s="139" t="s">
        <v>50</v>
      </c>
      <c r="D3150" s="162">
        <v>48.643314361572266</v>
      </c>
      <c r="E3150" s="173">
        <v>48.797271728515625</v>
      </c>
    </row>
    <row r="3151" spans="1:5" ht="45">
      <c r="A3151" s="124" t="s">
        <v>6223</v>
      </c>
      <c r="B3151" s="134" t="s">
        <v>6224</v>
      </c>
      <c r="C3151" s="139" t="s">
        <v>42</v>
      </c>
      <c r="D3151" s="167">
        <v>474.902099609375</v>
      </c>
      <c r="E3151" s="178">
        <v>475.65155029296875</v>
      </c>
    </row>
    <row r="3152" spans="1:5" ht="45">
      <c r="A3152" s="124" t="s">
        <v>6225</v>
      </c>
      <c r="B3152" s="134" t="s">
        <v>6226</v>
      </c>
      <c r="C3152" s="139" t="s">
        <v>20</v>
      </c>
      <c r="D3152" s="162">
        <v>46.552467346191406</v>
      </c>
      <c r="E3152" s="173">
        <v>76.141807556152344</v>
      </c>
    </row>
    <row r="3153" spans="1:5" ht="45">
      <c r="A3153" s="124" t="s">
        <v>6227</v>
      </c>
      <c r="B3153" s="134" t="s">
        <v>6228</v>
      </c>
      <c r="C3153" s="139" t="s">
        <v>353</v>
      </c>
      <c r="D3153" s="161">
        <v>6.9150242805480957</v>
      </c>
      <c r="E3153" s="172">
        <v>6.915712833404541</v>
      </c>
    </row>
    <row r="3154" spans="1:5" ht="45">
      <c r="A3154" s="124" t="s">
        <v>6229</v>
      </c>
      <c r="B3154" s="134" t="s">
        <v>6230</v>
      </c>
      <c r="C3154" s="139" t="s">
        <v>348</v>
      </c>
      <c r="D3154" s="163">
        <v>3377.466796875</v>
      </c>
      <c r="E3154" s="174">
        <v>3379.026611328125</v>
      </c>
    </row>
    <row r="3155" spans="1:5" ht="45">
      <c r="A3155" s="124" t="s">
        <v>6231</v>
      </c>
      <c r="B3155" s="134" t="s">
        <v>6232</v>
      </c>
      <c r="C3155" s="139" t="s">
        <v>348</v>
      </c>
      <c r="D3155" s="167">
        <v>829.9783935546875</v>
      </c>
      <c r="E3155" s="178">
        <v>831.53826904296875</v>
      </c>
    </row>
    <row r="3156" spans="1:5" ht="45">
      <c r="A3156" s="124" t="s">
        <v>6233</v>
      </c>
      <c r="B3156" s="134" t="s">
        <v>6234</v>
      </c>
      <c r="C3156" s="139"/>
      <c r="D3156" s="161">
        <v>1.3529399633407593</v>
      </c>
      <c r="E3156" s="172">
        <v>1.3541964292526245</v>
      </c>
    </row>
    <row r="3157" spans="1:5" ht="45">
      <c r="A3157" s="124" t="s">
        <v>6235</v>
      </c>
      <c r="B3157" s="134" t="s">
        <v>6236</v>
      </c>
      <c r="C3157" s="139" t="s">
        <v>3453</v>
      </c>
      <c r="D3157" s="162">
        <v>14.729290008544922</v>
      </c>
      <c r="E3157" s="173">
        <v>14.760560035705566</v>
      </c>
    </row>
    <row r="3158" spans="1:5" ht="45">
      <c r="A3158" s="124" t="s">
        <v>6237</v>
      </c>
      <c r="B3158" s="134" t="s">
        <v>6238</v>
      </c>
      <c r="C3158" s="139" t="s">
        <v>353</v>
      </c>
      <c r="D3158" s="161">
        <v>2.3148317337036133</v>
      </c>
      <c r="E3158" s="172">
        <v>2.3151350021362305</v>
      </c>
    </row>
    <row r="3159" spans="1:5" ht="45">
      <c r="A3159" s="124" t="s">
        <v>6239</v>
      </c>
      <c r="B3159" s="134" t="s">
        <v>6240</v>
      </c>
      <c r="C3159" s="139" t="s">
        <v>4963</v>
      </c>
      <c r="D3159" s="166">
        <v>6.757393479347229E-2</v>
      </c>
      <c r="E3159" s="177">
        <v>6.7674629390239716E-2</v>
      </c>
    </row>
    <row r="3160" spans="1:5" ht="45">
      <c r="A3160" s="124" t="s">
        <v>6241</v>
      </c>
      <c r="B3160" s="134" t="s">
        <v>6242</v>
      </c>
      <c r="C3160" s="139" t="s">
        <v>4966</v>
      </c>
      <c r="D3160" s="170">
        <v>2.761678842944093E-5</v>
      </c>
      <c r="E3160" s="181">
        <v>2.7649026378639974E-5</v>
      </c>
    </row>
    <row r="3161" spans="1:5" ht="30">
      <c r="A3161" s="124" t="s">
        <v>6243</v>
      </c>
      <c r="B3161" s="134" t="s">
        <v>6244</v>
      </c>
      <c r="C3161" s="139" t="s">
        <v>50</v>
      </c>
      <c r="D3161" s="162">
        <v>47.299999237060547</v>
      </c>
      <c r="E3161" s="173">
        <v>47.449699401855469</v>
      </c>
    </row>
    <row r="3162" spans="1:5" ht="30">
      <c r="A3162" s="124" t="s">
        <v>6245</v>
      </c>
      <c r="B3162" s="134" t="s">
        <v>6246</v>
      </c>
      <c r="C3162" s="139" t="s">
        <v>42</v>
      </c>
      <c r="D3162" s="167">
        <v>471.99960327148437</v>
      </c>
      <c r="E3162" s="178">
        <v>472.74920654296875</v>
      </c>
    </row>
    <row r="3163" spans="1:5" ht="30">
      <c r="A3163" s="124" t="s">
        <v>6247</v>
      </c>
      <c r="B3163" s="134" t="s">
        <v>6248</v>
      </c>
      <c r="C3163" s="139" t="s">
        <v>20</v>
      </c>
      <c r="D3163" s="162">
        <v>46.552467346191406</v>
      </c>
      <c r="E3163" s="173">
        <v>76.141807556152344</v>
      </c>
    </row>
    <row r="3164" spans="1:5" ht="30">
      <c r="A3164" s="124" t="s">
        <v>6249</v>
      </c>
      <c r="B3164" s="134" t="s">
        <v>6250</v>
      </c>
      <c r="C3164" s="139" t="s">
        <v>353</v>
      </c>
      <c r="D3164" s="161">
        <v>6.9205870628356934</v>
      </c>
      <c r="E3164" s="172">
        <v>6.9212837219238281</v>
      </c>
    </row>
    <row r="3165" spans="1:5" ht="30">
      <c r="A3165" s="124" t="s">
        <v>6251</v>
      </c>
      <c r="B3165" s="134" t="s">
        <v>6252</v>
      </c>
      <c r="C3165" s="139" t="s">
        <v>348</v>
      </c>
      <c r="D3165" s="163">
        <v>3372.38671875</v>
      </c>
      <c r="E3165" s="174">
        <v>3373.946533203125</v>
      </c>
    </row>
    <row r="3166" spans="1:5" ht="30">
      <c r="A3166" s="124" t="s">
        <v>6253</v>
      </c>
      <c r="B3166" s="134" t="s">
        <v>6254</v>
      </c>
      <c r="C3166" s="139" t="s">
        <v>348</v>
      </c>
      <c r="D3166" s="167">
        <v>824.89825439453125</v>
      </c>
      <c r="E3166" s="178">
        <v>826.4581298828125</v>
      </c>
    </row>
    <row r="3167" spans="1:5" ht="30">
      <c r="A3167" s="124" t="s">
        <v>6255</v>
      </c>
      <c r="B3167" s="134" t="s">
        <v>6256</v>
      </c>
      <c r="C3167" s="139"/>
      <c r="D3167" s="161">
        <v>1.3471976518630981</v>
      </c>
      <c r="E3167" s="172">
        <v>1.3484328985214233</v>
      </c>
    </row>
    <row r="3168" spans="1:5" ht="30">
      <c r="A3168" s="124" t="s">
        <v>6257</v>
      </c>
      <c r="B3168" s="134" t="s">
        <v>6258</v>
      </c>
      <c r="C3168" s="139" t="s">
        <v>3453</v>
      </c>
      <c r="D3168" s="162">
        <v>14.36985969543457</v>
      </c>
      <c r="E3168" s="173">
        <v>14.400307655334473</v>
      </c>
    </row>
    <row r="3169" spans="1:5" ht="30">
      <c r="A3169" s="124" t="s">
        <v>6259</v>
      </c>
      <c r="B3169" s="134" t="s">
        <v>6260</v>
      </c>
      <c r="C3169" s="139" t="s">
        <v>353</v>
      </c>
      <c r="D3169" s="161">
        <v>2.309971809387207</v>
      </c>
      <c r="E3169" s="172">
        <v>2.3102681636810303</v>
      </c>
    </row>
    <row r="3170" spans="1:5" ht="30">
      <c r="A3170" s="124" t="s">
        <v>6261</v>
      </c>
      <c r="B3170" s="134" t="s">
        <v>6262</v>
      </c>
      <c r="C3170" s="139" t="s">
        <v>4963</v>
      </c>
      <c r="D3170" s="166">
        <v>6.7117050290107727E-2</v>
      </c>
      <c r="E3170" s="177">
        <v>6.7217335104942322E-2</v>
      </c>
    </row>
    <row r="3171" spans="1:5" ht="30">
      <c r="A3171" s="124" t="s">
        <v>6263</v>
      </c>
      <c r="B3171" s="134" t="s">
        <v>6264</v>
      </c>
      <c r="C3171" s="139" t="s">
        <v>4966</v>
      </c>
      <c r="D3171" s="170">
        <v>2.7490139473229647E-5</v>
      </c>
      <c r="E3171" s="181">
        <v>2.7522355594555847E-5</v>
      </c>
    </row>
    <row r="3172" spans="1:5" ht="30">
      <c r="A3172" s="124" t="s">
        <v>6265</v>
      </c>
      <c r="B3172" s="134" t="s">
        <v>6266</v>
      </c>
      <c r="C3172" s="139" t="s">
        <v>50</v>
      </c>
      <c r="D3172" s="162">
        <v>47.299999237060547</v>
      </c>
      <c r="E3172" s="173">
        <v>47.449699401855469</v>
      </c>
    </row>
    <row r="3173" spans="1:5" ht="30">
      <c r="A3173" s="124" t="s">
        <v>6267</v>
      </c>
      <c r="B3173" s="134" t="s">
        <v>6268</v>
      </c>
      <c r="C3173" s="139" t="s">
        <v>42</v>
      </c>
      <c r="D3173" s="167">
        <v>471.99960327148437</v>
      </c>
      <c r="E3173" s="178">
        <v>472.74920654296875</v>
      </c>
    </row>
    <row r="3174" spans="1:5" ht="30">
      <c r="A3174" s="124" t="s">
        <v>6269</v>
      </c>
      <c r="B3174" s="134" t="s">
        <v>6270</v>
      </c>
      <c r="C3174" s="139" t="s">
        <v>20</v>
      </c>
      <c r="D3174" s="162">
        <v>46.552467346191406</v>
      </c>
      <c r="E3174" s="173">
        <v>76.141807556152344</v>
      </c>
    </row>
    <row r="3175" spans="1:5" ht="30">
      <c r="A3175" s="124" t="s">
        <v>6271</v>
      </c>
      <c r="B3175" s="134" t="s">
        <v>6272</v>
      </c>
      <c r="C3175" s="139" t="s">
        <v>353</v>
      </c>
      <c r="D3175" s="161">
        <v>6.9205870628356934</v>
      </c>
      <c r="E3175" s="172">
        <v>6.9212837219238281</v>
      </c>
    </row>
    <row r="3176" spans="1:5" ht="30">
      <c r="A3176" s="124" t="s">
        <v>6273</v>
      </c>
      <c r="B3176" s="134" t="s">
        <v>6274</v>
      </c>
      <c r="C3176" s="139" t="s">
        <v>348</v>
      </c>
      <c r="D3176" s="163">
        <v>3372.38671875</v>
      </c>
      <c r="E3176" s="174">
        <v>3373.946533203125</v>
      </c>
    </row>
    <row r="3177" spans="1:5" ht="30">
      <c r="A3177" s="124" t="s">
        <v>6275</v>
      </c>
      <c r="B3177" s="134" t="s">
        <v>6276</v>
      </c>
      <c r="C3177" s="139" t="s">
        <v>348</v>
      </c>
      <c r="D3177" s="167">
        <v>824.89825439453125</v>
      </c>
      <c r="E3177" s="178">
        <v>826.4581298828125</v>
      </c>
    </row>
    <row r="3178" spans="1:5" ht="30">
      <c r="A3178" s="124" t="s">
        <v>6277</v>
      </c>
      <c r="B3178" s="134" t="s">
        <v>6278</v>
      </c>
      <c r="C3178" s="139"/>
      <c r="D3178" s="161">
        <v>1.3471976518630981</v>
      </c>
      <c r="E3178" s="172">
        <v>1.3484328985214233</v>
      </c>
    </row>
    <row r="3179" spans="1:5" ht="30">
      <c r="A3179" s="124" t="s">
        <v>6279</v>
      </c>
      <c r="B3179" s="134" t="s">
        <v>6280</v>
      </c>
      <c r="C3179" s="139" t="s">
        <v>3453</v>
      </c>
      <c r="D3179" s="162">
        <v>14.36985969543457</v>
      </c>
      <c r="E3179" s="173">
        <v>14.400307655334473</v>
      </c>
    </row>
    <row r="3180" spans="1:5" ht="30">
      <c r="A3180" s="124" t="s">
        <v>6281</v>
      </c>
      <c r="B3180" s="134" t="s">
        <v>6282</v>
      </c>
      <c r="C3180" s="139" t="s">
        <v>353</v>
      </c>
      <c r="D3180" s="161">
        <v>2.309971809387207</v>
      </c>
      <c r="E3180" s="172">
        <v>2.3102681636810303</v>
      </c>
    </row>
    <row r="3181" spans="1:5" ht="45">
      <c r="A3181" s="124" t="s">
        <v>6283</v>
      </c>
      <c r="B3181" s="134" t="s">
        <v>6284</v>
      </c>
      <c r="C3181" s="139" t="s">
        <v>4963</v>
      </c>
      <c r="D3181" s="166">
        <v>6.7117050290107727E-2</v>
      </c>
      <c r="E3181" s="177">
        <v>6.7217335104942322E-2</v>
      </c>
    </row>
    <row r="3182" spans="1:5" ht="45">
      <c r="A3182" s="124" t="s">
        <v>6285</v>
      </c>
      <c r="B3182" s="134" t="s">
        <v>6286</v>
      </c>
      <c r="C3182" s="139" t="s">
        <v>4966</v>
      </c>
      <c r="D3182" s="170">
        <v>2.7490139473229647E-5</v>
      </c>
      <c r="E3182" s="181">
        <v>2.7522355594555847E-5</v>
      </c>
    </row>
    <row r="3183" spans="1:5" ht="45">
      <c r="A3183" s="124" t="s">
        <v>6287</v>
      </c>
      <c r="B3183" s="134" t="s">
        <v>6288</v>
      </c>
      <c r="C3183" s="139" t="s">
        <v>50</v>
      </c>
      <c r="D3183" s="166">
        <v>7.9999998211860657E-2</v>
      </c>
      <c r="E3183" s="177">
        <v>7.9999998211860657E-2</v>
      </c>
    </row>
    <row r="3184" spans="1:5" ht="45">
      <c r="A3184" s="124" t="s">
        <v>6289</v>
      </c>
      <c r="B3184" s="134" t="s">
        <v>6290</v>
      </c>
      <c r="C3184" s="139" t="s">
        <v>42</v>
      </c>
      <c r="D3184" s="162">
        <v>41.51007080078125</v>
      </c>
      <c r="E3184" s="173">
        <v>41.51007080078125</v>
      </c>
    </row>
    <row r="3185" spans="1:5" ht="45">
      <c r="A3185" s="124" t="s">
        <v>6291</v>
      </c>
      <c r="B3185" s="134" t="s">
        <v>6292</v>
      </c>
      <c r="C3185" s="139" t="s">
        <v>20</v>
      </c>
      <c r="D3185" s="161">
        <v>1.6563445329666138</v>
      </c>
      <c r="E3185" s="172">
        <v>2.7173187732696533</v>
      </c>
    </row>
    <row r="3186" spans="1:5" ht="45">
      <c r="A3186" s="124" t="s">
        <v>6293</v>
      </c>
      <c r="B3186" s="134" t="s">
        <v>6294</v>
      </c>
      <c r="C3186" s="139" t="s">
        <v>353</v>
      </c>
      <c r="D3186" s="161">
        <v>1.3257448673248291</v>
      </c>
      <c r="E3186" s="172">
        <v>1.3203271627426147</v>
      </c>
    </row>
    <row r="3187" spans="1:5" ht="45">
      <c r="A3187" s="124" t="s">
        <v>6295</v>
      </c>
      <c r="B3187" s="134" t="s">
        <v>6296</v>
      </c>
      <c r="C3187" s="139" t="s">
        <v>348</v>
      </c>
      <c r="D3187" s="167">
        <v>404.56427001953125</v>
      </c>
      <c r="E3187" s="178">
        <v>402.85964965820313</v>
      </c>
    </row>
    <row r="3188" spans="1:5" ht="45">
      <c r="A3188" s="124" t="s">
        <v>6297</v>
      </c>
      <c r="B3188" s="134" t="s">
        <v>6298</v>
      </c>
      <c r="C3188" s="139" t="s">
        <v>348</v>
      </c>
      <c r="D3188" s="164">
        <v>-2142.92431640625</v>
      </c>
      <c r="E3188" s="175">
        <v>-2144.62890625</v>
      </c>
    </row>
    <row r="3189" spans="1:5" ht="45">
      <c r="A3189" s="124" t="s">
        <v>6299</v>
      </c>
      <c r="B3189" s="134" t="s">
        <v>6300</v>
      </c>
      <c r="C3189" s="139"/>
      <c r="D3189" s="166">
        <v>9.6034690737724304E-2</v>
      </c>
      <c r="E3189" s="177">
        <v>9.5325089991092682E-2</v>
      </c>
    </row>
    <row r="3190" spans="1:5" ht="45">
      <c r="A3190" s="124" t="s">
        <v>6301</v>
      </c>
      <c r="B3190" s="134" t="s">
        <v>6302</v>
      </c>
      <c r="C3190" s="139" t="s">
        <v>3453</v>
      </c>
      <c r="D3190" s="166">
        <v>0.57503640651702881</v>
      </c>
      <c r="E3190" s="177">
        <v>0.57931452989578247</v>
      </c>
    </row>
    <row r="3191" spans="1:5" ht="45">
      <c r="A3191" s="124" t="s">
        <v>6303</v>
      </c>
      <c r="B3191" s="134" t="s">
        <v>6304</v>
      </c>
      <c r="C3191" s="139" t="s">
        <v>353</v>
      </c>
      <c r="D3191" s="161">
        <v>4.1788954734802246</v>
      </c>
      <c r="E3191" s="172">
        <v>4.1788954734802246</v>
      </c>
    </row>
    <row r="3192" spans="1:5" ht="60">
      <c r="A3192" s="124" t="s">
        <v>6305</v>
      </c>
      <c r="B3192" s="134" t="s">
        <v>6306</v>
      </c>
      <c r="C3192" s="139" t="s">
        <v>4963</v>
      </c>
      <c r="D3192" s="166">
        <v>1.961703784763813E-2</v>
      </c>
      <c r="E3192" s="177">
        <v>1.961703784763813E-2</v>
      </c>
    </row>
    <row r="3193" spans="1:5" ht="45">
      <c r="A3193" s="124" t="s">
        <v>6307</v>
      </c>
      <c r="B3193" s="134" t="s">
        <v>6308</v>
      </c>
      <c r="C3193" s="139" t="s">
        <v>4966</v>
      </c>
      <c r="D3193" s="170">
        <v>1.0356509847042616E-5</v>
      </c>
      <c r="E3193" s="181">
        <v>1.0356509847042616E-5</v>
      </c>
    </row>
    <row r="3194" spans="1:5" ht="30">
      <c r="A3194" s="124" t="s">
        <v>6309</v>
      </c>
      <c r="B3194" s="134" t="s">
        <v>6310</v>
      </c>
      <c r="C3194" s="139" t="s">
        <v>50</v>
      </c>
      <c r="D3194" s="162">
        <v>61.210433959960938</v>
      </c>
      <c r="E3194" s="172">
        <v>2.3808960914611816</v>
      </c>
    </row>
    <row r="3195" spans="1:5" ht="30">
      <c r="A3195" s="124" t="s">
        <v>6311</v>
      </c>
      <c r="B3195" s="134" t="s">
        <v>6312</v>
      </c>
      <c r="C3195" s="139" t="s">
        <v>42</v>
      </c>
      <c r="D3195" s="167">
        <v>103.34848022460937</v>
      </c>
      <c r="E3195" s="178">
        <v>104.39205169677734</v>
      </c>
    </row>
    <row r="3196" spans="1:5" ht="30">
      <c r="A3196" s="124" t="s">
        <v>6313</v>
      </c>
      <c r="B3196" s="134" t="s">
        <v>6314</v>
      </c>
      <c r="C3196" s="139" t="s">
        <v>20</v>
      </c>
      <c r="D3196" s="170">
        <v>2.9418970370898023E-7</v>
      </c>
      <c r="E3196" s="181">
        <v>2.9418970370898023E-7</v>
      </c>
    </row>
    <row r="3197" spans="1:5" ht="30">
      <c r="A3197" s="124" t="s">
        <v>6315</v>
      </c>
      <c r="B3197" s="134" t="s">
        <v>6316</v>
      </c>
      <c r="C3197" s="139" t="s">
        <v>353</v>
      </c>
      <c r="D3197" s="161">
        <v>1.3399027585983276</v>
      </c>
      <c r="E3197" s="172">
        <v>1.3562778234481812</v>
      </c>
    </row>
    <row r="3198" spans="1:5" ht="30">
      <c r="A3198" s="124" t="s">
        <v>6317</v>
      </c>
      <c r="B3198" s="134" t="s">
        <v>6318</v>
      </c>
      <c r="C3198" s="139" t="s">
        <v>348</v>
      </c>
      <c r="D3198" s="167">
        <v>437.7197265625</v>
      </c>
      <c r="E3198" s="178">
        <v>437.7197265625</v>
      </c>
    </row>
    <row r="3199" spans="1:5" ht="30">
      <c r="A3199" s="124" t="s">
        <v>6319</v>
      </c>
      <c r="B3199" s="134" t="s">
        <v>6320</v>
      </c>
      <c r="C3199" s="139" t="s">
        <v>348</v>
      </c>
      <c r="D3199" s="164">
        <v>-2109.768798828125</v>
      </c>
      <c r="E3199" s="175">
        <v>-2109.768798828125</v>
      </c>
    </row>
    <row r="3200" spans="1:5" ht="30">
      <c r="A3200" s="124" t="s">
        <v>6321</v>
      </c>
      <c r="B3200" s="134" t="s">
        <v>6322</v>
      </c>
      <c r="C3200" s="139"/>
      <c r="D3200" s="166">
        <v>-0.50089848041534424</v>
      </c>
      <c r="E3200" s="177">
        <v>-4.1544180363416672E-2</v>
      </c>
    </row>
    <row r="3201" spans="1:5" ht="30">
      <c r="A3201" s="124" t="s">
        <v>6323</v>
      </c>
      <c r="B3201" s="134" t="s">
        <v>6324</v>
      </c>
      <c r="C3201" s="139" t="s">
        <v>3453</v>
      </c>
      <c r="D3201" s="167">
        <v>958.7802734375</v>
      </c>
      <c r="E3201" s="178">
        <v>955.2501220703125</v>
      </c>
    </row>
    <row r="3202" spans="1:5" ht="30">
      <c r="A3202" s="124" t="s">
        <v>6325</v>
      </c>
      <c r="B3202" s="134" t="s">
        <v>6326</v>
      </c>
      <c r="C3202" s="139" t="s">
        <v>353</v>
      </c>
      <c r="D3202" s="161">
        <v>4.2059826850891113</v>
      </c>
      <c r="E3202" s="172">
        <v>4.2205696105957031</v>
      </c>
    </row>
    <row r="3203" spans="1:5" ht="45">
      <c r="A3203" s="124" t="s">
        <v>6327</v>
      </c>
      <c r="B3203" s="134" t="s">
        <v>6328</v>
      </c>
      <c r="C3203" s="139" t="s">
        <v>4963</v>
      </c>
      <c r="D3203" s="166">
        <v>0.68298566341400146</v>
      </c>
      <c r="E3203" s="177">
        <v>0.68007290363311768</v>
      </c>
    </row>
    <row r="3204" spans="1:5" ht="30">
      <c r="A3204" s="124" t="s">
        <v>6329</v>
      </c>
      <c r="B3204" s="134" t="s">
        <v>6330</v>
      </c>
      <c r="C3204" s="139" t="s">
        <v>4966</v>
      </c>
      <c r="D3204" s="171">
        <v>2.7410904294811189E-4</v>
      </c>
      <c r="E3204" s="182">
        <v>2.6966119185090065E-4</v>
      </c>
    </row>
    <row r="3205" spans="1:5" ht="30">
      <c r="A3205" s="124" t="s">
        <v>6331</v>
      </c>
      <c r="B3205" s="134" t="s">
        <v>6332</v>
      </c>
      <c r="C3205" s="139" t="s">
        <v>50</v>
      </c>
      <c r="D3205" s="162">
        <v>62.426036834716797</v>
      </c>
      <c r="E3205" s="172">
        <v>2.3808960914611816</v>
      </c>
    </row>
    <row r="3206" spans="1:5" ht="30">
      <c r="A3206" s="124" t="s">
        <v>6333</v>
      </c>
      <c r="B3206" s="134" t="s">
        <v>6334</v>
      </c>
      <c r="C3206" s="139" t="s">
        <v>42</v>
      </c>
      <c r="D3206" s="167">
        <v>103.32685089111328</v>
      </c>
      <c r="E3206" s="178">
        <v>104.39205169677734</v>
      </c>
    </row>
    <row r="3207" spans="1:5" ht="30">
      <c r="A3207" s="124" t="s">
        <v>6335</v>
      </c>
      <c r="B3207" s="134" t="s">
        <v>6336</v>
      </c>
      <c r="C3207" s="139" t="s">
        <v>20</v>
      </c>
      <c r="D3207" s="170">
        <v>2.9418970370898023E-7</v>
      </c>
      <c r="E3207" s="181">
        <v>2.9418970370898023E-7</v>
      </c>
    </row>
    <row r="3208" spans="1:5" ht="30">
      <c r="A3208" s="124" t="s">
        <v>6337</v>
      </c>
      <c r="B3208" s="134" t="s">
        <v>6338</v>
      </c>
      <c r="C3208" s="139" t="s">
        <v>353</v>
      </c>
      <c r="D3208" s="161">
        <v>1.3395648002624512</v>
      </c>
      <c r="E3208" s="172">
        <v>1.3562778234481812</v>
      </c>
    </row>
    <row r="3209" spans="1:5" ht="30">
      <c r="A3209" s="124" t="s">
        <v>6339</v>
      </c>
      <c r="B3209" s="134" t="s">
        <v>6340</v>
      </c>
      <c r="C3209" s="139" t="s">
        <v>348</v>
      </c>
      <c r="D3209" s="167">
        <v>437.7197265625</v>
      </c>
      <c r="E3209" s="178">
        <v>437.7197265625</v>
      </c>
    </row>
    <row r="3210" spans="1:5" ht="30">
      <c r="A3210" s="124" t="s">
        <v>6341</v>
      </c>
      <c r="B3210" s="134" t="s">
        <v>6342</v>
      </c>
      <c r="C3210" s="139" t="s">
        <v>348</v>
      </c>
      <c r="D3210" s="164">
        <v>-2109.768798828125</v>
      </c>
      <c r="E3210" s="175">
        <v>-2109.768798828125</v>
      </c>
    </row>
    <row r="3211" spans="1:5" ht="30">
      <c r="A3211" s="124" t="s">
        <v>6343</v>
      </c>
      <c r="B3211" s="134" t="s">
        <v>6344</v>
      </c>
      <c r="C3211" s="139"/>
      <c r="D3211" s="166">
        <v>-0.50782090425491333</v>
      </c>
      <c r="E3211" s="177">
        <v>-4.1544180363416672E-2</v>
      </c>
    </row>
    <row r="3212" spans="1:5" ht="30">
      <c r="A3212" s="124" t="s">
        <v>6345</v>
      </c>
      <c r="B3212" s="134" t="s">
        <v>6346</v>
      </c>
      <c r="C3212" s="139" t="s">
        <v>3453</v>
      </c>
      <c r="D3212" s="167">
        <v>958.8525390625</v>
      </c>
      <c r="E3212" s="178">
        <v>955.2501220703125</v>
      </c>
    </row>
    <row r="3213" spans="1:5" ht="30">
      <c r="A3213" s="124" t="s">
        <v>6347</v>
      </c>
      <c r="B3213" s="134" t="s">
        <v>6348</v>
      </c>
      <c r="C3213" s="139" t="s">
        <v>353</v>
      </c>
      <c r="D3213" s="161">
        <v>4.2056875228881836</v>
      </c>
      <c r="E3213" s="172">
        <v>4.2205696105957031</v>
      </c>
    </row>
    <row r="3214" spans="1:5" ht="45">
      <c r="A3214" s="124" t="s">
        <v>6349</v>
      </c>
      <c r="B3214" s="134" t="s">
        <v>6350</v>
      </c>
      <c r="C3214" s="139" t="s">
        <v>4963</v>
      </c>
      <c r="D3214" s="166">
        <v>0.68304497003555298</v>
      </c>
      <c r="E3214" s="177">
        <v>0.68007290363311768</v>
      </c>
    </row>
    <row r="3215" spans="1:5" ht="30">
      <c r="A3215" s="124" t="s">
        <v>6351</v>
      </c>
      <c r="B3215" s="134" t="s">
        <v>6352</v>
      </c>
      <c r="C3215" s="139" t="s">
        <v>4966</v>
      </c>
      <c r="D3215" s="171">
        <v>2.7420168044045568E-4</v>
      </c>
      <c r="E3215" s="182">
        <v>2.6966119185090065E-4</v>
      </c>
    </row>
    <row r="3216" spans="1:5" ht="30">
      <c r="A3216" s="124" t="s">
        <v>6353</v>
      </c>
      <c r="B3216" s="134" t="s">
        <v>6354</v>
      </c>
      <c r="C3216" s="139" t="s">
        <v>50</v>
      </c>
      <c r="D3216" s="162">
        <v>58.457691192626953</v>
      </c>
      <c r="E3216" s="173">
        <v>58.641395568847656</v>
      </c>
    </row>
    <row r="3217" spans="1:5" ht="30">
      <c r="A3217" s="124" t="s">
        <v>6355</v>
      </c>
      <c r="B3217" s="134" t="s">
        <v>6356</v>
      </c>
      <c r="C3217" s="139" t="s">
        <v>42</v>
      </c>
      <c r="D3217" s="167">
        <v>105.25772857666016</v>
      </c>
      <c r="E3217" s="178">
        <v>105.26058197021484</v>
      </c>
    </row>
    <row r="3218" spans="1:5" ht="30">
      <c r="A3218" s="124" t="s">
        <v>6357</v>
      </c>
      <c r="B3218" s="134" t="s">
        <v>6358</v>
      </c>
      <c r="C3218" s="139" t="s">
        <v>20</v>
      </c>
      <c r="D3218" s="162">
        <v>46.666473388671875</v>
      </c>
      <c r="E3218" s="173">
        <v>76.329299926757813</v>
      </c>
    </row>
    <row r="3219" spans="1:5" ht="30">
      <c r="A3219" s="124" t="s">
        <v>6359</v>
      </c>
      <c r="B3219" s="134" t="s">
        <v>6360</v>
      </c>
      <c r="C3219" s="139" t="s">
        <v>353</v>
      </c>
      <c r="D3219" s="161">
        <v>1.3614107370376587</v>
      </c>
      <c r="E3219" s="172">
        <v>1.3614277839660645</v>
      </c>
    </row>
    <row r="3220" spans="1:5" ht="30">
      <c r="A3220" s="124" t="s">
        <v>6361</v>
      </c>
      <c r="B3220" s="134" t="s">
        <v>6362</v>
      </c>
      <c r="C3220" s="139" t="s">
        <v>348</v>
      </c>
      <c r="D3220" s="167">
        <v>445.546630859375</v>
      </c>
      <c r="E3220" s="178">
        <v>445.57232666015625</v>
      </c>
    </row>
    <row r="3221" spans="1:5" ht="30">
      <c r="A3221" s="124" t="s">
        <v>6363</v>
      </c>
      <c r="B3221" s="134" t="s">
        <v>6364</v>
      </c>
      <c r="C3221" s="139" t="s">
        <v>348</v>
      </c>
      <c r="D3221" s="164">
        <v>-2101.94189453125</v>
      </c>
      <c r="E3221" s="175">
        <v>-2101.916259765625</v>
      </c>
    </row>
    <row r="3222" spans="1:5" ht="30">
      <c r="A3222" s="124" t="s">
        <v>6365</v>
      </c>
      <c r="B3222" s="134" t="s">
        <v>6366</v>
      </c>
      <c r="C3222" s="139"/>
      <c r="D3222" s="166">
        <v>-0.48029860854148865</v>
      </c>
      <c r="E3222" s="177">
        <v>-0.48132213950157166</v>
      </c>
    </row>
    <row r="3223" spans="1:5" ht="30">
      <c r="A3223" s="124" t="s">
        <v>6367</v>
      </c>
      <c r="B3223" s="134" t="s">
        <v>6368</v>
      </c>
      <c r="C3223" s="139" t="s">
        <v>3453</v>
      </c>
      <c r="D3223" s="167">
        <v>957.2557373046875</v>
      </c>
      <c r="E3223" s="178">
        <v>957.26226806640625</v>
      </c>
    </row>
    <row r="3224" spans="1:5" ht="30">
      <c r="A3224" s="124" t="s">
        <v>6369</v>
      </c>
      <c r="B3224" s="134" t="s">
        <v>6370</v>
      </c>
      <c r="C3224" s="139" t="s">
        <v>353</v>
      </c>
      <c r="D3224" s="161">
        <v>4.2089762687683105</v>
      </c>
      <c r="E3224" s="172">
        <v>4.2089395523071289</v>
      </c>
    </row>
    <row r="3225" spans="1:5" ht="30">
      <c r="A3225" s="124" t="s">
        <v>6371</v>
      </c>
      <c r="B3225" s="134" t="s">
        <v>6372</v>
      </c>
      <c r="C3225" s="139" t="s">
        <v>4963</v>
      </c>
      <c r="D3225" s="166">
        <v>0.68353360891342163</v>
      </c>
      <c r="E3225" s="177">
        <v>0.68354487419128418</v>
      </c>
    </row>
    <row r="3226" spans="1:5" ht="30">
      <c r="A3226" s="124" t="s">
        <v>6373</v>
      </c>
      <c r="B3226" s="134" t="s">
        <v>6374</v>
      </c>
      <c r="C3226" s="139" t="s">
        <v>4966</v>
      </c>
      <c r="D3226" s="171">
        <v>2.68786825472489E-4</v>
      </c>
      <c r="E3226" s="182">
        <v>2.687840024009347E-4</v>
      </c>
    </row>
    <row r="3227" spans="1:5" ht="30">
      <c r="A3227" s="124" t="s">
        <v>6375</v>
      </c>
      <c r="B3227" s="134" t="s">
        <v>6376</v>
      </c>
      <c r="C3227" s="139" t="s">
        <v>50</v>
      </c>
      <c r="D3227" s="162">
        <v>58.457691192626953</v>
      </c>
      <c r="E3227" s="173">
        <v>58.641395568847656</v>
      </c>
    </row>
    <row r="3228" spans="1:5" ht="30">
      <c r="A3228" s="124" t="s">
        <v>6377</v>
      </c>
      <c r="B3228" s="134" t="s">
        <v>6378</v>
      </c>
      <c r="C3228" s="139" t="s">
        <v>42</v>
      </c>
      <c r="D3228" s="167">
        <v>103.39751434326172</v>
      </c>
      <c r="E3228" s="178">
        <v>103.39425659179687</v>
      </c>
    </row>
    <row r="3229" spans="1:5" ht="30">
      <c r="A3229" s="124" t="s">
        <v>6379</v>
      </c>
      <c r="B3229" s="134" t="s">
        <v>6380</v>
      </c>
      <c r="C3229" s="139" t="s">
        <v>20</v>
      </c>
      <c r="D3229" s="170">
        <v>2.9418970370898023E-7</v>
      </c>
      <c r="E3229" s="181">
        <v>2.9418970370898023E-7</v>
      </c>
    </row>
    <row r="3230" spans="1:5" ht="30">
      <c r="A3230" s="124" t="s">
        <v>6381</v>
      </c>
      <c r="B3230" s="134" t="s">
        <v>6382</v>
      </c>
      <c r="C3230" s="139" t="s">
        <v>353</v>
      </c>
      <c r="D3230" s="161">
        <v>1.3406683206558228</v>
      </c>
      <c r="E3230" s="172">
        <v>1.340617299079895</v>
      </c>
    </row>
    <row r="3231" spans="1:5" ht="30">
      <c r="A3231" s="124" t="s">
        <v>6383</v>
      </c>
      <c r="B3231" s="134" t="s">
        <v>6384</v>
      </c>
      <c r="C3231" s="139" t="s">
        <v>348</v>
      </c>
      <c r="D3231" s="167">
        <v>437.7197265625</v>
      </c>
      <c r="E3231" s="178">
        <v>437.7197265625</v>
      </c>
    </row>
    <row r="3232" spans="1:5" ht="30">
      <c r="A3232" s="124" t="s">
        <v>6385</v>
      </c>
      <c r="B3232" s="134" t="s">
        <v>6386</v>
      </c>
      <c r="C3232" s="139" t="s">
        <v>348</v>
      </c>
      <c r="D3232" s="164">
        <v>-2109.768798828125</v>
      </c>
      <c r="E3232" s="175">
        <v>-2109.768798828125</v>
      </c>
    </row>
    <row r="3233" spans="1:5" ht="30">
      <c r="A3233" s="124" t="s">
        <v>6387</v>
      </c>
      <c r="B3233" s="134" t="s">
        <v>6388</v>
      </c>
      <c r="C3233" s="139"/>
      <c r="D3233" s="166">
        <v>-0.48524853587150574</v>
      </c>
      <c r="E3233" s="177">
        <v>-0.48629221320152283</v>
      </c>
    </row>
    <row r="3234" spans="1:5" ht="30">
      <c r="A3234" s="124" t="s">
        <v>6389</v>
      </c>
      <c r="B3234" s="134" t="s">
        <v>6390</v>
      </c>
      <c r="C3234" s="139" t="s">
        <v>3453</v>
      </c>
      <c r="D3234" s="167">
        <v>958.616455078125</v>
      </c>
      <c r="E3234" s="178">
        <v>958.62738037109375</v>
      </c>
    </row>
    <row r="3235" spans="1:5" ht="30">
      <c r="A3235" s="124" t="s">
        <v>6391</v>
      </c>
      <c r="B3235" s="134" t="s">
        <v>6392</v>
      </c>
      <c r="C3235" s="139" t="s">
        <v>353</v>
      </c>
      <c r="D3235" s="161">
        <v>4.2066521644592285</v>
      </c>
      <c r="E3235" s="172">
        <v>4.2066078186035156</v>
      </c>
    </row>
    <row r="3236" spans="1:5" ht="30">
      <c r="A3236" s="124" t="s">
        <v>6393</v>
      </c>
      <c r="B3236" s="134" t="s">
        <v>6394</v>
      </c>
      <c r="C3236" s="139" t="s">
        <v>4963</v>
      </c>
      <c r="D3236" s="166">
        <v>0.68285131454467773</v>
      </c>
      <c r="E3236" s="177">
        <v>0.68286025524139404</v>
      </c>
    </row>
    <row r="3237" spans="1:5" ht="30">
      <c r="A3237" s="124" t="s">
        <v>6395</v>
      </c>
      <c r="B3237" s="134" t="s">
        <v>6396</v>
      </c>
      <c r="C3237" s="139" t="s">
        <v>4966</v>
      </c>
      <c r="D3237" s="171">
        <v>2.7389917522668839E-4</v>
      </c>
      <c r="E3237" s="182">
        <v>2.7391311596147716E-4</v>
      </c>
    </row>
    <row r="3238" spans="1:5" ht="30">
      <c r="A3238" s="124" t="s">
        <v>6397</v>
      </c>
      <c r="B3238" s="134" t="s">
        <v>6398</v>
      </c>
      <c r="C3238" s="139" t="s">
        <v>50</v>
      </c>
      <c r="D3238" s="162">
        <v>58.457691192626953</v>
      </c>
      <c r="E3238" s="173">
        <v>58.641395568847656</v>
      </c>
    </row>
    <row r="3239" spans="1:5" ht="30">
      <c r="A3239" s="124" t="s">
        <v>6399</v>
      </c>
      <c r="B3239" s="134" t="s">
        <v>6400</v>
      </c>
      <c r="C3239" s="139" t="s">
        <v>42</v>
      </c>
      <c r="D3239" s="167">
        <v>103.39751434326172</v>
      </c>
      <c r="E3239" s="178">
        <v>103.39425659179687</v>
      </c>
    </row>
    <row r="3240" spans="1:5" ht="30">
      <c r="A3240" s="124" t="s">
        <v>6401</v>
      </c>
      <c r="B3240" s="134" t="s">
        <v>6402</v>
      </c>
      <c r="C3240" s="139" t="s">
        <v>20</v>
      </c>
      <c r="D3240" s="170">
        <v>2.9418970370898023E-7</v>
      </c>
      <c r="E3240" s="181">
        <v>2.9418970370898023E-7</v>
      </c>
    </row>
    <row r="3241" spans="1:5" ht="30">
      <c r="A3241" s="124" t="s">
        <v>6403</v>
      </c>
      <c r="B3241" s="134" t="s">
        <v>6404</v>
      </c>
      <c r="C3241" s="139" t="s">
        <v>353</v>
      </c>
      <c r="D3241" s="161">
        <v>1.3406683206558228</v>
      </c>
      <c r="E3241" s="172">
        <v>1.340617299079895</v>
      </c>
    </row>
    <row r="3242" spans="1:5" ht="30">
      <c r="A3242" s="124" t="s">
        <v>6405</v>
      </c>
      <c r="B3242" s="134" t="s">
        <v>6406</v>
      </c>
      <c r="C3242" s="139" t="s">
        <v>348</v>
      </c>
      <c r="D3242" s="167">
        <v>437.7197265625</v>
      </c>
      <c r="E3242" s="178">
        <v>437.7197265625</v>
      </c>
    </row>
    <row r="3243" spans="1:5" ht="30">
      <c r="A3243" s="124" t="s">
        <v>6407</v>
      </c>
      <c r="B3243" s="134" t="s">
        <v>6408</v>
      </c>
      <c r="C3243" s="139" t="s">
        <v>348</v>
      </c>
      <c r="D3243" s="164">
        <v>-2109.768798828125</v>
      </c>
      <c r="E3243" s="175">
        <v>-2109.768798828125</v>
      </c>
    </row>
    <row r="3244" spans="1:5" ht="30">
      <c r="A3244" s="124" t="s">
        <v>6409</v>
      </c>
      <c r="B3244" s="134" t="s">
        <v>6410</v>
      </c>
      <c r="C3244" s="139"/>
      <c r="D3244" s="166">
        <v>-0.48524853587150574</v>
      </c>
      <c r="E3244" s="177">
        <v>-0.48629221320152283</v>
      </c>
    </row>
    <row r="3245" spans="1:5" ht="30">
      <c r="A3245" s="124" t="s">
        <v>6411</v>
      </c>
      <c r="B3245" s="134" t="s">
        <v>6412</v>
      </c>
      <c r="C3245" s="139" t="s">
        <v>3453</v>
      </c>
      <c r="D3245" s="167">
        <v>958.616455078125</v>
      </c>
      <c r="E3245" s="178">
        <v>958.62738037109375</v>
      </c>
    </row>
    <row r="3246" spans="1:5" ht="30">
      <c r="A3246" s="124" t="s">
        <v>6413</v>
      </c>
      <c r="B3246" s="134" t="s">
        <v>6414</v>
      </c>
      <c r="C3246" s="139" t="s">
        <v>353</v>
      </c>
      <c r="D3246" s="161">
        <v>4.2066521644592285</v>
      </c>
      <c r="E3246" s="172">
        <v>4.2066078186035156</v>
      </c>
    </row>
    <row r="3247" spans="1:5" ht="30">
      <c r="A3247" s="124" t="s">
        <v>6415</v>
      </c>
      <c r="B3247" s="134" t="s">
        <v>6416</v>
      </c>
      <c r="C3247" s="139" t="s">
        <v>4963</v>
      </c>
      <c r="D3247" s="166">
        <v>0.68285131454467773</v>
      </c>
      <c r="E3247" s="177">
        <v>0.68286025524139404</v>
      </c>
    </row>
    <row r="3248" spans="1:5" ht="30">
      <c r="A3248" s="124" t="s">
        <v>6417</v>
      </c>
      <c r="B3248" s="134" t="s">
        <v>6418</v>
      </c>
      <c r="C3248" s="139" t="s">
        <v>4966</v>
      </c>
      <c r="D3248" s="171">
        <v>2.7389917522668839E-4</v>
      </c>
      <c r="E3248" s="182">
        <v>2.7391311596147716E-4</v>
      </c>
    </row>
    <row r="3249" spans="1:5" ht="45">
      <c r="A3249" s="124" t="s">
        <v>6419</v>
      </c>
      <c r="B3249" s="134" t="s">
        <v>6420</v>
      </c>
      <c r="C3249" s="139" t="s">
        <v>50</v>
      </c>
      <c r="D3249" s="161">
        <v>1.0132377147674561</v>
      </c>
      <c r="E3249" s="172">
        <v>1.0124000310897827</v>
      </c>
    </row>
    <row r="3250" spans="1:5" ht="45">
      <c r="A3250" s="124" t="s">
        <v>6421</v>
      </c>
      <c r="B3250" s="134" t="s">
        <v>6422</v>
      </c>
      <c r="C3250" s="139" t="s">
        <v>42</v>
      </c>
      <c r="D3250" s="162">
        <v>24.999990463256836</v>
      </c>
      <c r="E3250" s="173">
        <v>24.999990463256836</v>
      </c>
    </row>
    <row r="3251" spans="1:5" ht="45">
      <c r="A3251" s="124" t="s">
        <v>6423</v>
      </c>
      <c r="B3251" s="134" t="s">
        <v>6424</v>
      </c>
      <c r="C3251" s="139" t="s">
        <v>20</v>
      </c>
      <c r="D3251" s="161">
        <v>9.1323442459106445</v>
      </c>
      <c r="E3251" s="173">
        <v>13.811261177062988</v>
      </c>
    </row>
    <row r="3252" spans="1:5" ht="45">
      <c r="A3252" s="124" t="s">
        <v>6425</v>
      </c>
      <c r="B3252" s="134" t="s">
        <v>6426</v>
      </c>
      <c r="C3252" s="139" t="s">
        <v>348</v>
      </c>
      <c r="D3252" s="163">
        <v>15249.3037109375</v>
      </c>
      <c r="E3252" s="174">
        <v>16134.7099609375</v>
      </c>
    </row>
    <row r="3253" spans="1:5" ht="45">
      <c r="A3253" s="124" t="s">
        <v>6427</v>
      </c>
      <c r="B3253" s="134" t="s">
        <v>6428</v>
      </c>
      <c r="C3253" s="139" t="s">
        <v>348</v>
      </c>
      <c r="D3253" s="163">
        <v>15249.302734375</v>
      </c>
      <c r="E3253" s="174">
        <v>16134.7099609375</v>
      </c>
    </row>
    <row r="3254" spans="1:5" ht="45">
      <c r="A3254" s="124" t="s">
        <v>6429</v>
      </c>
      <c r="B3254" s="134" t="s">
        <v>6430</v>
      </c>
      <c r="C3254" s="139" t="s">
        <v>348</v>
      </c>
      <c r="D3254" s="163">
        <v>16748</v>
      </c>
      <c r="E3254" s="174">
        <v>17584.560546875</v>
      </c>
    </row>
    <row r="3255" spans="1:5" ht="45">
      <c r="A3255" s="124" t="s">
        <v>6431</v>
      </c>
      <c r="B3255" s="134" t="s">
        <v>6432</v>
      </c>
      <c r="C3255" s="139" t="s">
        <v>3446</v>
      </c>
      <c r="D3255" s="161">
        <v>7.2130680084228516</v>
      </c>
      <c r="E3255" s="172">
        <v>7.3283791542053223</v>
      </c>
    </row>
    <row r="3256" spans="1:5" ht="45">
      <c r="A3256" s="124" t="s">
        <v>6433</v>
      </c>
      <c r="B3256" s="134" t="s">
        <v>6434</v>
      </c>
      <c r="C3256" s="139" t="s">
        <v>15</v>
      </c>
      <c r="D3256" s="163">
        <v>38684.453125</v>
      </c>
      <c r="E3256" s="174">
        <v>61901.15234375</v>
      </c>
    </row>
    <row r="3257" spans="1:5" ht="45">
      <c r="A3257" s="124" t="s">
        <v>6435</v>
      </c>
      <c r="B3257" s="134" t="s">
        <v>6436</v>
      </c>
      <c r="C3257" s="139" t="s">
        <v>15</v>
      </c>
      <c r="D3257" s="163">
        <v>42486.3515625</v>
      </c>
      <c r="E3257" s="174">
        <v>67463.53125</v>
      </c>
    </row>
    <row r="3258" spans="1:5" ht="45">
      <c r="A3258" s="124" t="s">
        <v>6437</v>
      </c>
      <c r="B3258" s="134" t="s">
        <v>6438</v>
      </c>
      <c r="C3258" s="139" t="s">
        <v>388</v>
      </c>
      <c r="D3258" s="161">
        <v>2.891390323638916</v>
      </c>
      <c r="E3258" s="172">
        <v>2.891390323638916</v>
      </c>
    </row>
    <row r="3259" spans="1:5" ht="45">
      <c r="A3259" s="124" t="s">
        <v>6439</v>
      </c>
      <c r="B3259" s="134" t="s">
        <v>6440</v>
      </c>
      <c r="C3259" s="139" t="s">
        <v>45</v>
      </c>
      <c r="D3259" s="161">
        <v>4.630000114440918</v>
      </c>
      <c r="E3259" s="172">
        <v>4.630000114440918</v>
      </c>
    </row>
    <row r="3260" spans="1:5" ht="60">
      <c r="A3260" s="124" t="s">
        <v>6441</v>
      </c>
      <c r="B3260" s="134" t="s">
        <v>6442</v>
      </c>
      <c r="C3260" s="139" t="s">
        <v>45</v>
      </c>
      <c r="D3260" s="162">
        <v>35</v>
      </c>
      <c r="E3260" s="173">
        <v>33</v>
      </c>
    </row>
    <row r="3261" spans="1:5" ht="60">
      <c r="A3261" s="124" t="s">
        <v>6443</v>
      </c>
      <c r="B3261" s="134" t="s">
        <v>6444</v>
      </c>
      <c r="C3261" s="139" t="s">
        <v>45</v>
      </c>
      <c r="D3261" s="162">
        <v>42.700000762939453</v>
      </c>
      <c r="E3261" s="173">
        <v>42.700000762939453</v>
      </c>
    </row>
    <row r="3262" spans="1:5" ht="60">
      <c r="A3262" s="124" t="s">
        <v>6445</v>
      </c>
      <c r="B3262" s="134" t="s">
        <v>6446</v>
      </c>
      <c r="C3262" s="139" t="s">
        <v>45</v>
      </c>
      <c r="D3262" s="161">
        <v>2.9500000476837158</v>
      </c>
      <c r="E3262" s="172">
        <v>2.9500000476837158</v>
      </c>
    </row>
    <row r="3263" spans="1:5" ht="60">
      <c r="A3263" s="124" t="s">
        <v>6447</v>
      </c>
      <c r="B3263" s="134" t="s">
        <v>6448</v>
      </c>
      <c r="C3263" s="139" t="s">
        <v>45</v>
      </c>
      <c r="D3263" s="162">
        <v>13.639999389648437</v>
      </c>
      <c r="E3263" s="173">
        <v>15.639999389648437</v>
      </c>
    </row>
    <row r="3264" spans="1:5" ht="60">
      <c r="A3264" s="124" t="s">
        <v>6449</v>
      </c>
      <c r="B3264" s="134" t="s">
        <v>6450</v>
      </c>
      <c r="C3264" s="139" t="s">
        <v>45</v>
      </c>
      <c r="D3264" s="166">
        <v>0.62999999523162842</v>
      </c>
      <c r="E3264" s="177">
        <v>0.62999999523162842</v>
      </c>
    </row>
    <row r="3265" spans="1:5" ht="45">
      <c r="A3265" s="124" t="s">
        <v>6451</v>
      </c>
      <c r="B3265" s="134" t="s">
        <v>6452</v>
      </c>
      <c r="C3265" s="139" t="s">
        <v>45</v>
      </c>
      <c r="D3265" s="166">
        <v>0.44999998807907104</v>
      </c>
      <c r="E3265" s="177">
        <v>0.44999998807907104</v>
      </c>
    </row>
    <row r="3266" spans="1:5" ht="60">
      <c r="A3266" s="124" t="s">
        <v>6453</v>
      </c>
      <c r="B3266" s="134" t="s">
        <v>6454</v>
      </c>
      <c r="C3266" s="139" t="s">
        <v>45</v>
      </c>
      <c r="D3266" s="165">
        <v>0</v>
      </c>
      <c r="E3266" s="176">
        <v>0</v>
      </c>
    </row>
    <row r="3267" spans="1:5" ht="45">
      <c r="A3267" s="124" t="s">
        <v>6455</v>
      </c>
      <c r="B3267" s="134" t="s">
        <v>6456</v>
      </c>
      <c r="C3267" s="139" t="s">
        <v>45</v>
      </c>
      <c r="D3267" s="165">
        <v>0</v>
      </c>
      <c r="E3267" s="176">
        <v>0</v>
      </c>
    </row>
    <row r="3268" spans="1:5">
      <c r="A3268" s="124"/>
      <c r="B3268" s="134"/>
      <c r="C3268" s="139"/>
      <c r="D3268" s="131"/>
      <c r="E3268" s="152"/>
    </row>
    <row r="3269" spans="1:5">
      <c r="A3269" s="127"/>
      <c r="B3269" s="135"/>
      <c r="C3269" s="140"/>
      <c r="D3269" s="132"/>
      <c r="E3269" s="151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4337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4337" r:id="rId4" name="ELINK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3269"/>
  <sheetViews>
    <sheetView topLeftCell="B1" workbookViewId="0">
      <selection activeCell="E8" sqref="E8:F438"/>
    </sheetView>
  </sheetViews>
  <sheetFormatPr defaultRowHeight="15"/>
  <cols>
    <col min="1" max="1" width="9.7109375" style="120" hidden="1" customWidth="1"/>
    <col min="2" max="2" width="40.7109375" style="121" customWidth="1"/>
    <col min="3" max="5" width="10.7109375" style="120" customWidth="1"/>
    <col min="6" max="16384" width="9.140625" style="120"/>
  </cols>
  <sheetData>
    <row r="1" spans="1:6" ht="15" customHeight="1">
      <c r="A1" s="125"/>
      <c r="B1" s="126"/>
      <c r="C1" s="136"/>
      <c r="D1" s="128" t="s">
        <v>1</v>
      </c>
      <c r="E1" s="147" t="s">
        <v>8</v>
      </c>
    </row>
    <row r="2" spans="1:6" ht="15" customHeight="1">
      <c r="A2" s="123"/>
      <c r="B2" s="122"/>
      <c r="C2" s="129"/>
      <c r="D2" s="129"/>
      <c r="E2" s="148"/>
    </row>
    <row r="3" spans="1:6" ht="15" customHeight="1">
      <c r="A3" s="123"/>
      <c r="B3" s="122"/>
      <c r="C3" s="129"/>
      <c r="D3" s="129"/>
      <c r="E3" s="148"/>
    </row>
    <row r="4" spans="1:6" ht="15" customHeight="1">
      <c r="A4" s="123"/>
      <c r="B4" s="122"/>
      <c r="C4" s="129"/>
      <c r="D4" s="129"/>
      <c r="E4" s="148"/>
    </row>
    <row r="5" spans="1:6" ht="15" customHeight="1">
      <c r="A5" s="123"/>
      <c r="B5" s="122"/>
      <c r="C5" s="129"/>
      <c r="D5" s="129"/>
      <c r="E5" s="148"/>
    </row>
    <row r="6" spans="1:6" ht="15" customHeight="1">
      <c r="A6" s="123"/>
      <c r="B6" s="122"/>
      <c r="C6" s="137" t="s">
        <v>0</v>
      </c>
      <c r="D6" s="146" t="s">
        <v>7</v>
      </c>
      <c r="E6" s="183" t="s">
        <v>7</v>
      </c>
    </row>
    <row r="7" spans="1:6" ht="15" customHeight="1">
      <c r="A7" s="127"/>
      <c r="B7" s="141" t="s">
        <v>2</v>
      </c>
      <c r="C7" s="142" t="s">
        <v>3</v>
      </c>
      <c r="D7" s="143" t="s">
        <v>4</v>
      </c>
      <c r="E7" s="149" t="s">
        <v>4</v>
      </c>
    </row>
    <row r="8" spans="1:6" ht="75">
      <c r="A8" s="124" t="s">
        <v>9</v>
      </c>
      <c r="B8" s="133" t="s">
        <v>6457</v>
      </c>
      <c r="C8" s="138"/>
      <c r="D8" s="153">
        <v>0</v>
      </c>
      <c r="E8" s="160">
        <f t="shared" ref="E8:E71" si="0">_xlfn.IFNA(F8,D8)</f>
        <v>0</v>
      </c>
      <c r="F8" s="120" t="e">
        <f>VLOOKUP(B8,input!$I$3:$J$28,2,FALSE)</f>
        <v>#N/A</v>
      </c>
    </row>
    <row r="9" spans="1:6">
      <c r="A9" s="124" t="s">
        <v>11</v>
      </c>
      <c r="B9" s="133" t="s">
        <v>12</v>
      </c>
      <c r="C9" s="138"/>
      <c r="D9" s="154">
        <v>1</v>
      </c>
      <c r="E9" s="160">
        <f t="shared" si="0"/>
        <v>1</v>
      </c>
      <c r="F9" s="120" t="e">
        <f>VLOOKUP(B9,input!$I$3:$J$28,2,FALSE)</f>
        <v>#N/A</v>
      </c>
    </row>
    <row r="10" spans="1:6">
      <c r="A10" s="124" t="s">
        <v>13</v>
      </c>
      <c r="B10" s="133" t="s">
        <v>14</v>
      </c>
      <c r="C10" s="138" t="s">
        <v>15</v>
      </c>
      <c r="D10" s="153">
        <v>12449</v>
      </c>
      <c r="E10" s="160">
        <f t="shared" si="0"/>
        <v>0</v>
      </c>
      <c r="F10" s="120">
        <f>VLOOKUP(B10,input!$I$3:$J$28,2,FALSE)</f>
        <v>0</v>
      </c>
    </row>
    <row r="11" spans="1:6">
      <c r="A11" s="124" t="s">
        <v>16</v>
      </c>
      <c r="B11" s="133" t="s">
        <v>17</v>
      </c>
      <c r="C11" s="138"/>
      <c r="D11" s="155">
        <v>1.0000000474974513E-3</v>
      </c>
      <c r="E11" s="160">
        <f t="shared" si="0"/>
        <v>1.0000000474974513E-3</v>
      </c>
      <c r="F11" s="120" t="e">
        <f>VLOOKUP(B11,input!$I$3:$J$28,2,FALSE)</f>
        <v>#N/A</v>
      </c>
    </row>
    <row r="12" spans="1:6" ht="45">
      <c r="A12" s="124" t="s">
        <v>18</v>
      </c>
      <c r="B12" s="133" t="s">
        <v>19</v>
      </c>
      <c r="C12" s="138" t="s">
        <v>20</v>
      </c>
      <c r="D12" s="153">
        <v>0</v>
      </c>
      <c r="E12" s="160">
        <f t="shared" si="0"/>
        <v>0</v>
      </c>
      <c r="F12" s="120" t="e">
        <f>VLOOKUP(B12,input!$I$3:$J$28,2,FALSE)</f>
        <v>#N/A</v>
      </c>
    </row>
    <row r="13" spans="1:6" ht="45">
      <c r="A13" s="124" t="s">
        <v>21</v>
      </c>
      <c r="B13" s="133" t="s">
        <v>22</v>
      </c>
      <c r="C13" s="138" t="s">
        <v>20</v>
      </c>
      <c r="D13" s="156">
        <v>100</v>
      </c>
      <c r="E13" s="160">
        <f t="shared" si="0"/>
        <v>100</v>
      </c>
      <c r="F13" s="120" t="e">
        <f>VLOOKUP(B13,input!$I$3:$J$28,2,FALSE)</f>
        <v>#N/A</v>
      </c>
    </row>
    <row r="14" spans="1:6" ht="30">
      <c r="A14" s="124" t="s">
        <v>23</v>
      </c>
      <c r="B14" s="133" t="s">
        <v>24</v>
      </c>
      <c r="C14" s="138"/>
      <c r="D14" s="154">
        <v>1</v>
      </c>
      <c r="E14" s="160">
        <f t="shared" si="0"/>
        <v>1</v>
      </c>
      <c r="F14" s="120" t="e">
        <f>VLOOKUP(B14,input!$I$3:$J$28,2,FALSE)</f>
        <v>#N/A</v>
      </c>
    </row>
    <row r="15" spans="1:6" ht="30">
      <c r="A15" s="124" t="s">
        <v>25</v>
      </c>
      <c r="B15" s="133" t="s">
        <v>26</v>
      </c>
      <c r="C15" s="138"/>
      <c r="D15" s="154">
        <v>1</v>
      </c>
      <c r="E15" s="160">
        <f t="shared" si="0"/>
        <v>1</v>
      </c>
      <c r="F15" s="120" t="e">
        <f>VLOOKUP(B15,input!$I$3:$J$28,2,FALSE)</f>
        <v>#N/A</v>
      </c>
    </row>
    <row r="16" spans="1:6" ht="30">
      <c r="A16" s="124" t="s">
        <v>27</v>
      </c>
      <c r="B16" s="133" t="s">
        <v>28</v>
      </c>
      <c r="C16" s="138"/>
      <c r="D16" s="154">
        <v>1</v>
      </c>
      <c r="E16" s="160">
        <f t="shared" si="0"/>
        <v>1</v>
      </c>
      <c r="F16" s="120" t="e">
        <f>VLOOKUP(B16,input!$I$3:$J$28,2,FALSE)</f>
        <v>#N/A</v>
      </c>
    </row>
    <row r="17" spans="1:6" ht="30">
      <c r="A17" s="124" t="s">
        <v>29</v>
      </c>
      <c r="B17" s="133" t="s">
        <v>30</v>
      </c>
      <c r="C17" s="138"/>
      <c r="D17" s="157">
        <v>20</v>
      </c>
      <c r="E17" s="160">
        <f t="shared" si="0"/>
        <v>20</v>
      </c>
      <c r="F17" s="120" t="e">
        <f>VLOOKUP(B17,input!$I$3:$J$28,2,FALSE)</f>
        <v>#N/A</v>
      </c>
    </row>
    <row r="18" spans="1:6" ht="30">
      <c r="A18" s="124" t="s">
        <v>31</v>
      </c>
      <c r="B18" s="133" t="s">
        <v>32</v>
      </c>
      <c r="C18" s="138"/>
      <c r="D18" s="157">
        <v>30</v>
      </c>
      <c r="E18" s="160">
        <f t="shared" si="0"/>
        <v>30</v>
      </c>
      <c r="F18" s="120" t="e">
        <f>VLOOKUP(B18,input!$I$3:$J$28,2,FALSE)</f>
        <v>#N/A</v>
      </c>
    </row>
    <row r="19" spans="1:6" ht="30">
      <c r="A19" s="124" t="s">
        <v>33</v>
      </c>
      <c r="B19" s="133" t="s">
        <v>34</v>
      </c>
      <c r="C19" s="138"/>
      <c r="D19" s="154">
        <v>1</v>
      </c>
      <c r="E19" s="160">
        <f t="shared" si="0"/>
        <v>1</v>
      </c>
      <c r="F19" s="120" t="e">
        <f>VLOOKUP(B19,input!$I$3:$J$28,2,FALSE)</f>
        <v>#N/A</v>
      </c>
    </row>
    <row r="20" spans="1:6" ht="30">
      <c r="A20" s="124" t="s">
        <v>35</v>
      </c>
      <c r="B20" s="133" t="s">
        <v>36</v>
      </c>
      <c r="C20" s="138"/>
      <c r="D20" s="157">
        <v>20</v>
      </c>
      <c r="E20" s="160">
        <f t="shared" si="0"/>
        <v>20</v>
      </c>
      <c r="F20" s="120" t="e">
        <f>VLOOKUP(B20,input!$I$3:$J$28,2,FALSE)</f>
        <v>#N/A</v>
      </c>
    </row>
    <row r="21" spans="1:6">
      <c r="A21" s="124" t="s">
        <v>37</v>
      </c>
      <c r="B21" s="133" t="s">
        <v>38</v>
      </c>
      <c r="C21" s="138" t="s">
        <v>39</v>
      </c>
      <c r="D21" s="153">
        <v>0</v>
      </c>
      <c r="E21" s="160">
        <f t="shared" si="0"/>
        <v>0</v>
      </c>
      <c r="F21" s="120" t="e">
        <f>VLOOKUP(B21,input!$I$3:$J$28,2,FALSE)</f>
        <v>#N/A</v>
      </c>
    </row>
    <row r="22" spans="1:6">
      <c r="A22" s="124" t="s">
        <v>40</v>
      </c>
      <c r="B22" s="133" t="s">
        <v>41</v>
      </c>
      <c r="C22" s="138" t="s">
        <v>42</v>
      </c>
      <c r="D22" s="157">
        <v>29.999990463256836</v>
      </c>
      <c r="E22" s="160">
        <f t="shared" si="0"/>
        <v>0</v>
      </c>
      <c r="F22" s="120">
        <f>VLOOKUP(B22,input!$I$3:$J$28,2,FALSE)</f>
        <v>0</v>
      </c>
    </row>
    <row r="23" spans="1:6">
      <c r="A23" s="124" t="s">
        <v>43</v>
      </c>
      <c r="B23" s="133" t="s">
        <v>44</v>
      </c>
      <c r="C23" s="138" t="s">
        <v>45</v>
      </c>
      <c r="D23" s="157">
        <v>83</v>
      </c>
      <c r="E23" s="160">
        <f t="shared" si="0"/>
        <v>0</v>
      </c>
      <c r="F23" s="120">
        <f>VLOOKUP(B23,input!$I$3:$J$28,2,FALSE)</f>
        <v>0</v>
      </c>
    </row>
    <row r="24" spans="1:6">
      <c r="A24" s="124" t="s">
        <v>46</v>
      </c>
      <c r="B24" s="133" t="s">
        <v>47</v>
      </c>
      <c r="C24" s="138" t="s">
        <v>42</v>
      </c>
      <c r="D24" s="157">
        <v>27.550378799438477</v>
      </c>
      <c r="E24" s="160">
        <f t="shared" si="0"/>
        <v>27.550378799438477</v>
      </c>
      <c r="F24" s="120" t="e">
        <f>VLOOKUP(B24,input!$I$3:$J$28,2,FALSE)</f>
        <v>#N/A</v>
      </c>
    </row>
    <row r="25" spans="1:6">
      <c r="A25" s="124" t="s">
        <v>48</v>
      </c>
      <c r="B25" s="133" t="s">
        <v>49</v>
      </c>
      <c r="C25" s="138" t="s">
        <v>50</v>
      </c>
      <c r="D25" s="154">
        <v>1.0132377147674561</v>
      </c>
      <c r="E25" s="160">
        <f t="shared" si="0"/>
        <v>0</v>
      </c>
      <c r="F25" s="120">
        <f>VLOOKUP(B25,input!$I$3:$J$28,2,FALSE)</f>
        <v>0</v>
      </c>
    </row>
    <row r="26" spans="1:6" ht="30">
      <c r="A26" s="124" t="s">
        <v>51</v>
      </c>
      <c r="B26" s="133" t="s">
        <v>52</v>
      </c>
      <c r="C26" s="138" t="s">
        <v>20</v>
      </c>
      <c r="D26" s="157">
        <v>64.461196899414063</v>
      </c>
      <c r="E26" s="160">
        <f t="shared" si="0"/>
        <v>64.461196899414063</v>
      </c>
      <c r="F26" s="120" t="e">
        <f>VLOOKUP(B26,input!$I$3:$J$28,2,FALSE)</f>
        <v>#N/A</v>
      </c>
    </row>
    <row r="27" spans="1:6" ht="30">
      <c r="A27" s="124" t="s">
        <v>53</v>
      </c>
      <c r="B27" s="133" t="s">
        <v>54</v>
      </c>
      <c r="C27" s="138" t="s">
        <v>45</v>
      </c>
      <c r="D27" s="153">
        <v>0</v>
      </c>
      <c r="E27" s="160">
        <f t="shared" si="0"/>
        <v>0</v>
      </c>
      <c r="F27" s="120" t="e">
        <f>VLOOKUP(B27,input!$I$3:$J$28,2,FALSE)</f>
        <v>#N/A</v>
      </c>
    </row>
    <row r="28" spans="1:6" ht="30">
      <c r="A28" s="124" t="s">
        <v>55</v>
      </c>
      <c r="B28" s="133" t="s">
        <v>56</v>
      </c>
      <c r="C28" s="138" t="s">
        <v>42</v>
      </c>
      <c r="D28" s="156">
        <v>811.9000244140625</v>
      </c>
      <c r="E28" s="160">
        <f t="shared" si="0"/>
        <v>774.8</v>
      </c>
      <c r="F28" s="120">
        <f>VLOOKUP(B28,input!$I$3:$J$28,2,FALSE)</f>
        <v>774.8</v>
      </c>
    </row>
    <row r="29" spans="1:6" ht="30">
      <c r="A29" s="124" t="s">
        <v>57</v>
      </c>
      <c r="B29" s="133" t="s">
        <v>58</v>
      </c>
      <c r="C29" s="138" t="s">
        <v>45</v>
      </c>
      <c r="D29" s="157">
        <v>20</v>
      </c>
      <c r="E29" s="160">
        <f t="shared" si="0"/>
        <v>0</v>
      </c>
      <c r="F29" s="120">
        <f>VLOOKUP(B29,input!$I$3:$J$28,2,FALSE)</f>
        <v>0</v>
      </c>
    </row>
    <row r="30" spans="1:6" ht="30">
      <c r="A30" s="124" t="s">
        <v>59</v>
      </c>
      <c r="B30" s="133" t="s">
        <v>60</v>
      </c>
      <c r="C30" s="138" t="s">
        <v>45</v>
      </c>
      <c r="D30" s="154">
        <v>2.5</v>
      </c>
      <c r="E30" s="160">
        <f t="shared" si="0"/>
        <v>2.5</v>
      </c>
      <c r="F30" s="120" t="e">
        <f>VLOOKUP(B30,input!$I$3:$J$28,2,FALSE)</f>
        <v>#N/A</v>
      </c>
    </row>
    <row r="31" spans="1:6" ht="30">
      <c r="A31" s="124" t="s">
        <v>61</v>
      </c>
      <c r="B31" s="133" t="s">
        <v>62</v>
      </c>
      <c r="C31" s="138" t="s">
        <v>45</v>
      </c>
      <c r="D31" s="158">
        <v>0.25</v>
      </c>
      <c r="E31" s="160">
        <f t="shared" si="0"/>
        <v>0.25</v>
      </c>
      <c r="F31" s="120" t="e">
        <f>VLOOKUP(B31,input!$I$3:$J$28,2,FALSE)</f>
        <v>#N/A</v>
      </c>
    </row>
    <row r="32" spans="1:6" ht="30">
      <c r="A32" s="124" t="s">
        <v>63</v>
      </c>
      <c r="B32" s="133" t="s">
        <v>64</v>
      </c>
      <c r="C32" s="138" t="s">
        <v>65</v>
      </c>
      <c r="D32" s="158">
        <v>-0.24906601011753082</v>
      </c>
      <c r="E32" s="160">
        <f t="shared" si="0"/>
        <v>-0.24906601011753082</v>
      </c>
      <c r="F32" s="120" t="e">
        <f>VLOOKUP(B32,input!$I$3:$J$28,2,FALSE)</f>
        <v>#N/A</v>
      </c>
    </row>
    <row r="33" spans="1:6" ht="30">
      <c r="A33" s="124" t="s">
        <v>66</v>
      </c>
      <c r="B33" s="133" t="s">
        <v>67</v>
      </c>
      <c r="C33" s="138" t="s">
        <v>45</v>
      </c>
      <c r="D33" s="157">
        <v>50.5</v>
      </c>
      <c r="E33" s="160">
        <f t="shared" si="0"/>
        <v>50.5</v>
      </c>
      <c r="F33" s="120" t="e">
        <f>VLOOKUP(B33,input!$I$3:$J$28,2,FALSE)</f>
        <v>#N/A</v>
      </c>
    </row>
    <row r="34" spans="1:6" ht="30">
      <c r="A34" s="124" t="s">
        <v>68</v>
      </c>
      <c r="B34" s="133" t="s">
        <v>69</v>
      </c>
      <c r="C34" s="138" t="s">
        <v>65</v>
      </c>
      <c r="D34" s="157">
        <v>35</v>
      </c>
      <c r="E34" s="160">
        <f t="shared" si="0"/>
        <v>35</v>
      </c>
      <c r="F34" s="120" t="e">
        <f>VLOOKUP(B34,input!$I$3:$J$28,2,FALSE)</f>
        <v>#N/A</v>
      </c>
    </row>
    <row r="35" spans="1:6" ht="30">
      <c r="A35" s="124" t="s">
        <v>70</v>
      </c>
      <c r="B35" s="133" t="s">
        <v>71</v>
      </c>
      <c r="C35" s="138" t="s">
        <v>65</v>
      </c>
      <c r="D35" s="157">
        <v>72</v>
      </c>
      <c r="E35" s="160">
        <f t="shared" si="0"/>
        <v>72</v>
      </c>
      <c r="F35" s="120" t="e">
        <f>VLOOKUP(B35,input!$I$3:$J$28,2,FALSE)</f>
        <v>#N/A</v>
      </c>
    </row>
    <row r="36" spans="1:6" ht="30">
      <c r="A36" s="124" t="s">
        <v>72</v>
      </c>
      <c r="B36" s="133" t="s">
        <v>73</v>
      </c>
      <c r="C36" s="138" t="s">
        <v>65</v>
      </c>
      <c r="D36" s="157">
        <v>19.925281524658203</v>
      </c>
      <c r="E36" s="160">
        <f t="shared" si="0"/>
        <v>19.925281524658203</v>
      </c>
      <c r="F36" s="120" t="e">
        <f>VLOOKUP(B36,input!$I$3:$J$28,2,FALSE)</f>
        <v>#N/A</v>
      </c>
    </row>
    <row r="37" spans="1:6" ht="45">
      <c r="A37" s="124" t="s">
        <v>74</v>
      </c>
      <c r="B37" s="133" t="s">
        <v>75</v>
      </c>
      <c r="C37" s="138" t="s">
        <v>42</v>
      </c>
      <c r="D37" s="156">
        <v>290</v>
      </c>
      <c r="E37" s="160">
        <f t="shared" si="0"/>
        <v>290</v>
      </c>
      <c r="F37" s="120" t="e">
        <f>VLOOKUP(B37,input!$I$3:$J$28,2,FALSE)</f>
        <v>#N/A</v>
      </c>
    </row>
    <row r="38" spans="1:6" ht="45">
      <c r="A38" s="124" t="s">
        <v>76</v>
      </c>
      <c r="B38" s="133" t="s">
        <v>77</v>
      </c>
      <c r="C38" s="138" t="s">
        <v>45</v>
      </c>
      <c r="D38" s="154">
        <v>6</v>
      </c>
      <c r="E38" s="160">
        <f t="shared" si="0"/>
        <v>6</v>
      </c>
      <c r="F38" s="120" t="e">
        <f>VLOOKUP(B38,input!$I$3:$J$28,2,FALSE)</f>
        <v>#N/A</v>
      </c>
    </row>
    <row r="39" spans="1:6" ht="45">
      <c r="A39" s="124" t="s">
        <v>78</v>
      </c>
      <c r="B39" s="133" t="s">
        <v>79</v>
      </c>
      <c r="C39" s="138" t="s">
        <v>80</v>
      </c>
      <c r="D39" s="153">
        <v>0</v>
      </c>
      <c r="E39" s="160">
        <f t="shared" si="0"/>
        <v>0</v>
      </c>
      <c r="F39" s="120" t="e">
        <f>VLOOKUP(B39,input!$I$3:$J$28,2,FALSE)</f>
        <v>#N/A</v>
      </c>
    </row>
    <row r="40" spans="1:6" ht="30">
      <c r="A40" s="124" t="s">
        <v>81</v>
      </c>
      <c r="B40" s="133" t="s">
        <v>82</v>
      </c>
      <c r="C40" s="138" t="s">
        <v>50</v>
      </c>
      <c r="D40" s="154">
        <v>1.1845359802246094</v>
      </c>
      <c r="E40" s="160">
        <f t="shared" si="0"/>
        <v>1.1845359802246094</v>
      </c>
      <c r="F40" s="120" t="e">
        <f>VLOOKUP(B40,input!$I$3:$J$28,2,FALSE)</f>
        <v>#N/A</v>
      </c>
    </row>
    <row r="41" spans="1:6" ht="30">
      <c r="A41" s="124" t="s">
        <v>83</v>
      </c>
      <c r="B41" s="133" t="s">
        <v>84</v>
      </c>
      <c r="C41" s="138" t="s">
        <v>42</v>
      </c>
      <c r="D41" s="156">
        <v>104.40998840332031</v>
      </c>
      <c r="E41" s="160">
        <f t="shared" si="0"/>
        <v>104.40998840332031</v>
      </c>
      <c r="F41" s="120" t="e">
        <f>VLOOKUP(B41,input!$I$3:$J$28,2,FALSE)</f>
        <v>#N/A</v>
      </c>
    </row>
    <row r="42" spans="1:6" ht="45">
      <c r="A42" s="124" t="s">
        <v>85</v>
      </c>
      <c r="B42" s="133" t="s">
        <v>86</v>
      </c>
      <c r="C42" s="138" t="s">
        <v>39</v>
      </c>
      <c r="D42" s="157">
        <v>12.191999435424805</v>
      </c>
      <c r="E42" s="160">
        <f t="shared" si="0"/>
        <v>12.191999435424805</v>
      </c>
      <c r="F42" s="120" t="e">
        <f>VLOOKUP(B42,input!$I$3:$J$28,2,FALSE)</f>
        <v>#N/A</v>
      </c>
    </row>
    <row r="43" spans="1:6" ht="45">
      <c r="A43" s="124" t="s">
        <v>87</v>
      </c>
      <c r="B43" s="133" t="s">
        <v>88</v>
      </c>
      <c r="C43" s="138" t="s">
        <v>39</v>
      </c>
      <c r="D43" s="157">
        <v>12.191999435424805</v>
      </c>
      <c r="E43" s="160">
        <f t="shared" si="0"/>
        <v>12.191999435424805</v>
      </c>
      <c r="F43" s="120" t="e">
        <f>VLOOKUP(B43,input!$I$3:$J$28,2,FALSE)</f>
        <v>#N/A</v>
      </c>
    </row>
    <row r="44" spans="1:6" ht="30">
      <c r="A44" s="124" t="s">
        <v>89</v>
      </c>
      <c r="B44" s="133" t="s">
        <v>90</v>
      </c>
      <c r="C44" s="138" t="s">
        <v>65</v>
      </c>
      <c r="D44" s="154">
        <v>4.9813203811645508</v>
      </c>
      <c r="E44" s="160">
        <f t="shared" si="0"/>
        <v>4.9813203811645508</v>
      </c>
      <c r="F44" s="120" t="e">
        <f>VLOOKUP(B44,input!$I$3:$J$28,2,FALSE)</f>
        <v>#N/A</v>
      </c>
    </row>
    <row r="45" spans="1:6" ht="30">
      <c r="A45" s="124" t="s">
        <v>91</v>
      </c>
      <c r="B45" s="133" t="s">
        <v>92</v>
      </c>
      <c r="C45" s="138" t="s">
        <v>42</v>
      </c>
      <c r="D45" s="154">
        <v>1.1111111640930176</v>
      </c>
      <c r="E45" s="160">
        <f t="shared" si="0"/>
        <v>1.1111111640930176</v>
      </c>
      <c r="F45" s="120" t="e">
        <f>VLOOKUP(B45,input!$I$3:$J$28,2,FALSE)</f>
        <v>#N/A</v>
      </c>
    </row>
    <row r="46" spans="1:6" ht="30">
      <c r="A46" s="124" t="s">
        <v>93</v>
      </c>
      <c r="B46" s="133" t="s">
        <v>94</v>
      </c>
      <c r="C46" s="138" t="s">
        <v>65</v>
      </c>
      <c r="D46" s="154">
        <v>4.9813203811645508</v>
      </c>
      <c r="E46" s="160">
        <f t="shared" si="0"/>
        <v>4.9813203811645508</v>
      </c>
      <c r="F46" s="120" t="e">
        <f>VLOOKUP(B46,input!$I$3:$J$28,2,FALSE)</f>
        <v>#N/A</v>
      </c>
    </row>
    <row r="47" spans="1:6" ht="30">
      <c r="A47" s="124" t="s">
        <v>95</v>
      </c>
      <c r="B47" s="133" t="s">
        <v>96</v>
      </c>
      <c r="C47" s="138" t="s">
        <v>42</v>
      </c>
      <c r="D47" s="154">
        <v>1.1111111640930176</v>
      </c>
      <c r="E47" s="160">
        <f t="shared" si="0"/>
        <v>1.1111111640930176</v>
      </c>
      <c r="F47" s="120" t="e">
        <f>VLOOKUP(B47,input!$I$3:$J$28,2,FALSE)</f>
        <v>#N/A</v>
      </c>
    </row>
    <row r="48" spans="1:6" ht="30">
      <c r="A48" s="124" t="s">
        <v>97</v>
      </c>
      <c r="B48" s="133" t="s">
        <v>98</v>
      </c>
      <c r="C48" s="138" t="s">
        <v>65</v>
      </c>
      <c r="D48" s="154">
        <v>4.9813203811645508</v>
      </c>
      <c r="E48" s="160">
        <f t="shared" si="0"/>
        <v>4.9813203811645508</v>
      </c>
      <c r="F48" s="120" t="e">
        <f>VLOOKUP(B48,input!$I$3:$J$28,2,FALSE)</f>
        <v>#N/A</v>
      </c>
    </row>
    <row r="49" spans="1:6" ht="30">
      <c r="A49" s="124" t="s">
        <v>99</v>
      </c>
      <c r="B49" s="133" t="s">
        <v>100</v>
      </c>
      <c r="C49" s="138" t="s">
        <v>42</v>
      </c>
      <c r="D49" s="154">
        <v>1.1111111640930176</v>
      </c>
      <c r="E49" s="160">
        <f t="shared" si="0"/>
        <v>1.1111111640930176</v>
      </c>
      <c r="F49" s="120" t="e">
        <f>VLOOKUP(B49,input!$I$3:$J$28,2,FALSE)</f>
        <v>#N/A</v>
      </c>
    </row>
    <row r="50" spans="1:6" ht="30">
      <c r="A50" s="124" t="s">
        <v>101</v>
      </c>
      <c r="B50" s="133" t="s">
        <v>102</v>
      </c>
      <c r="C50" s="138" t="s">
        <v>65</v>
      </c>
      <c r="D50" s="154">
        <v>4.9813203811645508</v>
      </c>
      <c r="E50" s="160">
        <f t="shared" si="0"/>
        <v>4.9813203811645508</v>
      </c>
      <c r="F50" s="120" t="e">
        <f>VLOOKUP(B50,input!$I$3:$J$28,2,FALSE)</f>
        <v>#N/A</v>
      </c>
    </row>
    <row r="51" spans="1:6" ht="30">
      <c r="A51" s="124" t="s">
        <v>103</v>
      </c>
      <c r="B51" s="133" t="s">
        <v>104</v>
      </c>
      <c r="C51" s="138" t="s">
        <v>42</v>
      </c>
      <c r="D51" s="154">
        <v>1.1111111640930176</v>
      </c>
      <c r="E51" s="160">
        <f t="shared" si="0"/>
        <v>1.1111111640930176</v>
      </c>
      <c r="F51" s="120" t="e">
        <f>VLOOKUP(B51,input!$I$3:$J$28,2,FALSE)</f>
        <v>#N/A</v>
      </c>
    </row>
    <row r="52" spans="1:6" ht="30">
      <c r="A52" s="124" t="s">
        <v>105</v>
      </c>
      <c r="B52" s="133" t="s">
        <v>106</v>
      </c>
      <c r="C52" s="138" t="s">
        <v>65</v>
      </c>
      <c r="D52" s="154">
        <v>4.9813203811645508</v>
      </c>
      <c r="E52" s="160">
        <f t="shared" si="0"/>
        <v>4.9813203811645508</v>
      </c>
      <c r="F52" s="120" t="e">
        <f>VLOOKUP(B52,input!$I$3:$J$28,2,FALSE)</f>
        <v>#N/A</v>
      </c>
    </row>
    <row r="53" spans="1:6" ht="30">
      <c r="A53" s="124" t="s">
        <v>107</v>
      </c>
      <c r="B53" s="133" t="s">
        <v>108</v>
      </c>
      <c r="C53" s="138" t="s">
        <v>42</v>
      </c>
      <c r="D53" s="154">
        <v>1.1111111640930176</v>
      </c>
      <c r="E53" s="160">
        <f t="shared" si="0"/>
        <v>1.1111111640930176</v>
      </c>
      <c r="F53" s="120" t="e">
        <f>VLOOKUP(B53,input!$I$3:$J$28,2,FALSE)</f>
        <v>#N/A</v>
      </c>
    </row>
    <row r="54" spans="1:6" ht="30">
      <c r="A54" s="124" t="s">
        <v>109</v>
      </c>
      <c r="B54" s="133" t="s">
        <v>110</v>
      </c>
      <c r="C54" s="138" t="s">
        <v>42</v>
      </c>
      <c r="D54" s="156">
        <v>260</v>
      </c>
      <c r="E54" s="160">
        <f t="shared" si="0"/>
        <v>260</v>
      </c>
      <c r="F54" s="120" t="e">
        <f>VLOOKUP(B54,input!$I$3:$J$28,2,FALSE)</f>
        <v>#N/A</v>
      </c>
    </row>
    <row r="55" spans="1:6" ht="30">
      <c r="A55" s="124" t="s">
        <v>111</v>
      </c>
      <c r="B55" s="133" t="s">
        <v>112</v>
      </c>
      <c r="C55" s="138" t="s">
        <v>45</v>
      </c>
      <c r="D55" s="154">
        <v>3.7599999904632568</v>
      </c>
      <c r="E55" s="160">
        <f t="shared" si="0"/>
        <v>6.8495999999999997</v>
      </c>
      <c r="F55" s="120">
        <f>VLOOKUP(B55,input!$I$3:$J$28,2,FALSE)</f>
        <v>6.8495999999999997</v>
      </c>
    </row>
    <row r="56" spans="1:6" ht="30">
      <c r="A56" s="124" t="s">
        <v>113</v>
      </c>
      <c r="B56" s="133" t="s">
        <v>114</v>
      </c>
      <c r="C56" s="138" t="s">
        <v>42</v>
      </c>
      <c r="D56" s="154">
        <v>5</v>
      </c>
      <c r="E56" s="160">
        <f t="shared" si="0"/>
        <v>5</v>
      </c>
      <c r="F56" s="120" t="e">
        <f>VLOOKUP(B56,input!$I$3:$J$28,2,FALSE)</f>
        <v>#N/A</v>
      </c>
    </row>
    <row r="57" spans="1:6" ht="45">
      <c r="A57" s="124" t="s">
        <v>115</v>
      </c>
      <c r="B57" s="133" t="s">
        <v>116</v>
      </c>
      <c r="C57" s="138" t="s">
        <v>45</v>
      </c>
      <c r="D57" s="154">
        <v>3</v>
      </c>
      <c r="E57" s="160">
        <f t="shared" si="0"/>
        <v>3</v>
      </c>
      <c r="F57" s="120" t="e">
        <f>VLOOKUP(B57,input!$I$3:$J$28,2,FALSE)</f>
        <v>#N/A</v>
      </c>
    </row>
    <row r="58" spans="1:6" ht="45">
      <c r="A58" s="124" t="s">
        <v>117</v>
      </c>
      <c r="B58" s="133" t="s">
        <v>118</v>
      </c>
      <c r="C58" s="138" t="s">
        <v>45</v>
      </c>
      <c r="D58" s="157">
        <v>99.599533081054688</v>
      </c>
      <c r="E58" s="160">
        <f t="shared" si="0"/>
        <v>99.599533081054688</v>
      </c>
      <c r="F58" s="120" t="e">
        <f>VLOOKUP(B58,input!$I$3:$J$28,2,FALSE)</f>
        <v>#N/A</v>
      </c>
    </row>
    <row r="59" spans="1:6" ht="45">
      <c r="A59" s="124" t="s">
        <v>119</v>
      </c>
      <c r="B59" s="133" t="s">
        <v>120</v>
      </c>
      <c r="C59" s="138" t="s">
        <v>80</v>
      </c>
      <c r="D59" s="154">
        <v>8.5989999771118164</v>
      </c>
      <c r="E59" s="160">
        <f t="shared" si="0"/>
        <v>8.5989999771118164</v>
      </c>
      <c r="F59" s="120" t="e">
        <f>VLOOKUP(B59,input!$I$3:$J$28,2,FALSE)</f>
        <v>#N/A</v>
      </c>
    </row>
    <row r="60" spans="1:6" ht="45">
      <c r="A60" s="124" t="s">
        <v>121</v>
      </c>
      <c r="B60" s="133" t="s">
        <v>122</v>
      </c>
      <c r="C60" s="138" t="s">
        <v>123</v>
      </c>
      <c r="D60" s="157">
        <v>25</v>
      </c>
      <c r="E60" s="160">
        <f t="shared" si="0"/>
        <v>25</v>
      </c>
      <c r="F60" s="120" t="e">
        <f>VLOOKUP(B60,input!$I$3:$J$28,2,FALSE)</f>
        <v>#N/A</v>
      </c>
    </row>
    <row r="61" spans="1:6" ht="45">
      <c r="A61" s="124" t="s">
        <v>124</v>
      </c>
      <c r="B61" s="133" t="s">
        <v>125</v>
      </c>
      <c r="C61" s="138" t="s">
        <v>126</v>
      </c>
      <c r="D61" s="154">
        <v>1.2192000150680542</v>
      </c>
      <c r="E61" s="160">
        <f t="shared" si="0"/>
        <v>1.2192000150680542</v>
      </c>
      <c r="F61" s="120" t="e">
        <f>VLOOKUP(B61,input!$I$3:$J$28,2,FALSE)</f>
        <v>#N/A</v>
      </c>
    </row>
    <row r="62" spans="1:6" ht="45">
      <c r="A62" s="124" t="s">
        <v>127</v>
      </c>
      <c r="B62" s="133" t="s">
        <v>128</v>
      </c>
      <c r="C62" s="138" t="s">
        <v>45</v>
      </c>
      <c r="D62" s="154">
        <v>6</v>
      </c>
      <c r="E62" s="160">
        <f t="shared" si="0"/>
        <v>6</v>
      </c>
      <c r="F62" s="120" t="e">
        <f>VLOOKUP(B62,input!$I$3:$J$28,2,FALSE)</f>
        <v>#N/A</v>
      </c>
    </row>
    <row r="63" spans="1:6" ht="45">
      <c r="A63" s="124" t="s">
        <v>129</v>
      </c>
      <c r="B63" s="133" t="s">
        <v>130</v>
      </c>
      <c r="C63" s="138"/>
      <c r="D63" s="158">
        <v>0.48243683576583862</v>
      </c>
      <c r="E63" s="160">
        <f t="shared" si="0"/>
        <v>0.48243683576583862</v>
      </c>
      <c r="F63" s="120" t="e">
        <f>VLOOKUP(B63,input!$I$3:$J$28,2,FALSE)</f>
        <v>#N/A</v>
      </c>
    </row>
    <row r="64" spans="1:6" ht="45">
      <c r="A64" s="124" t="s">
        <v>131</v>
      </c>
      <c r="B64" s="133" t="s">
        <v>132</v>
      </c>
      <c r="C64" s="138" t="s">
        <v>126</v>
      </c>
      <c r="D64" s="158">
        <v>0.21335999667644501</v>
      </c>
      <c r="E64" s="160">
        <f t="shared" si="0"/>
        <v>0.21335999667644501</v>
      </c>
      <c r="F64" s="120" t="e">
        <f>VLOOKUP(B64,input!$I$3:$J$28,2,FALSE)</f>
        <v>#N/A</v>
      </c>
    </row>
    <row r="65" spans="1:6" ht="45">
      <c r="A65" s="124" t="s">
        <v>133</v>
      </c>
      <c r="B65" s="133" t="s">
        <v>134</v>
      </c>
      <c r="C65" s="138" t="s">
        <v>135</v>
      </c>
      <c r="D65" s="153">
        <v>100000000</v>
      </c>
      <c r="E65" s="160">
        <f t="shared" si="0"/>
        <v>100000000</v>
      </c>
      <c r="F65" s="120" t="e">
        <f>VLOOKUP(B65,input!$I$3:$J$28,2,FALSE)</f>
        <v>#N/A</v>
      </c>
    </row>
    <row r="66" spans="1:6" ht="45">
      <c r="A66" s="124" t="s">
        <v>136</v>
      </c>
      <c r="B66" s="133" t="s">
        <v>137</v>
      </c>
      <c r="C66" s="138" t="s">
        <v>42</v>
      </c>
      <c r="D66" s="153">
        <v>0</v>
      </c>
      <c r="E66" s="160">
        <f t="shared" si="0"/>
        <v>0</v>
      </c>
      <c r="F66" s="120" t="e">
        <f>VLOOKUP(B66,input!$I$3:$J$28,2,FALSE)</f>
        <v>#N/A</v>
      </c>
    </row>
    <row r="67" spans="1:6" ht="30">
      <c r="A67" s="124" t="s">
        <v>138</v>
      </c>
      <c r="B67" s="133" t="s">
        <v>139</v>
      </c>
      <c r="C67" s="138" t="s">
        <v>65</v>
      </c>
      <c r="D67" s="157">
        <v>89.185531616210937</v>
      </c>
      <c r="E67" s="160">
        <f t="shared" si="0"/>
        <v>89.185531616210937</v>
      </c>
      <c r="F67" s="120" t="e">
        <f>VLOOKUP(B67,input!$I$3:$J$28,2,FALSE)</f>
        <v>#N/A</v>
      </c>
    </row>
    <row r="68" spans="1:6" ht="30">
      <c r="A68" s="124" t="s">
        <v>140</v>
      </c>
      <c r="B68" s="133" t="s">
        <v>141</v>
      </c>
      <c r="C68" s="138" t="s">
        <v>45</v>
      </c>
      <c r="D68" s="153">
        <v>0</v>
      </c>
      <c r="E68" s="160">
        <f t="shared" si="0"/>
        <v>0</v>
      </c>
      <c r="F68" s="120" t="e">
        <f>VLOOKUP(B68,input!$I$3:$J$28,2,FALSE)</f>
        <v>#N/A</v>
      </c>
    </row>
    <row r="69" spans="1:6" ht="30">
      <c r="A69" s="124" t="s">
        <v>142</v>
      </c>
      <c r="B69" s="133" t="s">
        <v>143</v>
      </c>
      <c r="C69" s="138" t="s">
        <v>45</v>
      </c>
      <c r="D69" s="153">
        <v>0</v>
      </c>
      <c r="E69" s="160">
        <f t="shared" si="0"/>
        <v>0</v>
      </c>
      <c r="F69" s="120" t="e">
        <f>VLOOKUP(B69,input!$I$3:$J$28,2,FALSE)</f>
        <v>#N/A</v>
      </c>
    </row>
    <row r="70" spans="1:6" ht="30">
      <c r="A70" s="124" t="s">
        <v>144</v>
      </c>
      <c r="B70" s="133" t="s">
        <v>145</v>
      </c>
      <c r="C70" s="138" t="s">
        <v>45</v>
      </c>
      <c r="D70" s="157">
        <v>80</v>
      </c>
      <c r="E70" s="160">
        <f t="shared" si="0"/>
        <v>80</v>
      </c>
      <c r="F70" s="120" t="e">
        <f>VLOOKUP(B70,input!$I$3:$J$28,2,FALSE)</f>
        <v>#N/A</v>
      </c>
    </row>
    <row r="71" spans="1:6" ht="30">
      <c r="A71" s="124" t="s">
        <v>146</v>
      </c>
      <c r="B71" s="133" t="s">
        <v>147</v>
      </c>
      <c r="C71" s="138"/>
      <c r="D71" s="156">
        <v>1000</v>
      </c>
      <c r="E71" s="160">
        <f t="shared" si="0"/>
        <v>1000</v>
      </c>
      <c r="F71" s="120" t="e">
        <f>VLOOKUP(B71,input!$I$3:$J$28,2,FALSE)</f>
        <v>#N/A</v>
      </c>
    </row>
    <row r="72" spans="1:6" ht="30">
      <c r="A72" s="124" t="s">
        <v>148</v>
      </c>
      <c r="B72" s="133" t="s">
        <v>149</v>
      </c>
      <c r="C72" s="138"/>
      <c r="D72" s="156">
        <v>1000</v>
      </c>
      <c r="E72" s="160">
        <f t="shared" ref="E72:E135" si="1">_xlfn.IFNA(F72,D72)</f>
        <v>1000</v>
      </c>
      <c r="F72" s="120" t="e">
        <f>VLOOKUP(B72,input!$I$3:$J$28,2,FALSE)</f>
        <v>#N/A</v>
      </c>
    </row>
    <row r="73" spans="1:6" ht="30">
      <c r="A73" s="124" t="s">
        <v>150</v>
      </c>
      <c r="B73" s="133" t="s">
        <v>151</v>
      </c>
      <c r="C73" s="138" t="s">
        <v>45</v>
      </c>
      <c r="D73" s="157">
        <v>99</v>
      </c>
      <c r="E73" s="160">
        <f t="shared" si="1"/>
        <v>99</v>
      </c>
      <c r="F73" s="120" t="e">
        <f>VLOOKUP(B73,input!$I$3:$J$28,2,FALSE)</f>
        <v>#N/A</v>
      </c>
    </row>
    <row r="74" spans="1:6" ht="30">
      <c r="A74" s="124" t="s">
        <v>152</v>
      </c>
      <c r="B74" s="133" t="s">
        <v>153</v>
      </c>
      <c r="C74" s="138"/>
      <c r="D74" s="154">
        <v>1</v>
      </c>
      <c r="E74" s="160">
        <f t="shared" si="1"/>
        <v>1</v>
      </c>
      <c r="F74" s="120" t="e">
        <f>VLOOKUP(B74,input!$I$3:$J$28,2,FALSE)</f>
        <v>#N/A</v>
      </c>
    </row>
    <row r="75" spans="1:6" ht="30">
      <c r="A75" s="124" t="s">
        <v>154</v>
      </c>
      <c r="B75" s="133" t="s">
        <v>155</v>
      </c>
      <c r="C75" s="138" t="s">
        <v>15</v>
      </c>
      <c r="D75" s="158">
        <v>0.55535739660263062</v>
      </c>
      <c r="E75" s="160">
        <f t="shared" si="1"/>
        <v>0.55535739660263062</v>
      </c>
      <c r="F75" s="120" t="e">
        <f>VLOOKUP(B75,input!$I$3:$J$28,2,FALSE)</f>
        <v>#N/A</v>
      </c>
    </row>
    <row r="76" spans="1:6" ht="30">
      <c r="A76" s="124" t="s">
        <v>156</v>
      </c>
      <c r="B76" s="133" t="s">
        <v>157</v>
      </c>
      <c r="C76" s="138" t="s">
        <v>65</v>
      </c>
      <c r="D76" s="153">
        <v>0</v>
      </c>
      <c r="E76" s="160">
        <f t="shared" si="1"/>
        <v>0</v>
      </c>
      <c r="F76" s="120" t="e">
        <f>VLOOKUP(B76,input!$I$3:$J$28,2,FALSE)</f>
        <v>#N/A</v>
      </c>
    </row>
    <row r="77" spans="1:6" ht="30">
      <c r="A77" s="124" t="s">
        <v>158</v>
      </c>
      <c r="B77" s="133" t="s">
        <v>159</v>
      </c>
      <c r="C77" s="138"/>
      <c r="D77" s="156">
        <v>1000</v>
      </c>
      <c r="E77" s="160">
        <f t="shared" si="1"/>
        <v>1000</v>
      </c>
      <c r="F77" s="120" t="e">
        <f>VLOOKUP(B77,input!$I$3:$J$28,2,FALSE)</f>
        <v>#N/A</v>
      </c>
    </row>
    <row r="78" spans="1:6" ht="45">
      <c r="A78" s="124" t="s">
        <v>160</v>
      </c>
      <c r="B78" s="133" t="s">
        <v>161</v>
      </c>
      <c r="C78" s="138" t="s">
        <v>162</v>
      </c>
      <c r="D78" s="154">
        <v>5.0807671546936035</v>
      </c>
      <c r="E78" s="160">
        <f t="shared" si="1"/>
        <v>5.0807671546936035</v>
      </c>
      <c r="F78" s="120" t="e">
        <f>VLOOKUP(B78,input!$I$3:$J$28,2,FALSE)</f>
        <v>#N/A</v>
      </c>
    </row>
    <row r="79" spans="1:6" ht="45">
      <c r="A79" s="124" t="s">
        <v>163</v>
      </c>
      <c r="B79" s="133" t="s">
        <v>164</v>
      </c>
      <c r="C79" s="138" t="s">
        <v>65</v>
      </c>
      <c r="D79" s="157">
        <v>94.714286804199219</v>
      </c>
      <c r="E79" s="160">
        <f t="shared" si="1"/>
        <v>94.714286804199219</v>
      </c>
      <c r="F79" s="120" t="e">
        <f>VLOOKUP(B79,input!$I$3:$J$28,2,FALSE)</f>
        <v>#N/A</v>
      </c>
    </row>
    <row r="80" spans="1:6" ht="30">
      <c r="A80" s="124" t="s">
        <v>165</v>
      </c>
      <c r="B80" s="133" t="s">
        <v>166</v>
      </c>
      <c r="C80" s="138"/>
      <c r="D80" s="154">
        <v>1.0499999523162842</v>
      </c>
      <c r="E80" s="160">
        <f t="shared" si="1"/>
        <v>1.0499999523162842</v>
      </c>
      <c r="F80" s="120" t="e">
        <f>VLOOKUP(B80,input!$I$3:$J$28,2,FALSE)</f>
        <v>#N/A</v>
      </c>
    </row>
    <row r="81" spans="1:6" ht="30">
      <c r="A81" s="124" t="s">
        <v>167</v>
      </c>
      <c r="B81" s="133" t="s">
        <v>168</v>
      </c>
      <c r="C81" s="138" t="s">
        <v>65</v>
      </c>
      <c r="D81" s="157">
        <v>89.185531616210937</v>
      </c>
      <c r="E81" s="160">
        <f t="shared" si="1"/>
        <v>89.185531616210937</v>
      </c>
      <c r="F81" s="120" t="e">
        <f>VLOOKUP(B81,input!$I$3:$J$28,2,FALSE)</f>
        <v>#N/A</v>
      </c>
    </row>
    <row r="82" spans="1:6" ht="30">
      <c r="A82" s="124" t="s">
        <v>169</v>
      </c>
      <c r="B82" s="133" t="s">
        <v>170</v>
      </c>
      <c r="C82" s="138" t="s">
        <v>45</v>
      </c>
      <c r="D82" s="153">
        <v>0</v>
      </c>
      <c r="E82" s="160">
        <f t="shared" si="1"/>
        <v>0</v>
      </c>
      <c r="F82" s="120" t="e">
        <f>VLOOKUP(B82,input!$I$3:$J$28,2,FALSE)</f>
        <v>#N/A</v>
      </c>
    </row>
    <row r="83" spans="1:6" ht="30">
      <c r="A83" s="124" t="s">
        <v>171</v>
      </c>
      <c r="B83" s="133" t="s">
        <v>172</v>
      </c>
      <c r="C83" s="138" t="s">
        <v>45</v>
      </c>
      <c r="D83" s="153">
        <v>0</v>
      </c>
      <c r="E83" s="160">
        <f t="shared" si="1"/>
        <v>0</v>
      </c>
      <c r="F83" s="120" t="e">
        <f>VLOOKUP(B83,input!$I$3:$J$28,2,FALSE)</f>
        <v>#N/A</v>
      </c>
    </row>
    <row r="84" spans="1:6" ht="30">
      <c r="A84" s="124" t="s">
        <v>173</v>
      </c>
      <c r="B84" s="133" t="s">
        <v>174</v>
      </c>
      <c r="C84" s="138" t="s">
        <v>45</v>
      </c>
      <c r="D84" s="157">
        <v>80</v>
      </c>
      <c r="E84" s="160">
        <f t="shared" si="1"/>
        <v>80</v>
      </c>
      <c r="F84" s="120" t="e">
        <f>VLOOKUP(B84,input!$I$3:$J$28,2,FALSE)</f>
        <v>#N/A</v>
      </c>
    </row>
    <row r="85" spans="1:6" ht="30">
      <c r="A85" s="124" t="s">
        <v>175</v>
      </c>
      <c r="B85" s="133" t="s">
        <v>176</v>
      </c>
      <c r="C85" s="138"/>
      <c r="D85" s="156">
        <v>1000</v>
      </c>
      <c r="E85" s="160">
        <f t="shared" si="1"/>
        <v>1000</v>
      </c>
      <c r="F85" s="120" t="e">
        <f>VLOOKUP(B85,input!$I$3:$J$28,2,FALSE)</f>
        <v>#N/A</v>
      </c>
    </row>
    <row r="86" spans="1:6" ht="30">
      <c r="A86" s="124" t="s">
        <v>177</v>
      </c>
      <c r="B86" s="133" t="s">
        <v>178</v>
      </c>
      <c r="C86" s="138"/>
      <c r="D86" s="156">
        <v>1000</v>
      </c>
      <c r="E86" s="160">
        <f t="shared" si="1"/>
        <v>1000</v>
      </c>
      <c r="F86" s="120" t="e">
        <f>VLOOKUP(B86,input!$I$3:$J$28,2,FALSE)</f>
        <v>#N/A</v>
      </c>
    </row>
    <row r="87" spans="1:6" ht="30">
      <c r="A87" s="124" t="s">
        <v>179</v>
      </c>
      <c r="B87" s="133" t="s">
        <v>180</v>
      </c>
      <c r="C87" s="138" t="s">
        <v>45</v>
      </c>
      <c r="D87" s="157">
        <v>99</v>
      </c>
      <c r="E87" s="160">
        <f t="shared" si="1"/>
        <v>99</v>
      </c>
      <c r="F87" s="120" t="e">
        <f>VLOOKUP(B87,input!$I$3:$J$28,2,FALSE)</f>
        <v>#N/A</v>
      </c>
    </row>
    <row r="88" spans="1:6" ht="30">
      <c r="A88" s="124" t="s">
        <v>181</v>
      </c>
      <c r="B88" s="133" t="s">
        <v>182</v>
      </c>
      <c r="C88" s="138"/>
      <c r="D88" s="154">
        <v>1</v>
      </c>
      <c r="E88" s="160">
        <f t="shared" si="1"/>
        <v>1</v>
      </c>
      <c r="F88" s="120" t="e">
        <f>VLOOKUP(B88,input!$I$3:$J$28,2,FALSE)</f>
        <v>#N/A</v>
      </c>
    </row>
    <row r="89" spans="1:6" ht="30">
      <c r="A89" s="124" t="s">
        <v>183</v>
      </c>
      <c r="B89" s="133" t="s">
        <v>184</v>
      </c>
      <c r="C89" s="138" t="s">
        <v>15</v>
      </c>
      <c r="D89" s="158">
        <v>0.55535739660263062</v>
      </c>
      <c r="E89" s="160">
        <f t="shared" si="1"/>
        <v>0.55535739660263062</v>
      </c>
      <c r="F89" s="120" t="e">
        <f>VLOOKUP(B89,input!$I$3:$J$28,2,FALSE)</f>
        <v>#N/A</v>
      </c>
    </row>
    <row r="90" spans="1:6" ht="30">
      <c r="A90" s="124" t="s">
        <v>185</v>
      </c>
      <c r="B90" s="133" t="s">
        <v>186</v>
      </c>
      <c r="C90" s="138" t="s">
        <v>65</v>
      </c>
      <c r="D90" s="153">
        <v>0</v>
      </c>
      <c r="E90" s="160">
        <f t="shared" si="1"/>
        <v>0</v>
      </c>
      <c r="F90" s="120" t="e">
        <f>VLOOKUP(B90,input!$I$3:$J$28,2,FALSE)</f>
        <v>#N/A</v>
      </c>
    </row>
    <row r="91" spans="1:6" ht="30">
      <c r="A91" s="124" t="s">
        <v>187</v>
      </c>
      <c r="B91" s="133" t="s">
        <v>188</v>
      </c>
      <c r="C91" s="138"/>
      <c r="D91" s="156">
        <v>1000</v>
      </c>
      <c r="E91" s="160">
        <f t="shared" si="1"/>
        <v>1000</v>
      </c>
      <c r="F91" s="120" t="e">
        <f>VLOOKUP(B91,input!$I$3:$J$28,2,FALSE)</f>
        <v>#N/A</v>
      </c>
    </row>
    <row r="92" spans="1:6" ht="45">
      <c r="A92" s="124" t="s">
        <v>189</v>
      </c>
      <c r="B92" s="133" t="s">
        <v>190</v>
      </c>
      <c r="C92" s="138" t="s">
        <v>162</v>
      </c>
      <c r="D92" s="154">
        <v>5.0807671546936035</v>
      </c>
      <c r="E92" s="160">
        <f t="shared" si="1"/>
        <v>5.0807671546936035</v>
      </c>
      <c r="F92" s="120" t="e">
        <f>VLOOKUP(B92,input!$I$3:$J$28,2,FALSE)</f>
        <v>#N/A</v>
      </c>
    </row>
    <row r="93" spans="1:6" ht="45">
      <c r="A93" s="124" t="s">
        <v>191</v>
      </c>
      <c r="B93" s="133" t="s">
        <v>192</v>
      </c>
      <c r="C93" s="138" t="s">
        <v>65</v>
      </c>
      <c r="D93" s="157">
        <v>94.714286804199219</v>
      </c>
      <c r="E93" s="160">
        <f t="shared" si="1"/>
        <v>94.714286804199219</v>
      </c>
      <c r="F93" s="120" t="e">
        <f>VLOOKUP(B93,input!$I$3:$J$28,2,FALSE)</f>
        <v>#N/A</v>
      </c>
    </row>
    <row r="94" spans="1:6" ht="30">
      <c r="A94" s="124" t="s">
        <v>193</v>
      </c>
      <c r="B94" s="133" t="s">
        <v>194</v>
      </c>
      <c r="C94" s="138"/>
      <c r="D94" s="154">
        <v>1.0499999523162842</v>
      </c>
      <c r="E94" s="160">
        <f t="shared" si="1"/>
        <v>1.0499999523162842</v>
      </c>
      <c r="F94" s="120" t="e">
        <f>VLOOKUP(B94,input!$I$3:$J$28,2,FALSE)</f>
        <v>#N/A</v>
      </c>
    </row>
    <row r="95" spans="1:6" ht="30">
      <c r="A95" s="124" t="s">
        <v>195</v>
      </c>
      <c r="B95" s="133" t="s">
        <v>196</v>
      </c>
      <c r="C95" s="138" t="s">
        <v>65</v>
      </c>
      <c r="D95" s="157">
        <v>53.17584228515625</v>
      </c>
      <c r="E95" s="160">
        <f t="shared" si="1"/>
        <v>53.17584228515625</v>
      </c>
      <c r="F95" s="120" t="e">
        <f>VLOOKUP(B95,input!$I$3:$J$28,2,FALSE)</f>
        <v>#N/A</v>
      </c>
    </row>
    <row r="96" spans="1:6" ht="30">
      <c r="A96" s="124" t="s">
        <v>197</v>
      </c>
      <c r="B96" s="133" t="s">
        <v>198</v>
      </c>
      <c r="C96" s="138" t="s">
        <v>45</v>
      </c>
      <c r="D96" s="153">
        <v>0</v>
      </c>
      <c r="E96" s="160">
        <f t="shared" si="1"/>
        <v>0</v>
      </c>
      <c r="F96" s="120" t="e">
        <f>VLOOKUP(B96,input!$I$3:$J$28,2,FALSE)</f>
        <v>#N/A</v>
      </c>
    </row>
    <row r="97" spans="1:6">
      <c r="A97" s="124" t="s">
        <v>199</v>
      </c>
      <c r="B97" s="133" t="s">
        <v>200</v>
      </c>
      <c r="C97" s="138" t="s">
        <v>45</v>
      </c>
      <c r="D97" s="153">
        <v>0</v>
      </c>
      <c r="E97" s="160">
        <f t="shared" si="1"/>
        <v>0</v>
      </c>
      <c r="F97" s="120" t="e">
        <f>VLOOKUP(B97,input!$I$3:$J$28,2,FALSE)</f>
        <v>#N/A</v>
      </c>
    </row>
    <row r="98" spans="1:6" ht="30">
      <c r="A98" s="124" t="s">
        <v>201</v>
      </c>
      <c r="B98" s="133" t="s">
        <v>202</v>
      </c>
      <c r="C98" s="138" t="s">
        <v>45</v>
      </c>
      <c r="D98" s="157">
        <v>80</v>
      </c>
      <c r="E98" s="160">
        <f t="shared" si="1"/>
        <v>80</v>
      </c>
      <c r="F98" s="120" t="e">
        <f>VLOOKUP(B98,input!$I$3:$J$28,2,FALSE)</f>
        <v>#N/A</v>
      </c>
    </row>
    <row r="99" spans="1:6">
      <c r="A99" s="124" t="s">
        <v>203</v>
      </c>
      <c r="B99" s="133" t="s">
        <v>204</v>
      </c>
      <c r="C99" s="138"/>
      <c r="D99" s="156">
        <v>1000</v>
      </c>
      <c r="E99" s="160">
        <f t="shared" si="1"/>
        <v>1000</v>
      </c>
      <c r="F99" s="120" t="e">
        <f>VLOOKUP(B99,input!$I$3:$J$28,2,FALSE)</f>
        <v>#N/A</v>
      </c>
    </row>
    <row r="100" spans="1:6" ht="30">
      <c r="A100" s="124" t="s">
        <v>205</v>
      </c>
      <c r="B100" s="133" t="s">
        <v>206</v>
      </c>
      <c r="C100" s="138"/>
      <c r="D100" s="156">
        <v>1000</v>
      </c>
      <c r="E100" s="160">
        <f t="shared" si="1"/>
        <v>1000</v>
      </c>
      <c r="F100" s="120" t="e">
        <f>VLOOKUP(B100,input!$I$3:$J$28,2,FALSE)</f>
        <v>#N/A</v>
      </c>
    </row>
    <row r="101" spans="1:6" ht="30">
      <c r="A101" s="124" t="s">
        <v>207</v>
      </c>
      <c r="B101" s="133" t="s">
        <v>208</v>
      </c>
      <c r="C101" s="138" t="s">
        <v>45</v>
      </c>
      <c r="D101" s="157">
        <v>99</v>
      </c>
      <c r="E101" s="160">
        <f t="shared" si="1"/>
        <v>99</v>
      </c>
      <c r="F101" s="120" t="e">
        <f>VLOOKUP(B101,input!$I$3:$J$28,2,FALSE)</f>
        <v>#N/A</v>
      </c>
    </row>
    <row r="102" spans="1:6" ht="30">
      <c r="A102" s="124" t="s">
        <v>209</v>
      </c>
      <c r="B102" s="133" t="s">
        <v>210</v>
      </c>
      <c r="C102" s="138"/>
      <c r="D102" s="154">
        <v>1</v>
      </c>
      <c r="E102" s="160">
        <f t="shared" si="1"/>
        <v>1</v>
      </c>
      <c r="F102" s="120" t="e">
        <f>VLOOKUP(B102,input!$I$3:$J$28,2,FALSE)</f>
        <v>#N/A</v>
      </c>
    </row>
    <row r="103" spans="1:6" ht="30">
      <c r="A103" s="124" t="s">
        <v>211</v>
      </c>
      <c r="B103" s="133" t="s">
        <v>212</v>
      </c>
      <c r="C103" s="138" t="s">
        <v>15</v>
      </c>
      <c r="D103" s="154">
        <v>1.0493322610855103</v>
      </c>
      <c r="E103" s="160">
        <f t="shared" si="1"/>
        <v>1.0493322610855103</v>
      </c>
      <c r="F103" s="120" t="e">
        <f>VLOOKUP(B103,input!$I$3:$J$28,2,FALSE)</f>
        <v>#N/A</v>
      </c>
    </row>
    <row r="104" spans="1:6" ht="30">
      <c r="A104" s="124" t="s">
        <v>213</v>
      </c>
      <c r="B104" s="133" t="s">
        <v>214</v>
      </c>
      <c r="C104" s="138" t="s">
        <v>65</v>
      </c>
      <c r="D104" s="153">
        <v>0</v>
      </c>
      <c r="E104" s="160">
        <f t="shared" si="1"/>
        <v>0</v>
      </c>
      <c r="F104" s="120" t="e">
        <f>VLOOKUP(B104,input!$I$3:$J$28,2,FALSE)</f>
        <v>#N/A</v>
      </c>
    </row>
    <row r="105" spans="1:6" ht="30">
      <c r="A105" s="124" t="s">
        <v>215</v>
      </c>
      <c r="B105" s="133" t="s">
        <v>216</v>
      </c>
      <c r="C105" s="138"/>
      <c r="D105" s="156">
        <v>1000</v>
      </c>
      <c r="E105" s="160">
        <f t="shared" si="1"/>
        <v>1000</v>
      </c>
      <c r="F105" s="120" t="e">
        <f>VLOOKUP(B105,input!$I$3:$J$28,2,FALSE)</f>
        <v>#N/A</v>
      </c>
    </row>
    <row r="106" spans="1:6" ht="30">
      <c r="A106" s="124" t="s">
        <v>217</v>
      </c>
      <c r="B106" s="133" t="s">
        <v>218</v>
      </c>
      <c r="C106" s="138" t="s">
        <v>162</v>
      </c>
      <c r="D106" s="157">
        <v>15.930975914001465</v>
      </c>
      <c r="E106" s="160">
        <f t="shared" si="1"/>
        <v>15.930975914001465</v>
      </c>
      <c r="F106" s="120" t="e">
        <f>VLOOKUP(B106,input!$I$3:$J$28,2,FALSE)</f>
        <v>#N/A</v>
      </c>
    </row>
    <row r="107" spans="1:6" ht="45">
      <c r="A107" s="124" t="s">
        <v>219</v>
      </c>
      <c r="B107" s="133" t="s">
        <v>220</v>
      </c>
      <c r="C107" s="138" t="s">
        <v>65</v>
      </c>
      <c r="D107" s="157">
        <v>76.498947143554688</v>
      </c>
      <c r="E107" s="160">
        <f t="shared" si="1"/>
        <v>76.498947143554688</v>
      </c>
      <c r="F107" s="120" t="e">
        <f>VLOOKUP(B107,input!$I$3:$J$28,2,FALSE)</f>
        <v>#N/A</v>
      </c>
    </row>
    <row r="108" spans="1:6" ht="30">
      <c r="A108" s="124" t="s">
        <v>221</v>
      </c>
      <c r="B108" s="133" t="s">
        <v>222</v>
      </c>
      <c r="C108" s="138"/>
      <c r="D108" s="154">
        <v>1.0499999523162842</v>
      </c>
      <c r="E108" s="160">
        <f t="shared" si="1"/>
        <v>1.0499999523162842</v>
      </c>
      <c r="F108" s="120" t="e">
        <f>VLOOKUP(B108,input!$I$3:$J$28,2,FALSE)</f>
        <v>#N/A</v>
      </c>
    </row>
    <row r="109" spans="1:6" ht="30">
      <c r="A109" s="124" t="s">
        <v>223</v>
      </c>
      <c r="B109" s="133" t="s">
        <v>224</v>
      </c>
      <c r="C109" s="138" t="s">
        <v>65</v>
      </c>
      <c r="D109" s="157">
        <v>53.17584228515625</v>
      </c>
      <c r="E109" s="160">
        <f t="shared" si="1"/>
        <v>53.17584228515625</v>
      </c>
      <c r="F109" s="120" t="e">
        <f>VLOOKUP(B109,input!$I$3:$J$28,2,FALSE)</f>
        <v>#N/A</v>
      </c>
    </row>
    <row r="110" spans="1:6" ht="30">
      <c r="A110" s="124" t="s">
        <v>225</v>
      </c>
      <c r="B110" s="133" t="s">
        <v>226</v>
      </c>
      <c r="C110" s="138" t="s">
        <v>45</v>
      </c>
      <c r="D110" s="153">
        <v>0</v>
      </c>
      <c r="E110" s="160">
        <f t="shared" si="1"/>
        <v>0</v>
      </c>
      <c r="F110" s="120" t="e">
        <f>VLOOKUP(B110,input!$I$3:$J$28,2,FALSE)</f>
        <v>#N/A</v>
      </c>
    </row>
    <row r="111" spans="1:6">
      <c r="A111" s="124" t="s">
        <v>227</v>
      </c>
      <c r="B111" s="133" t="s">
        <v>228</v>
      </c>
      <c r="C111" s="138" t="s">
        <v>45</v>
      </c>
      <c r="D111" s="153">
        <v>0</v>
      </c>
      <c r="E111" s="160">
        <f t="shared" si="1"/>
        <v>0</v>
      </c>
      <c r="F111" s="120" t="e">
        <f>VLOOKUP(B111,input!$I$3:$J$28,2,FALSE)</f>
        <v>#N/A</v>
      </c>
    </row>
    <row r="112" spans="1:6" ht="30">
      <c r="A112" s="124" t="s">
        <v>229</v>
      </c>
      <c r="B112" s="133" t="s">
        <v>230</v>
      </c>
      <c r="C112" s="138" t="s">
        <v>45</v>
      </c>
      <c r="D112" s="157">
        <v>80</v>
      </c>
      <c r="E112" s="160">
        <f t="shared" si="1"/>
        <v>80</v>
      </c>
      <c r="F112" s="120" t="e">
        <f>VLOOKUP(B112,input!$I$3:$J$28,2,FALSE)</f>
        <v>#N/A</v>
      </c>
    </row>
    <row r="113" spans="1:6">
      <c r="A113" s="124" t="s">
        <v>231</v>
      </c>
      <c r="B113" s="133" t="s">
        <v>232</v>
      </c>
      <c r="C113" s="138"/>
      <c r="D113" s="156">
        <v>1000</v>
      </c>
      <c r="E113" s="160">
        <f t="shared" si="1"/>
        <v>1000</v>
      </c>
      <c r="F113" s="120" t="e">
        <f>VLOOKUP(B113,input!$I$3:$J$28,2,FALSE)</f>
        <v>#N/A</v>
      </c>
    </row>
    <row r="114" spans="1:6" ht="30">
      <c r="A114" s="124" t="s">
        <v>233</v>
      </c>
      <c r="B114" s="133" t="s">
        <v>234</v>
      </c>
      <c r="C114" s="138"/>
      <c r="D114" s="156">
        <v>1000</v>
      </c>
      <c r="E114" s="160">
        <f t="shared" si="1"/>
        <v>1000</v>
      </c>
      <c r="F114" s="120" t="e">
        <f>VLOOKUP(B114,input!$I$3:$J$28,2,FALSE)</f>
        <v>#N/A</v>
      </c>
    </row>
    <row r="115" spans="1:6" ht="30">
      <c r="A115" s="124" t="s">
        <v>235</v>
      </c>
      <c r="B115" s="133" t="s">
        <v>236</v>
      </c>
      <c r="C115" s="138" t="s">
        <v>45</v>
      </c>
      <c r="D115" s="157">
        <v>99</v>
      </c>
      <c r="E115" s="160">
        <f t="shared" si="1"/>
        <v>99</v>
      </c>
      <c r="F115" s="120" t="e">
        <f>VLOOKUP(B115,input!$I$3:$J$28,2,FALSE)</f>
        <v>#N/A</v>
      </c>
    </row>
    <row r="116" spans="1:6" ht="30">
      <c r="A116" s="124" t="s">
        <v>237</v>
      </c>
      <c r="B116" s="133" t="s">
        <v>238</v>
      </c>
      <c r="C116" s="138"/>
      <c r="D116" s="154">
        <v>1</v>
      </c>
      <c r="E116" s="160">
        <f t="shared" si="1"/>
        <v>1</v>
      </c>
      <c r="F116" s="120" t="e">
        <f>VLOOKUP(B116,input!$I$3:$J$28,2,FALSE)</f>
        <v>#N/A</v>
      </c>
    </row>
    <row r="117" spans="1:6" ht="30">
      <c r="A117" s="124" t="s">
        <v>239</v>
      </c>
      <c r="B117" s="133" t="s">
        <v>240</v>
      </c>
      <c r="C117" s="138" t="s">
        <v>15</v>
      </c>
      <c r="D117" s="154">
        <v>1.0493322610855103</v>
      </c>
      <c r="E117" s="160">
        <f t="shared" si="1"/>
        <v>1.0493322610855103</v>
      </c>
      <c r="F117" s="120" t="e">
        <f>VLOOKUP(B117,input!$I$3:$J$28,2,FALSE)</f>
        <v>#N/A</v>
      </c>
    </row>
    <row r="118" spans="1:6" ht="30">
      <c r="A118" s="124" t="s">
        <v>241</v>
      </c>
      <c r="B118" s="133" t="s">
        <v>242</v>
      </c>
      <c r="C118" s="138" t="s">
        <v>65</v>
      </c>
      <c r="D118" s="153">
        <v>0</v>
      </c>
      <c r="E118" s="160">
        <f t="shared" si="1"/>
        <v>0</v>
      </c>
      <c r="F118" s="120" t="e">
        <f>VLOOKUP(B118,input!$I$3:$J$28,2,FALSE)</f>
        <v>#N/A</v>
      </c>
    </row>
    <row r="119" spans="1:6" ht="30">
      <c r="A119" s="124" t="s">
        <v>243</v>
      </c>
      <c r="B119" s="133" t="s">
        <v>244</v>
      </c>
      <c r="C119" s="138"/>
      <c r="D119" s="156">
        <v>1000</v>
      </c>
      <c r="E119" s="160">
        <f t="shared" si="1"/>
        <v>1000</v>
      </c>
      <c r="F119" s="120" t="e">
        <f>VLOOKUP(B119,input!$I$3:$J$28,2,FALSE)</f>
        <v>#N/A</v>
      </c>
    </row>
    <row r="120" spans="1:6" ht="30">
      <c r="A120" s="124" t="s">
        <v>245</v>
      </c>
      <c r="B120" s="133" t="s">
        <v>246</v>
      </c>
      <c r="C120" s="138" t="s">
        <v>162</v>
      </c>
      <c r="D120" s="157">
        <v>15.930975914001465</v>
      </c>
      <c r="E120" s="160">
        <f t="shared" si="1"/>
        <v>15.930975914001465</v>
      </c>
      <c r="F120" s="120" t="e">
        <f>VLOOKUP(B120,input!$I$3:$J$28,2,FALSE)</f>
        <v>#N/A</v>
      </c>
    </row>
    <row r="121" spans="1:6" ht="45">
      <c r="A121" s="124" t="s">
        <v>247</v>
      </c>
      <c r="B121" s="133" t="s">
        <v>248</v>
      </c>
      <c r="C121" s="138" t="s">
        <v>65</v>
      </c>
      <c r="D121" s="157">
        <v>76.498947143554688</v>
      </c>
      <c r="E121" s="160">
        <f t="shared" si="1"/>
        <v>76.498947143554688</v>
      </c>
      <c r="F121" s="120" t="e">
        <f>VLOOKUP(B121,input!$I$3:$J$28,2,FALSE)</f>
        <v>#N/A</v>
      </c>
    </row>
    <row r="122" spans="1:6" ht="30">
      <c r="A122" s="124" t="s">
        <v>249</v>
      </c>
      <c r="B122" s="133" t="s">
        <v>250</v>
      </c>
      <c r="C122" s="138"/>
      <c r="D122" s="154">
        <v>1.0499999523162842</v>
      </c>
      <c r="E122" s="160">
        <f t="shared" si="1"/>
        <v>1.0499999523162842</v>
      </c>
      <c r="F122" s="120" t="e">
        <f>VLOOKUP(B122,input!$I$3:$J$28,2,FALSE)</f>
        <v>#N/A</v>
      </c>
    </row>
    <row r="123" spans="1:6" ht="30">
      <c r="A123" s="124" t="s">
        <v>251</v>
      </c>
      <c r="B123" s="133" t="s">
        <v>252</v>
      </c>
      <c r="C123" s="138" t="s">
        <v>65</v>
      </c>
      <c r="D123" s="157">
        <v>52.434612274169922</v>
      </c>
      <c r="E123" s="160">
        <f t="shared" si="1"/>
        <v>52.434612274169922</v>
      </c>
      <c r="F123" s="120" t="e">
        <f>VLOOKUP(B123,input!$I$3:$J$28,2,FALSE)</f>
        <v>#N/A</v>
      </c>
    </row>
    <row r="124" spans="1:6" ht="30">
      <c r="A124" s="124" t="s">
        <v>253</v>
      </c>
      <c r="B124" s="133" t="s">
        <v>254</v>
      </c>
      <c r="C124" s="138" t="s">
        <v>45</v>
      </c>
      <c r="D124" s="153">
        <v>0</v>
      </c>
      <c r="E124" s="160">
        <f t="shared" si="1"/>
        <v>0</v>
      </c>
      <c r="F124" s="120" t="e">
        <f>VLOOKUP(B124,input!$I$3:$J$28,2,FALSE)</f>
        <v>#N/A</v>
      </c>
    </row>
    <row r="125" spans="1:6" ht="30">
      <c r="A125" s="124" t="s">
        <v>255</v>
      </c>
      <c r="B125" s="133" t="s">
        <v>256</v>
      </c>
      <c r="C125" s="138" t="s">
        <v>45</v>
      </c>
      <c r="D125" s="153">
        <v>0</v>
      </c>
      <c r="E125" s="160">
        <f t="shared" si="1"/>
        <v>0</v>
      </c>
      <c r="F125" s="120" t="e">
        <f>VLOOKUP(B125,input!$I$3:$J$28,2,FALSE)</f>
        <v>#N/A</v>
      </c>
    </row>
    <row r="126" spans="1:6" ht="30">
      <c r="A126" s="124" t="s">
        <v>257</v>
      </c>
      <c r="B126" s="133" t="s">
        <v>258</v>
      </c>
      <c r="C126" s="138" t="s">
        <v>45</v>
      </c>
      <c r="D126" s="157">
        <v>80</v>
      </c>
      <c r="E126" s="160">
        <f t="shared" si="1"/>
        <v>80</v>
      </c>
      <c r="F126" s="120" t="e">
        <f>VLOOKUP(B126,input!$I$3:$J$28,2,FALSE)</f>
        <v>#N/A</v>
      </c>
    </row>
    <row r="127" spans="1:6" ht="30">
      <c r="A127" s="124" t="s">
        <v>259</v>
      </c>
      <c r="B127" s="133" t="s">
        <v>260</v>
      </c>
      <c r="C127" s="138"/>
      <c r="D127" s="156">
        <v>1000</v>
      </c>
      <c r="E127" s="160">
        <f t="shared" si="1"/>
        <v>1000</v>
      </c>
      <c r="F127" s="120" t="e">
        <f>VLOOKUP(B127,input!$I$3:$J$28,2,FALSE)</f>
        <v>#N/A</v>
      </c>
    </row>
    <row r="128" spans="1:6" ht="30">
      <c r="A128" s="124" t="s">
        <v>261</v>
      </c>
      <c r="B128" s="133" t="s">
        <v>262</v>
      </c>
      <c r="C128" s="138"/>
      <c r="D128" s="156">
        <v>1000</v>
      </c>
      <c r="E128" s="160">
        <f t="shared" si="1"/>
        <v>1000</v>
      </c>
      <c r="F128" s="120" t="e">
        <f>VLOOKUP(B128,input!$I$3:$J$28,2,FALSE)</f>
        <v>#N/A</v>
      </c>
    </row>
    <row r="129" spans="1:6" ht="30">
      <c r="A129" s="124" t="s">
        <v>263</v>
      </c>
      <c r="B129" s="133" t="s">
        <v>264</v>
      </c>
      <c r="C129" s="138" t="s">
        <v>45</v>
      </c>
      <c r="D129" s="157">
        <v>99</v>
      </c>
      <c r="E129" s="160">
        <f t="shared" si="1"/>
        <v>99</v>
      </c>
      <c r="F129" s="120" t="e">
        <f>VLOOKUP(B129,input!$I$3:$J$28,2,FALSE)</f>
        <v>#N/A</v>
      </c>
    </row>
    <row r="130" spans="1:6" ht="30">
      <c r="A130" s="124" t="s">
        <v>265</v>
      </c>
      <c r="B130" s="133" t="s">
        <v>266</v>
      </c>
      <c r="C130" s="138"/>
      <c r="D130" s="154">
        <v>1</v>
      </c>
      <c r="E130" s="160">
        <f t="shared" si="1"/>
        <v>1</v>
      </c>
      <c r="F130" s="120" t="e">
        <f>VLOOKUP(B130,input!$I$3:$J$28,2,FALSE)</f>
        <v>#N/A</v>
      </c>
    </row>
    <row r="131" spans="1:6" ht="30">
      <c r="A131" s="124" t="s">
        <v>267</v>
      </c>
      <c r="B131" s="133" t="s">
        <v>268</v>
      </c>
      <c r="C131" s="138" t="s">
        <v>15</v>
      </c>
      <c r="D131" s="158">
        <v>0.33725708723068237</v>
      </c>
      <c r="E131" s="160">
        <f t="shared" si="1"/>
        <v>0.33725708723068237</v>
      </c>
      <c r="F131" s="120" t="e">
        <f>VLOOKUP(B131,input!$I$3:$J$28,2,FALSE)</f>
        <v>#N/A</v>
      </c>
    </row>
    <row r="132" spans="1:6" ht="30">
      <c r="A132" s="124" t="s">
        <v>269</v>
      </c>
      <c r="B132" s="133" t="s">
        <v>270</v>
      </c>
      <c r="C132" s="138" t="s">
        <v>65</v>
      </c>
      <c r="D132" s="153">
        <v>0</v>
      </c>
      <c r="E132" s="160">
        <f t="shared" si="1"/>
        <v>0</v>
      </c>
      <c r="F132" s="120" t="e">
        <f>VLOOKUP(B132,input!$I$3:$J$28,2,FALSE)</f>
        <v>#N/A</v>
      </c>
    </row>
    <row r="133" spans="1:6" ht="30">
      <c r="A133" s="124" t="s">
        <v>271</v>
      </c>
      <c r="B133" s="133" t="s">
        <v>272</v>
      </c>
      <c r="C133" s="138"/>
      <c r="D133" s="156">
        <v>1000</v>
      </c>
      <c r="E133" s="160">
        <f t="shared" si="1"/>
        <v>1000</v>
      </c>
      <c r="F133" s="120" t="e">
        <f>VLOOKUP(B133,input!$I$3:$J$28,2,FALSE)</f>
        <v>#N/A</v>
      </c>
    </row>
    <row r="134" spans="1:6" ht="45">
      <c r="A134" s="124" t="s">
        <v>273</v>
      </c>
      <c r="B134" s="133" t="s">
        <v>274</v>
      </c>
      <c r="C134" s="138" t="s">
        <v>162</v>
      </c>
      <c r="D134" s="154">
        <v>5.1834092140197754</v>
      </c>
      <c r="E134" s="160">
        <f t="shared" si="1"/>
        <v>5.1834092140197754</v>
      </c>
      <c r="F134" s="120" t="e">
        <f>VLOOKUP(B134,input!$I$3:$J$28,2,FALSE)</f>
        <v>#N/A</v>
      </c>
    </row>
    <row r="135" spans="1:6" ht="45">
      <c r="A135" s="124" t="s">
        <v>275</v>
      </c>
      <c r="B135" s="133" t="s">
        <v>276</v>
      </c>
      <c r="C135" s="138" t="s">
        <v>65</v>
      </c>
      <c r="D135" s="157">
        <v>55.685157775878906</v>
      </c>
      <c r="E135" s="160">
        <f t="shared" si="1"/>
        <v>55.685157775878906</v>
      </c>
      <c r="F135" s="120" t="e">
        <f>VLOOKUP(B135,input!$I$3:$J$28,2,FALSE)</f>
        <v>#N/A</v>
      </c>
    </row>
    <row r="136" spans="1:6" ht="30">
      <c r="A136" s="124" t="s">
        <v>277</v>
      </c>
      <c r="B136" s="133" t="s">
        <v>278</v>
      </c>
      <c r="C136" s="138"/>
      <c r="D136" s="154">
        <v>1.0499999523162842</v>
      </c>
      <c r="E136" s="160">
        <f t="shared" ref="E136:E199" si="2">_xlfn.IFNA(F136,D136)</f>
        <v>1.0499999523162842</v>
      </c>
      <c r="F136" s="120" t="e">
        <f>VLOOKUP(B136,input!$I$3:$J$28,2,FALSE)</f>
        <v>#N/A</v>
      </c>
    </row>
    <row r="137" spans="1:6" ht="30">
      <c r="A137" s="124" t="s">
        <v>279</v>
      </c>
      <c r="B137" s="133" t="s">
        <v>280</v>
      </c>
      <c r="C137" s="138" t="s">
        <v>65</v>
      </c>
      <c r="D137" s="157">
        <v>52.434612274169922</v>
      </c>
      <c r="E137" s="160">
        <f t="shared" si="2"/>
        <v>52.434612274169922</v>
      </c>
      <c r="F137" s="120" t="e">
        <f>VLOOKUP(B137,input!$I$3:$J$28,2,FALSE)</f>
        <v>#N/A</v>
      </c>
    </row>
    <row r="138" spans="1:6" ht="30">
      <c r="A138" s="124" t="s">
        <v>281</v>
      </c>
      <c r="B138" s="133" t="s">
        <v>282</v>
      </c>
      <c r="C138" s="138" t="s">
        <v>45</v>
      </c>
      <c r="D138" s="153">
        <v>0</v>
      </c>
      <c r="E138" s="160">
        <f t="shared" si="2"/>
        <v>0</v>
      </c>
      <c r="F138" s="120" t="e">
        <f>VLOOKUP(B138,input!$I$3:$J$28,2,FALSE)</f>
        <v>#N/A</v>
      </c>
    </row>
    <row r="139" spans="1:6" ht="30">
      <c r="A139" s="124" t="s">
        <v>283</v>
      </c>
      <c r="B139" s="133" t="s">
        <v>284</v>
      </c>
      <c r="C139" s="138" t="s">
        <v>45</v>
      </c>
      <c r="D139" s="153">
        <v>0</v>
      </c>
      <c r="E139" s="160">
        <f t="shared" si="2"/>
        <v>0</v>
      </c>
      <c r="F139" s="120" t="e">
        <f>VLOOKUP(B139,input!$I$3:$J$28,2,FALSE)</f>
        <v>#N/A</v>
      </c>
    </row>
    <row r="140" spans="1:6" ht="30">
      <c r="A140" s="124" t="s">
        <v>285</v>
      </c>
      <c r="B140" s="133" t="s">
        <v>286</v>
      </c>
      <c r="C140" s="138" t="s">
        <v>45</v>
      </c>
      <c r="D140" s="157">
        <v>80</v>
      </c>
      <c r="E140" s="160">
        <f t="shared" si="2"/>
        <v>80</v>
      </c>
      <c r="F140" s="120" t="e">
        <f>VLOOKUP(B140,input!$I$3:$J$28,2,FALSE)</f>
        <v>#N/A</v>
      </c>
    </row>
    <row r="141" spans="1:6" ht="30">
      <c r="A141" s="124" t="s">
        <v>287</v>
      </c>
      <c r="B141" s="133" t="s">
        <v>288</v>
      </c>
      <c r="C141" s="138"/>
      <c r="D141" s="156">
        <v>1000</v>
      </c>
      <c r="E141" s="160">
        <f t="shared" si="2"/>
        <v>1000</v>
      </c>
      <c r="F141" s="120" t="e">
        <f>VLOOKUP(B141,input!$I$3:$J$28,2,FALSE)</f>
        <v>#N/A</v>
      </c>
    </row>
    <row r="142" spans="1:6" ht="30">
      <c r="A142" s="124" t="s">
        <v>289</v>
      </c>
      <c r="B142" s="133" t="s">
        <v>290</v>
      </c>
      <c r="C142" s="138"/>
      <c r="D142" s="156">
        <v>1000</v>
      </c>
      <c r="E142" s="160">
        <f t="shared" si="2"/>
        <v>1000</v>
      </c>
      <c r="F142" s="120" t="e">
        <f>VLOOKUP(B142,input!$I$3:$J$28,2,FALSE)</f>
        <v>#N/A</v>
      </c>
    </row>
    <row r="143" spans="1:6" ht="30">
      <c r="A143" s="124" t="s">
        <v>291</v>
      </c>
      <c r="B143" s="133" t="s">
        <v>292</v>
      </c>
      <c r="C143" s="138" t="s">
        <v>45</v>
      </c>
      <c r="D143" s="157">
        <v>99</v>
      </c>
      <c r="E143" s="160">
        <f t="shared" si="2"/>
        <v>99</v>
      </c>
      <c r="F143" s="120" t="e">
        <f>VLOOKUP(B143,input!$I$3:$J$28,2,FALSE)</f>
        <v>#N/A</v>
      </c>
    </row>
    <row r="144" spans="1:6" ht="30">
      <c r="A144" s="124" t="s">
        <v>293</v>
      </c>
      <c r="B144" s="133" t="s">
        <v>294</v>
      </c>
      <c r="C144" s="138"/>
      <c r="D144" s="154">
        <v>1</v>
      </c>
      <c r="E144" s="160">
        <f t="shared" si="2"/>
        <v>1</v>
      </c>
      <c r="F144" s="120" t="e">
        <f>VLOOKUP(B144,input!$I$3:$J$28,2,FALSE)</f>
        <v>#N/A</v>
      </c>
    </row>
    <row r="145" spans="1:6" ht="30">
      <c r="A145" s="124" t="s">
        <v>295</v>
      </c>
      <c r="B145" s="133" t="s">
        <v>296</v>
      </c>
      <c r="C145" s="138" t="s">
        <v>15</v>
      </c>
      <c r="D145" s="158">
        <v>0.33725708723068237</v>
      </c>
      <c r="E145" s="160">
        <f t="shared" si="2"/>
        <v>0.33725708723068237</v>
      </c>
      <c r="F145" s="120" t="e">
        <f>VLOOKUP(B145,input!$I$3:$J$28,2,FALSE)</f>
        <v>#N/A</v>
      </c>
    </row>
    <row r="146" spans="1:6" ht="30">
      <c r="A146" s="124" t="s">
        <v>297</v>
      </c>
      <c r="B146" s="133" t="s">
        <v>298</v>
      </c>
      <c r="C146" s="138" t="s">
        <v>65</v>
      </c>
      <c r="D146" s="153">
        <v>0</v>
      </c>
      <c r="E146" s="160">
        <f t="shared" si="2"/>
        <v>0</v>
      </c>
      <c r="F146" s="120" t="e">
        <f>VLOOKUP(B146,input!$I$3:$J$28,2,FALSE)</f>
        <v>#N/A</v>
      </c>
    </row>
    <row r="147" spans="1:6" ht="30">
      <c r="A147" s="124" t="s">
        <v>299</v>
      </c>
      <c r="B147" s="133" t="s">
        <v>300</v>
      </c>
      <c r="C147" s="138"/>
      <c r="D147" s="156">
        <v>1000</v>
      </c>
      <c r="E147" s="160">
        <f t="shared" si="2"/>
        <v>1000</v>
      </c>
      <c r="F147" s="120" t="e">
        <f>VLOOKUP(B147,input!$I$3:$J$28,2,FALSE)</f>
        <v>#N/A</v>
      </c>
    </row>
    <row r="148" spans="1:6" ht="45">
      <c r="A148" s="124" t="s">
        <v>301</v>
      </c>
      <c r="B148" s="133" t="s">
        <v>302</v>
      </c>
      <c r="C148" s="138" t="s">
        <v>162</v>
      </c>
      <c r="D148" s="154">
        <v>5.1834092140197754</v>
      </c>
      <c r="E148" s="160">
        <f t="shared" si="2"/>
        <v>5.1834092140197754</v>
      </c>
      <c r="F148" s="120" t="e">
        <f>VLOOKUP(B148,input!$I$3:$J$28,2,FALSE)</f>
        <v>#N/A</v>
      </c>
    </row>
    <row r="149" spans="1:6" ht="45">
      <c r="A149" s="124" t="s">
        <v>303</v>
      </c>
      <c r="B149" s="133" t="s">
        <v>304</v>
      </c>
      <c r="C149" s="138" t="s">
        <v>65</v>
      </c>
      <c r="D149" s="157">
        <v>55.685157775878906</v>
      </c>
      <c r="E149" s="160">
        <f t="shared" si="2"/>
        <v>55.685157775878906</v>
      </c>
      <c r="F149" s="120" t="e">
        <f>VLOOKUP(B149,input!$I$3:$J$28,2,FALSE)</f>
        <v>#N/A</v>
      </c>
    </row>
    <row r="150" spans="1:6" ht="30">
      <c r="A150" s="124" t="s">
        <v>305</v>
      </c>
      <c r="B150" s="133" t="s">
        <v>306</v>
      </c>
      <c r="C150" s="138"/>
      <c r="D150" s="154">
        <v>1.0499999523162842</v>
      </c>
      <c r="E150" s="160">
        <f t="shared" si="2"/>
        <v>1.0499999523162842</v>
      </c>
      <c r="F150" s="120" t="e">
        <f>VLOOKUP(B150,input!$I$3:$J$28,2,FALSE)</f>
        <v>#N/A</v>
      </c>
    </row>
    <row r="151" spans="1:6" ht="30">
      <c r="A151" s="124" t="s">
        <v>307</v>
      </c>
      <c r="B151" s="133" t="s">
        <v>308</v>
      </c>
      <c r="C151" s="138" t="s">
        <v>42</v>
      </c>
      <c r="D151" s="157">
        <v>22.709999084472656</v>
      </c>
      <c r="E151" s="160">
        <f t="shared" si="2"/>
        <v>22.709999084472656</v>
      </c>
      <c r="F151" s="120" t="e">
        <f>VLOOKUP(B151,input!$I$3:$J$28,2,FALSE)</f>
        <v>#N/A</v>
      </c>
    </row>
    <row r="152" spans="1:6" ht="45">
      <c r="A152" s="124" t="s">
        <v>309</v>
      </c>
      <c r="B152" s="133" t="s">
        <v>310</v>
      </c>
      <c r="C152" s="138" t="s">
        <v>42</v>
      </c>
      <c r="D152" s="154">
        <v>3.3685996532440186</v>
      </c>
      <c r="E152" s="160">
        <f t="shared" si="2"/>
        <v>3.3685996532440186</v>
      </c>
      <c r="F152" s="120" t="e">
        <f>VLOOKUP(B152,input!$I$3:$J$28,2,FALSE)</f>
        <v>#N/A</v>
      </c>
    </row>
    <row r="153" spans="1:6" ht="45">
      <c r="A153" s="124" t="s">
        <v>311</v>
      </c>
      <c r="B153" s="133" t="s">
        <v>312</v>
      </c>
      <c r="C153" s="138" t="s">
        <v>50</v>
      </c>
      <c r="D153" s="158">
        <v>0.41367900371551514</v>
      </c>
      <c r="E153" s="160">
        <f t="shared" si="2"/>
        <v>0.41367900371551514</v>
      </c>
      <c r="F153" s="120" t="e">
        <f>VLOOKUP(B153,input!$I$3:$J$28,2,FALSE)</f>
        <v>#N/A</v>
      </c>
    </row>
    <row r="154" spans="1:6" ht="30">
      <c r="A154" s="124" t="s">
        <v>313</v>
      </c>
      <c r="B154" s="133" t="s">
        <v>314</v>
      </c>
      <c r="C154" s="138" t="s">
        <v>42</v>
      </c>
      <c r="D154" s="154">
        <v>2</v>
      </c>
      <c r="E154" s="160">
        <f t="shared" si="2"/>
        <v>2</v>
      </c>
      <c r="F154" s="120" t="e">
        <f>VLOOKUP(B154,input!$I$3:$J$28,2,FALSE)</f>
        <v>#N/A</v>
      </c>
    </row>
    <row r="155" spans="1:6" ht="30">
      <c r="A155" s="124" t="s">
        <v>315</v>
      </c>
      <c r="B155" s="133" t="s">
        <v>316</v>
      </c>
      <c r="C155" s="138" t="s">
        <v>42</v>
      </c>
      <c r="D155" s="157">
        <v>31.653999328613281</v>
      </c>
      <c r="E155" s="160">
        <f t="shared" si="2"/>
        <v>31.653999328613281</v>
      </c>
      <c r="F155" s="120" t="e">
        <f>VLOOKUP(B155,input!$I$3:$J$28,2,FALSE)</f>
        <v>#N/A</v>
      </c>
    </row>
    <row r="156" spans="1:6" ht="45">
      <c r="A156" s="124" t="s">
        <v>317</v>
      </c>
      <c r="B156" s="133" t="s">
        <v>318</v>
      </c>
      <c r="C156" s="138" t="s">
        <v>42</v>
      </c>
      <c r="D156" s="157">
        <v>53.099998474121094</v>
      </c>
      <c r="E156" s="160">
        <f t="shared" si="2"/>
        <v>53.099998474121094</v>
      </c>
      <c r="F156" s="120" t="e">
        <f>VLOOKUP(B156,input!$I$3:$J$28,2,FALSE)</f>
        <v>#N/A</v>
      </c>
    </row>
    <row r="157" spans="1:6" ht="45">
      <c r="A157" s="124" t="s">
        <v>319</v>
      </c>
      <c r="B157" s="133" t="s">
        <v>320</v>
      </c>
      <c r="C157" s="138" t="s">
        <v>50</v>
      </c>
      <c r="D157" s="158">
        <v>0.41367900371551514</v>
      </c>
      <c r="E157" s="160">
        <f t="shared" si="2"/>
        <v>0.41367900371551514</v>
      </c>
      <c r="F157" s="120" t="e">
        <f>VLOOKUP(B157,input!$I$3:$J$28,2,FALSE)</f>
        <v>#N/A</v>
      </c>
    </row>
    <row r="158" spans="1:6" ht="30">
      <c r="A158" s="124" t="s">
        <v>321</v>
      </c>
      <c r="B158" s="133" t="s">
        <v>322</v>
      </c>
      <c r="C158" s="138" t="s">
        <v>42</v>
      </c>
      <c r="D158" s="154">
        <v>2</v>
      </c>
      <c r="E158" s="160">
        <f t="shared" si="2"/>
        <v>2</v>
      </c>
      <c r="F158" s="120" t="e">
        <f>VLOOKUP(B158,input!$I$3:$J$28,2,FALSE)</f>
        <v>#N/A</v>
      </c>
    </row>
    <row r="159" spans="1:6" ht="30">
      <c r="A159" s="124" t="s">
        <v>323</v>
      </c>
      <c r="B159" s="133" t="s">
        <v>324</v>
      </c>
      <c r="C159" s="138" t="s">
        <v>50</v>
      </c>
      <c r="D159" s="154">
        <v>1.0132377147674561</v>
      </c>
      <c r="E159" s="160">
        <f t="shared" si="2"/>
        <v>1.0132377147674561</v>
      </c>
      <c r="F159" s="120" t="e">
        <f>VLOOKUP(B159,input!$I$3:$J$28,2,FALSE)</f>
        <v>#N/A</v>
      </c>
    </row>
    <row r="160" spans="1:6" ht="30">
      <c r="A160" s="124" t="s">
        <v>325</v>
      </c>
      <c r="B160" s="133" t="s">
        <v>326</v>
      </c>
      <c r="C160" s="138" t="s">
        <v>42</v>
      </c>
      <c r="D160" s="157">
        <v>24.999990463256836</v>
      </c>
      <c r="E160" s="160">
        <f t="shared" si="2"/>
        <v>24.999990463256836</v>
      </c>
      <c r="F160" s="120" t="e">
        <f>VLOOKUP(B160,input!$I$3:$J$28,2,FALSE)</f>
        <v>#N/A</v>
      </c>
    </row>
    <row r="161" spans="1:6">
      <c r="A161" s="124" t="s">
        <v>327</v>
      </c>
      <c r="B161" s="133" t="s">
        <v>328</v>
      </c>
      <c r="C161" s="138" t="s">
        <v>20</v>
      </c>
      <c r="D161" s="154">
        <v>8.1646785736083984</v>
      </c>
      <c r="E161" s="160">
        <f t="shared" si="2"/>
        <v>8.1646785736083984</v>
      </c>
      <c r="F161" s="120" t="e">
        <f>VLOOKUP(B161,input!$I$3:$J$28,2,FALSE)</f>
        <v>#N/A</v>
      </c>
    </row>
    <row r="162" spans="1:6">
      <c r="A162" s="124" t="s">
        <v>329</v>
      </c>
      <c r="B162" s="133" t="s">
        <v>330</v>
      </c>
      <c r="C162" s="138"/>
      <c r="D162" s="130" t="s">
        <v>331</v>
      </c>
      <c r="E162" s="160" t="str">
        <f t="shared" si="2"/>
        <v>UJLJ-BTG</v>
      </c>
      <c r="F162" s="120" t="e">
        <f>VLOOKUP(B162,input!$I$3:$J$28,2,FALSE)</f>
        <v>#N/A</v>
      </c>
    </row>
    <row r="163" spans="1:6" ht="30">
      <c r="A163" s="124" t="s">
        <v>332</v>
      </c>
      <c r="B163" s="133" t="s">
        <v>333</v>
      </c>
      <c r="C163" s="138" t="s">
        <v>45</v>
      </c>
      <c r="D163" s="157">
        <v>35</v>
      </c>
      <c r="E163" s="160">
        <f t="shared" si="2"/>
        <v>0</v>
      </c>
      <c r="F163" s="120">
        <f>VLOOKUP(B163,input!$I$3:$J$28,2,FALSE)</f>
        <v>0</v>
      </c>
    </row>
    <row r="164" spans="1:6" ht="30">
      <c r="A164" s="124" t="s">
        <v>334</v>
      </c>
      <c r="B164" s="133" t="s">
        <v>335</v>
      </c>
      <c r="C164" s="138" t="s">
        <v>45</v>
      </c>
      <c r="D164" s="157">
        <v>42.700000762939453</v>
      </c>
      <c r="E164" s="160">
        <f t="shared" si="2"/>
        <v>42.700000762939453</v>
      </c>
      <c r="F164" s="120" t="e">
        <f>VLOOKUP(B164,input!$I$3:$J$28,2,FALSE)</f>
        <v>#N/A</v>
      </c>
    </row>
    <row r="165" spans="1:6" ht="30">
      <c r="A165" s="124" t="s">
        <v>336</v>
      </c>
      <c r="B165" s="133" t="s">
        <v>337</v>
      </c>
      <c r="C165" s="138" t="s">
        <v>45</v>
      </c>
      <c r="D165" s="154">
        <v>2.9500000476837158</v>
      </c>
      <c r="E165" s="160">
        <f t="shared" si="2"/>
        <v>2.9500000476837158</v>
      </c>
      <c r="F165" s="120" t="e">
        <f>VLOOKUP(B165,input!$I$3:$J$28,2,FALSE)</f>
        <v>#N/A</v>
      </c>
    </row>
    <row r="166" spans="1:6" ht="30">
      <c r="A166" s="124" t="s">
        <v>338</v>
      </c>
      <c r="B166" s="133" t="s">
        <v>339</v>
      </c>
      <c r="C166" s="138" t="s">
        <v>45</v>
      </c>
      <c r="D166" s="158">
        <v>0.62999999523162842</v>
      </c>
      <c r="E166" s="160">
        <f t="shared" si="2"/>
        <v>0.62999999523162842</v>
      </c>
      <c r="F166" s="120" t="e">
        <f>VLOOKUP(B166,input!$I$3:$J$28,2,FALSE)</f>
        <v>#N/A</v>
      </c>
    </row>
    <row r="167" spans="1:6" ht="30">
      <c r="A167" s="124" t="s">
        <v>340</v>
      </c>
      <c r="B167" s="133" t="s">
        <v>341</v>
      </c>
      <c r="C167" s="138" t="s">
        <v>45</v>
      </c>
      <c r="D167" s="153">
        <v>0</v>
      </c>
      <c r="E167" s="160">
        <f t="shared" si="2"/>
        <v>0</v>
      </c>
      <c r="F167" s="120" t="e">
        <f>VLOOKUP(B167,input!$I$3:$J$28,2,FALSE)</f>
        <v>#N/A</v>
      </c>
    </row>
    <row r="168" spans="1:6" ht="30">
      <c r="A168" s="124" t="s">
        <v>342</v>
      </c>
      <c r="B168" s="133" t="s">
        <v>343</v>
      </c>
      <c r="C168" s="138" t="s">
        <v>45</v>
      </c>
      <c r="D168" s="158">
        <v>0.44999998807907104</v>
      </c>
      <c r="E168" s="160">
        <f t="shared" si="2"/>
        <v>0.44999998807907104</v>
      </c>
      <c r="F168" s="120" t="e">
        <f>VLOOKUP(B168,input!$I$3:$J$28,2,FALSE)</f>
        <v>#N/A</v>
      </c>
    </row>
    <row r="169" spans="1:6" ht="30">
      <c r="A169" s="124" t="s">
        <v>344</v>
      </c>
      <c r="B169" s="133" t="s">
        <v>345</v>
      </c>
      <c r="C169" s="138" t="s">
        <v>45</v>
      </c>
      <c r="D169" s="157">
        <v>13.639999389648437</v>
      </c>
      <c r="E169" s="160">
        <f t="shared" si="2"/>
        <v>13.639999389648437</v>
      </c>
      <c r="F169" s="120" t="e">
        <f>VLOOKUP(B169,input!$I$3:$J$28,2,FALSE)</f>
        <v>#N/A</v>
      </c>
    </row>
    <row r="170" spans="1:6">
      <c r="A170" s="124" t="s">
        <v>346</v>
      </c>
      <c r="B170" s="133" t="s">
        <v>347</v>
      </c>
      <c r="C170" s="138" t="s">
        <v>348</v>
      </c>
      <c r="D170" s="153">
        <v>16748</v>
      </c>
      <c r="E170" s="160">
        <f t="shared" si="2"/>
        <v>0</v>
      </c>
      <c r="F170" s="120">
        <f>VLOOKUP(B170,input!$I$3:$J$28,2,FALSE)</f>
        <v>0</v>
      </c>
    </row>
    <row r="171" spans="1:6" ht="30">
      <c r="A171" s="124" t="s">
        <v>349</v>
      </c>
      <c r="B171" s="133" t="s">
        <v>350</v>
      </c>
      <c r="C171" s="138" t="s">
        <v>45</v>
      </c>
      <c r="D171" s="157">
        <v>30.540000915527344</v>
      </c>
      <c r="E171" s="160">
        <f t="shared" si="2"/>
        <v>30.540000915527344</v>
      </c>
      <c r="F171" s="120" t="e">
        <f>VLOOKUP(B171,input!$I$3:$J$28,2,FALSE)</f>
        <v>#N/A</v>
      </c>
    </row>
    <row r="172" spans="1:6" ht="30">
      <c r="A172" s="124" t="s">
        <v>351</v>
      </c>
      <c r="B172" s="133" t="s">
        <v>352</v>
      </c>
      <c r="C172" s="138" t="s">
        <v>353</v>
      </c>
      <c r="D172" s="154">
        <v>1.1303693056106567</v>
      </c>
      <c r="E172" s="160">
        <f t="shared" si="2"/>
        <v>1.1303693056106567</v>
      </c>
      <c r="F172" s="120" t="e">
        <f>VLOOKUP(B172,input!$I$3:$J$28,2,FALSE)</f>
        <v>#N/A</v>
      </c>
    </row>
    <row r="173" spans="1:6" ht="30">
      <c r="A173" s="124" t="s">
        <v>354</v>
      </c>
      <c r="B173" s="133" t="s">
        <v>355</v>
      </c>
      <c r="C173" s="138" t="s">
        <v>353</v>
      </c>
      <c r="D173" s="154">
        <v>1.9258143901824951</v>
      </c>
      <c r="E173" s="160">
        <f t="shared" si="2"/>
        <v>1.9258143901824951</v>
      </c>
      <c r="F173" s="120" t="e">
        <f>VLOOKUP(B173,input!$I$3:$J$28,2,FALSE)</f>
        <v>#N/A</v>
      </c>
    </row>
    <row r="174" spans="1:6" ht="30">
      <c r="A174" s="124" t="s">
        <v>356</v>
      </c>
      <c r="B174" s="133" t="s">
        <v>357</v>
      </c>
      <c r="C174" s="138"/>
      <c r="D174" s="157">
        <v>96</v>
      </c>
      <c r="E174" s="160">
        <f t="shared" si="2"/>
        <v>96</v>
      </c>
      <c r="F174" s="120" t="e">
        <f>VLOOKUP(B174,input!$I$3:$J$28,2,FALSE)</f>
        <v>#N/A</v>
      </c>
    </row>
    <row r="175" spans="1:6" ht="30">
      <c r="A175" s="124" t="s">
        <v>358</v>
      </c>
      <c r="B175" s="133" t="s">
        <v>359</v>
      </c>
      <c r="C175" s="138" t="s">
        <v>45</v>
      </c>
      <c r="D175" s="157">
        <v>40</v>
      </c>
      <c r="E175" s="160">
        <f t="shared" si="2"/>
        <v>40</v>
      </c>
      <c r="F175" s="120" t="e">
        <f>VLOOKUP(B175,input!$I$3:$J$28,2,FALSE)</f>
        <v>#N/A</v>
      </c>
    </row>
    <row r="176" spans="1:6" ht="30">
      <c r="A176" s="124" t="s">
        <v>360</v>
      </c>
      <c r="B176" s="133" t="s">
        <v>361</v>
      </c>
      <c r="C176" s="138" t="s">
        <v>45</v>
      </c>
      <c r="D176" s="157">
        <v>24</v>
      </c>
      <c r="E176" s="160">
        <f t="shared" si="2"/>
        <v>24</v>
      </c>
      <c r="F176" s="120" t="e">
        <f>VLOOKUP(B176,input!$I$3:$J$28,2,FALSE)</f>
        <v>#N/A</v>
      </c>
    </row>
    <row r="177" spans="1:6" ht="30">
      <c r="A177" s="124" t="s">
        <v>362</v>
      </c>
      <c r="B177" s="133" t="s">
        <v>363</v>
      </c>
      <c r="C177" s="138" t="s">
        <v>45</v>
      </c>
      <c r="D177" s="157">
        <v>16.799999237060547</v>
      </c>
      <c r="E177" s="160">
        <f t="shared" si="2"/>
        <v>16.799999237060547</v>
      </c>
      <c r="F177" s="120" t="e">
        <f>VLOOKUP(B177,input!$I$3:$J$28,2,FALSE)</f>
        <v>#N/A</v>
      </c>
    </row>
    <row r="178" spans="1:6" ht="30">
      <c r="A178" s="124" t="s">
        <v>364</v>
      </c>
      <c r="B178" s="133" t="s">
        <v>365</v>
      </c>
      <c r="C178" s="138" t="s">
        <v>45</v>
      </c>
      <c r="D178" s="154">
        <v>5.8000001907348633</v>
      </c>
      <c r="E178" s="160">
        <f t="shared" si="2"/>
        <v>5.8000001907348633</v>
      </c>
      <c r="F178" s="120" t="e">
        <f>VLOOKUP(B178,input!$I$3:$J$28,2,FALSE)</f>
        <v>#N/A</v>
      </c>
    </row>
    <row r="179" spans="1:6" ht="30">
      <c r="A179" s="124" t="s">
        <v>366</v>
      </c>
      <c r="B179" s="133" t="s">
        <v>367</v>
      </c>
      <c r="C179" s="138" t="s">
        <v>45</v>
      </c>
      <c r="D179" s="154">
        <v>2</v>
      </c>
      <c r="E179" s="160">
        <f t="shared" si="2"/>
        <v>2</v>
      </c>
      <c r="F179" s="120" t="e">
        <f>VLOOKUP(B179,input!$I$3:$J$28,2,FALSE)</f>
        <v>#N/A</v>
      </c>
    </row>
    <row r="180" spans="1:6" ht="30">
      <c r="A180" s="124" t="s">
        <v>368</v>
      </c>
      <c r="B180" s="133" t="s">
        <v>369</v>
      </c>
      <c r="C180" s="138" t="s">
        <v>45</v>
      </c>
      <c r="D180" s="158">
        <v>0.80000001192092896</v>
      </c>
      <c r="E180" s="160">
        <f t="shared" si="2"/>
        <v>0.80000001192092896</v>
      </c>
      <c r="F180" s="120" t="e">
        <f>VLOOKUP(B180,input!$I$3:$J$28,2,FALSE)</f>
        <v>#N/A</v>
      </c>
    </row>
    <row r="181" spans="1:6" ht="30">
      <c r="A181" s="124" t="s">
        <v>370</v>
      </c>
      <c r="B181" s="133" t="s">
        <v>371</v>
      </c>
      <c r="C181" s="138" t="s">
        <v>45</v>
      </c>
      <c r="D181" s="154">
        <v>2.4000000953674316</v>
      </c>
      <c r="E181" s="160">
        <f t="shared" si="2"/>
        <v>2.4000000953674316</v>
      </c>
      <c r="F181" s="120" t="e">
        <f>VLOOKUP(B181,input!$I$3:$J$28,2,FALSE)</f>
        <v>#N/A</v>
      </c>
    </row>
    <row r="182" spans="1:6" ht="30">
      <c r="A182" s="124" t="s">
        <v>372</v>
      </c>
      <c r="B182" s="133" t="s">
        <v>373</v>
      </c>
      <c r="C182" s="138" t="s">
        <v>45</v>
      </c>
      <c r="D182" s="154">
        <v>1.2999999523162842</v>
      </c>
      <c r="E182" s="160">
        <f t="shared" si="2"/>
        <v>1.2999999523162842</v>
      </c>
      <c r="F182" s="120" t="e">
        <f>VLOOKUP(B182,input!$I$3:$J$28,2,FALSE)</f>
        <v>#N/A</v>
      </c>
    </row>
    <row r="183" spans="1:6" ht="30">
      <c r="A183" s="124" t="s">
        <v>374</v>
      </c>
      <c r="B183" s="133" t="s">
        <v>375</v>
      </c>
      <c r="C183" s="138" t="s">
        <v>45</v>
      </c>
      <c r="D183" s="158">
        <v>0.10000000149011612</v>
      </c>
      <c r="E183" s="160">
        <f t="shared" si="2"/>
        <v>0.10000000149011612</v>
      </c>
      <c r="F183" s="120" t="e">
        <f>VLOOKUP(B183,input!$I$3:$J$28,2,FALSE)</f>
        <v>#N/A</v>
      </c>
    </row>
    <row r="184" spans="1:6" ht="30">
      <c r="A184" s="124" t="s">
        <v>376</v>
      </c>
      <c r="B184" s="133" t="s">
        <v>377</v>
      </c>
      <c r="C184" s="138" t="s">
        <v>45</v>
      </c>
      <c r="D184" s="154">
        <v>5.3000001907348633</v>
      </c>
      <c r="E184" s="160">
        <f t="shared" si="2"/>
        <v>5.3000001907348633</v>
      </c>
      <c r="F184" s="120" t="e">
        <f>VLOOKUP(B184,input!$I$3:$J$28,2,FALSE)</f>
        <v>#N/A</v>
      </c>
    </row>
    <row r="185" spans="1:6" ht="30">
      <c r="A185" s="124" t="s">
        <v>378</v>
      </c>
      <c r="B185" s="133" t="s">
        <v>379</v>
      </c>
      <c r="C185" s="138" t="s">
        <v>45</v>
      </c>
      <c r="D185" s="154">
        <v>1.5</v>
      </c>
      <c r="E185" s="160">
        <f t="shared" si="2"/>
        <v>1.5</v>
      </c>
      <c r="F185" s="120" t="e">
        <f>VLOOKUP(B185,input!$I$3:$J$28,2,FALSE)</f>
        <v>#N/A</v>
      </c>
    </row>
    <row r="186" spans="1:6" ht="30">
      <c r="A186" s="124" t="s">
        <v>380</v>
      </c>
      <c r="B186" s="133" t="s">
        <v>381</v>
      </c>
      <c r="C186" s="138" t="s">
        <v>42</v>
      </c>
      <c r="D186" s="156">
        <v>1187.77783203125</v>
      </c>
      <c r="E186" s="160">
        <f t="shared" si="2"/>
        <v>1187.77783203125</v>
      </c>
      <c r="F186" s="120" t="e">
        <f>VLOOKUP(B186,input!$I$3:$J$28,2,FALSE)</f>
        <v>#N/A</v>
      </c>
    </row>
    <row r="187" spans="1:6" ht="30">
      <c r="A187" s="124" t="s">
        <v>382</v>
      </c>
      <c r="B187" s="133" t="s">
        <v>383</v>
      </c>
      <c r="C187" s="138" t="s">
        <v>42</v>
      </c>
      <c r="D187" s="156">
        <v>1232.2222900390625</v>
      </c>
      <c r="E187" s="160">
        <f t="shared" si="2"/>
        <v>1232.2222900390625</v>
      </c>
      <c r="F187" s="120" t="e">
        <f>VLOOKUP(B187,input!$I$3:$J$28,2,FALSE)</f>
        <v>#N/A</v>
      </c>
    </row>
    <row r="188" spans="1:6">
      <c r="A188" s="124" t="s">
        <v>384</v>
      </c>
      <c r="B188" s="133" t="s">
        <v>385</v>
      </c>
      <c r="C188" s="138" t="s">
        <v>20</v>
      </c>
      <c r="D188" s="156">
        <v>163.2935791015625</v>
      </c>
      <c r="E188" s="160">
        <f t="shared" si="2"/>
        <v>163.2935791015625</v>
      </c>
      <c r="F188" s="120" t="e">
        <f>VLOOKUP(B188,input!$I$3:$J$28,2,FALSE)</f>
        <v>#N/A</v>
      </c>
    </row>
    <row r="189" spans="1:6" ht="30">
      <c r="A189" s="124" t="s">
        <v>386</v>
      </c>
      <c r="B189" s="133" t="s">
        <v>387</v>
      </c>
      <c r="C189" s="138" t="s">
        <v>388</v>
      </c>
      <c r="D189" s="153">
        <v>0</v>
      </c>
      <c r="E189" s="160">
        <f t="shared" si="2"/>
        <v>0</v>
      </c>
      <c r="F189" s="120" t="e">
        <f>VLOOKUP(B189,input!$I$3:$J$28,2,FALSE)</f>
        <v>#N/A</v>
      </c>
    </row>
    <row r="190" spans="1:6" ht="30">
      <c r="A190" s="124" t="s">
        <v>389</v>
      </c>
      <c r="B190" s="133" t="s">
        <v>390</v>
      </c>
      <c r="C190" s="138" t="s">
        <v>391</v>
      </c>
      <c r="D190" s="153">
        <v>0</v>
      </c>
      <c r="E190" s="160">
        <f t="shared" si="2"/>
        <v>0</v>
      </c>
      <c r="F190" s="120" t="e">
        <f>VLOOKUP(B190,input!$I$3:$J$28,2,FALSE)</f>
        <v>#N/A</v>
      </c>
    </row>
    <row r="191" spans="1:6">
      <c r="A191" s="124" t="s">
        <v>392</v>
      </c>
      <c r="B191" s="133" t="s">
        <v>393</v>
      </c>
      <c r="C191" s="138" t="s">
        <v>20</v>
      </c>
      <c r="D191" s="156">
        <v>163.2935791015625</v>
      </c>
      <c r="E191" s="160">
        <f t="shared" si="2"/>
        <v>163.2935791015625</v>
      </c>
      <c r="F191" s="120" t="e">
        <f>VLOOKUP(B191,input!$I$3:$J$28,2,FALSE)</f>
        <v>#N/A</v>
      </c>
    </row>
    <row r="192" spans="1:6" ht="30">
      <c r="A192" s="124" t="s">
        <v>394</v>
      </c>
      <c r="B192" s="133" t="s">
        <v>395</v>
      </c>
      <c r="C192" s="138" t="s">
        <v>388</v>
      </c>
      <c r="D192" s="153">
        <v>0</v>
      </c>
      <c r="E192" s="160">
        <f t="shared" si="2"/>
        <v>0</v>
      </c>
      <c r="F192" s="120" t="e">
        <f>VLOOKUP(B192,input!$I$3:$J$28,2,FALSE)</f>
        <v>#N/A</v>
      </c>
    </row>
    <row r="193" spans="1:6" ht="30">
      <c r="A193" s="124" t="s">
        <v>396</v>
      </c>
      <c r="B193" s="133" t="s">
        <v>397</v>
      </c>
      <c r="C193" s="138" t="s">
        <v>391</v>
      </c>
      <c r="D193" s="153">
        <v>0</v>
      </c>
      <c r="E193" s="160">
        <f t="shared" si="2"/>
        <v>0</v>
      </c>
      <c r="F193" s="120" t="e">
        <f>VLOOKUP(B193,input!$I$3:$J$28,2,FALSE)</f>
        <v>#N/A</v>
      </c>
    </row>
    <row r="194" spans="1:6">
      <c r="A194" s="124" t="s">
        <v>398</v>
      </c>
      <c r="B194" s="133" t="s">
        <v>399</v>
      </c>
      <c r="C194" s="138" t="s">
        <v>20</v>
      </c>
      <c r="D194" s="156">
        <v>163.2935791015625</v>
      </c>
      <c r="E194" s="160">
        <f t="shared" si="2"/>
        <v>163.2935791015625</v>
      </c>
      <c r="F194" s="120" t="e">
        <f>VLOOKUP(B194,input!$I$3:$J$28,2,FALSE)</f>
        <v>#N/A</v>
      </c>
    </row>
    <row r="195" spans="1:6" ht="30">
      <c r="A195" s="124" t="s">
        <v>400</v>
      </c>
      <c r="B195" s="133" t="s">
        <v>401</v>
      </c>
      <c r="C195" s="138" t="s">
        <v>388</v>
      </c>
      <c r="D195" s="153">
        <v>0</v>
      </c>
      <c r="E195" s="160">
        <f t="shared" si="2"/>
        <v>0</v>
      </c>
      <c r="F195" s="120" t="e">
        <f>VLOOKUP(B195,input!$I$3:$J$28,2,FALSE)</f>
        <v>#N/A</v>
      </c>
    </row>
    <row r="196" spans="1:6" ht="30">
      <c r="A196" s="124" t="s">
        <v>402</v>
      </c>
      <c r="B196" s="133" t="s">
        <v>403</v>
      </c>
      <c r="C196" s="138" t="s">
        <v>391</v>
      </c>
      <c r="D196" s="153">
        <v>0</v>
      </c>
      <c r="E196" s="160">
        <f t="shared" si="2"/>
        <v>0</v>
      </c>
      <c r="F196" s="120" t="e">
        <f>VLOOKUP(B196,input!$I$3:$J$28,2,FALSE)</f>
        <v>#N/A</v>
      </c>
    </row>
    <row r="197" spans="1:6">
      <c r="A197" s="124" t="s">
        <v>404</v>
      </c>
      <c r="B197" s="133" t="s">
        <v>405</v>
      </c>
      <c r="C197" s="138" t="s">
        <v>20</v>
      </c>
      <c r="D197" s="156">
        <v>163.2935791015625</v>
      </c>
      <c r="E197" s="160">
        <f t="shared" si="2"/>
        <v>163.2935791015625</v>
      </c>
      <c r="F197" s="120" t="e">
        <f>VLOOKUP(B197,input!$I$3:$J$28,2,FALSE)</f>
        <v>#N/A</v>
      </c>
    </row>
    <row r="198" spans="1:6" ht="30">
      <c r="A198" s="124" t="s">
        <v>406</v>
      </c>
      <c r="B198" s="133" t="s">
        <v>407</v>
      </c>
      <c r="C198" s="138" t="s">
        <v>388</v>
      </c>
      <c r="D198" s="153">
        <v>0</v>
      </c>
      <c r="E198" s="160">
        <f t="shared" si="2"/>
        <v>0</v>
      </c>
      <c r="F198" s="120" t="e">
        <f>VLOOKUP(B198,input!$I$3:$J$28,2,FALSE)</f>
        <v>#N/A</v>
      </c>
    </row>
    <row r="199" spans="1:6" ht="30">
      <c r="A199" s="124" t="s">
        <v>408</v>
      </c>
      <c r="B199" s="133" t="s">
        <v>409</v>
      </c>
      <c r="C199" s="138" t="s">
        <v>391</v>
      </c>
      <c r="D199" s="153">
        <v>0</v>
      </c>
      <c r="E199" s="160">
        <f t="shared" si="2"/>
        <v>0</v>
      </c>
      <c r="F199" s="120" t="e">
        <f>VLOOKUP(B199,input!$I$3:$J$28,2,FALSE)</f>
        <v>#N/A</v>
      </c>
    </row>
    <row r="200" spans="1:6" ht="30">
      <c r="A200" s="124" t="s">
        <v>410</v>
      </c>
      <c r="B200" s="133" t="s">
        <v>411</v>
      </c>
      <c r="C200" s="138" t="s">
        <v>45</v>
      </c>
      <c r="D200" s="157">
        <v>75</v>
      </c>
      <c r="E200" s="160">
        <f t="shared" ref="E200:E263" si="3">_xlfn.IFNA(F200,D200)</f>
        <v>75</v>
      </c>
      <c r="F200" s="120" t="e">
        <f>VLOOKUP(B200,input!$I$3:$J$28,2,FALSE)</f>
        <v>#N/A</v>
      </c>
    </row>
    <row r="201" spans="1:6" ht="30">
      <c r="A201" s="124" t="s">
        <v>412</v>
      </c>
      <c r="B201" s="133" t="s">
        <v>413</v>
      </c>
      <c r="C201" s="138"/>
      <c r="D201" s="154">
        <v>1.0349382162094116</v>
      </c>
      <c r="E201" s="160">
        <f t="shared" si="3"/>
        <v>1.0349382162094116</v>
      </c>
      <c r="F201" s="120" t="e">
        <f>VLOOKUP(B201,input!$I$3:$J$28,2,FALSE)</f>
        <v>#N/A</v>
      </c>
    </row>
    <row r="202" spans="1:6" ht="30">
      <c r="A202" s="124" t="s">
        <v>414</v>
      </c>
      <c r="B202" s="133" t="s">
        <v>415</v>
      </c>
      <c r="C202" s="138" t="s">
        <v>45</v>
      </c>
      <c r="D202" s="157">
        <v>75</v>
      </c>
      <c r="E202" s="160">
        <f t="shared" si="3"/>
        <v>75</v>
      </c>
      <c r="F202" s="120" t="e">
        <f>VLOOKUP(B202,input!$I$3:$J$28,2,FALSE)</f>
        <v>#N/A</v>
      </c>
    </row>
    <row r="203" spans="1:6" ht="30">
      <c r="A203" s="124" t="s">
        <v>416</v>
      </c>
      <c r="B203" s="133" t="s">
        <v>417</v>
      </c>
      <c r="C203" s="138"/>
      <c r="D203" s="154">
        <v>1.0349382162094116</v>
      </c>
      <c r="E203" s="160">
        <f t="shared" si="3"/>
        <v>1.0349382162094116</v>
      </c>
      <c r="F203" s="120" t="e">
        <f>VLOOKUP(B203,input!$I$3:$J$28,2,FALSE)</f>
        <v>#N/A</v>
      </c>
    </row>
    <row r="204" spans="1:6" ht="30">
      <c r="A204" s="124" t="s">
        <v>418</v>
      </c>
      <c r="B204" s="133" t="s">
        <v>419</v>
      </c>
      <c r="C204" s="138" t="s">
        <v>45</v>
      </c>
      <c r="D204" s="157">
        <v>75</v>
      </c>
      <c r="E204" s="160">
        <f t="shared" si="3"/>
        <v>75</v>
      </c>
      <c r="F204" s="120" t="e">
        <f>VLOOKUP(B204,input!$I$3:$J$28,2,FALSE)</f>
        <v>#N/A</v>
      </c>
    </row>
    <row r="205" spans="1:6" ht="30">
      <c r="A205" s="124" t="s">
        <v>420</v>
      </c>
      <c r="B205" s="133" t="s">
        <v>421</v>
      </c>
      <c r="C205" s="138"/>
      <c r="D205" s="154">
        <v>1.0349382162094116</v>
      </c>
      <c r="E205" s="160">
        <f t="shared" si="3"/>
        <v>1.0349382162094116</v>
      </c>
      <c r="F205" s="120" t="e">
        <f>VLOOKUP(B205,input!$I$3:$J$28,2,FALSE)</f>
        <v>#N/A</v>
      </c>
    </row>
    <row r="206" spans="1:6" ht="30">
      <c r="A206" s="124" t="s">
        <v>422</v>
      </c>
      <c r="B206" s="133" t="s">
        <v>423</v>
      </c>
      <c r="C206" s="138" t="s">
        <v>45</v>
      </c>
      <c r="D206" s="157">
        <v>75</v>
      </c>
      <c r="E206" s="160">
        <f t="shared" si="3"/>
        <v>75</v>
      </c>
      <c r="F206" s="120" t="e">
        <f>VLOOKUP(B206,input!$I$3:$J$28,2,FALSE)</f>
        <v>#N/A</v>
      </c>
    </row>
    <row r="207" spans="1:6" ht="30">
      <c r="A207" s="124" t="s">
        <v>424</v>
      </c>
      <c r="B207" s="133" t="s">
        <v>425</v>
      </c>
      <c r="C207" s="138"/>
      <c r="D207" s="154">
        <v>1.0349382162094116</v>
      </c>
      <c r="E207" s="160">
        <f t="shared" si="3"/>
        <v>1.0349382162094116</v>
      </c>
      <c r="F207" s="120" t="e">
        <f>VLOOKUP(B207,input!$I$3:$J$28,2,FALSE)</f>
        <v>#N/A</v>
      </c>
    </row>
    <row r="208" spans="1:6" ht="30">
      <c r="A208" s="124" t="s">
        <v>426</v>
      </c>
      <c r="B208" s="133" t="s">
        <v>427</v>
      </c>
      <c r="C208" s="138" t="s">
        <v>45</v>
      </c>
      <c r="D208" s="157">
        <v>75</v>
      </c>
      <c r="E208" s="160">
        <f t="shared" si="3"/>
        <v>75</v>
      </c>
      <c r="F208" s="120" t="e">
        <f>VLOOKUP(B208,input!$I$3:$J$28,2,FALSE)</f>
        <v>#N/A</v>
      </c>
    </row>
    <row r="209" spans="1:6" ht="30">
      <c r="A209" s="124" t="s">
        <v>428</v>
      </c>
      <c r="B209" s="133" t="s">
        <v>429</v>
      </c>
      <c r="C209" s="138"/>
      <c r="D209" s="154">
        <v>1.0349382162094116</v>
      </c>
      <c r="E209" s="160">
        <f t="shared" si="3"/>
        <v>1.0349382162094116</v>
      </c>
      <c r="F209" s="120" t="e">
        <f>VLOOKUP(B209,input!$I$3:$J$28,2,FALSE)</f>
        <v>#N/A</v>
      </c>
    </row>
    <row r="210" spans="1:6" ht="30">
      <c r="A210" s="124" t="s">
        <v>430</v>
      </c>
      <c r="B210" s="133" t="s">
        <v>431</v>
      </c>
      <c r="C210" s="138" t="s">
        <v>45</v>
      </c>
      <c r="D210" s="157">
        <v>75</v>
      </c>
      <c r="E210" s="160">
        <f t="shared" si="3"/>
        <v>75</v>
      </c>
      <c r="F210" s="120" t="e">
        <f>VLOOKUP(B210,input!$I$3:$J$28,2,FALSE)</f>
        <v>#N/A</v>
      </c>
    </row>
    <row r="211" spans="1:6" ht="30">
      <c r="A211" s="124" t="s">
        <v>432</v>
      </c>
      <c r="B211" s="133" t="s">
        <v>433</v>
      </c>
      <c r="C211" s="138"/>
      <c r="D211" s="154">
        <v>1.0349382162094116</v>
      </c>
      <c r="E211" s="160">
        <f t="shared" si="3"/>
        <v>1.0349382162094116</v>
      </c>
      <c r="F211" s="120" t="e">
        <f>VLOOKUP(B211,input!$I$3:$J$28,2,FALSE)</f>
        <v>#N/A</v>
      </c>
    </row>
    <row r="212" spans="1:6" ht="30">
      <c r="A212" s="124" t="s">
        <v>434</v>
      </c>
      <c r="B212" s="133" t="s">
        <v>435</v>
      </c>
      <c r="C212" s="138" t="s">
        <v>45</v>
      </c>
      <c r="D212" s="157">
        <v>75</v>
      </c>
      <c r="E212" s="160">
        <f t="shared" si="3"/>
        <v>75</v>
      </c>
      <c r="F212" s="120" t="e">
        <f>VLOOKUP(B212,input!$I$3:$J$28,2,FALSE)</f>
        <v>#N/A</v>
      </c>
    </row>
    <row r="213" spans="1:6" ht="30">
      <c r="A213" s="124" t="s">
        <v>436</v>
      </c>
      <c r="B213" s="133" t="s">
        <v>437</v>
      </c>
      <c r="C213" s="138"/>
      <c r="D213" s="154">
        <v>1.0349382162094116</v>
      </c>
      <c r="E213" s="160">
        <f t="shared" si="3"/>
        <v>1.0349382162094116</v>
      </c>
      <c r="F213" s="120" t="e">
        <f>VLOOKUP(B213,input!$I$3:$J$28,2,FALSE)</f>
        <v>#N/A</v>
      </c>
    </row>
    <row r="214" spans="1:6" ht="30">
      <c r="A214" s="124" t="s">
        <v>438</v>
      </c>
      <c r="B214" s="133" t="s">
        <v>439</v>
      </c>
      <c r="C214" s="138" t="s">
        <v>42</v>
      </c>
      <c r="D214" s="157">
        <v>29.999990463256836</v>
      </c>
      <c r="E214" s="160">
        <f t="shared" si="3"/>
        <v>29.999990463256836</v>
      </c>
      <c r="F214" s="120" t="e">
        <f>VLOOKUP(B214,input!$I$3:$J$28,2,FALSE)</f>
        <v>#N/A</v>
      </c>
    </row>
    <row r="215" spans="1:6">
      <c r="A215" s="124" t="s">
        <v>440</v>
      </c>
      <c r="B215" s="133" t="s">
        <v>441</v>
      </c>
      <c r="C215" s="138"/>
      <c r="D215" s="154">
        <v>1</v>
      </c>
      <c r="E215" s="160">
        <f t="shared" si="3"/>
        <v>1</v>
      </c>
      <c r="F215" s="120" t="e">
        <f>VLOOKUP(B215,input!$I$3:$J$28,2,FALSE)</f>
        <v>#N/A</v>
      </c>
    </row>
    <row r="216" spans="1:6" ht="30">
      <c r="A216" s="124" t="s">
        <v>442</v>
      </c>
      <c r="B216" s="133" t="s">
        <v>443</v>
      </c>
      <c r="C216" s="138"/>
      <c r="D216" s="158">
        <v>0.5</v>
      </c>
      <c r="E216" s="160">
        <f t="shared" si="3"/>
        <v>0.5</v>
      </c>
      <c r="F216" s="120" t="e">
        <f>VLOOKUP(B216,input!$I$3:$J$28,2,FALSE)</f>
        <v>#N/A</v>
      </c>
    </row>
    <row r="217" spans="1:6" ht="30">
      <c r="A217" s="124" t="s">
        <v>444</v>
      </c>
      <c r="B217" s="133" t="s">
        <v>445</v>
      </c>
      <c r="C217" s="138"/>
      <c r="D217" s="158">
        <v>0.5</v>
      </c>
      <c r="E217" s="160">
        <f t="shared" si="3"/>
        <v>0.5</v>
      </c>
      <c r="F217" s="120" t="e">
        <f>VLOOKUP(B217,input!$I$3:$J$28,2,FALSE)</f>
        <v>#N/A</v>
      </c>
    </row>
    <row r="218" spans="1:6" ht="30">
      <c r="A218" s="124" t="s">
        <v>446</v>
      </c>
      <c r="B218" s="133" t="s">
        <v>447</v>
      </c>
      <c r="C218" s="138"/>
      <c r="D218" s="158">
        <v>0.5</v>
      </c>
      <c r="E218" s="160">
        <f t="shared" si="3"/>
        <v>0.5</v>
      </c>
      <c r="F218" s="120" t="e">
        <f>VLOOKUP(B218,input!$I$3:$J$28,2,FALSE)</f>
        <v>#N/A</v>
      </c>
    </row>
    <row r="219" spans="1:6" ht="30">
      <c r="A219" s="124" t="s">
        <v>448</v>
      </c>
      <c r="B219" s="133" t="s">
        <v>449</v>
      </c>
      <c r="C219" s="138"/>
      <c r="D219" s="158">
        <v>0.5</v>
      </c>
      <c r="E219" s="160">
        <f t="shared" si="3"/>
        <v>0.5</v>
      </c>
      <c r="F219" s="120" t="e">
        <f>VLOOKUP(B219,input!$I$3:$J$28,2,FALSE)</f>
        <v>#N/A</v>
      </c>
    </row>
    <row r="220" spans="1:6" ht="30">
      <c r="A220" s="124" t="s">
        <v>450</v>
      </c>
      <c r="B220" s="133" t="s">
        <v>451</v>
      </c>
      <c r="C220" s="138"/>
      <c r="D220" s="158">
        <v>0.5</v>
      </c>
      <c r="E220" s="160">
        <f t="shared" si="3"/>
        <v>0.5</v>
      </c>
      <c r="F220" s="120" t="e">
        <f>VLOOKUP(B220,input!$I$3:$J$28,2,FALSE)</f>
        <v>#N/A</v>
      </c>
    </row>
    <row r="221" spans="1:6" ht="30">
      <c r="A221" s="124" t="s">
        <v>452</v>
      </c>
      <c r="B221" s="133" t="s">
        <v>453</v>
      </c>
      <c r="C221" s="138"/>
      <c r="D221" s="158">
        <v>0.5</v>
      </c>
      <c r="E221" s="160">
        <f t="shared" si="3"/>
        <v>0.5</v>
      </c>
      <c r="F221" s="120" t="e">
        <f>VLOOKUP(B221,input!$I$3:$J$28,2,FALSE)</f>
        <v>#N/A</v>
      </c>
    </row>
    <row r="222" spans="1:6" ht="30">
      <c r="A222" s="124" t="s">
        <v>454</v>
      </c>
      <c r="B222" s="133" t="s">
        <v>455</v>
      </c>
      <c r="C222" s="138"/>
      <c r="D222" s="158">
        <v>0.5</v>
      </c>
      <c r="E222" s="160">
        <f t="shared" si="3"/>
        <v>0.5</v>
      </c>
      <c r="F222" s="120" t="e">
        <f>VLOOKUP(B222,input!$I$3:$J$28,2,FALSE)</f>
        <v>#N/A</v>
      </c>
    </row>
    <row r="223" spans="1:6" ht="30">
      <c r="A223" s="124" t="s">
        <v>456</v>
      </c>
      <c r="B223" s="133" t="s">
        <v>457</v>
      </c>
      <c r="C223" s="138"/>
      <c r="D223" s="158">
        <v>0.5</v>
      </c>
      <c r="E223" s="160">
        <f t="shared" si="3"/>
        <v>0.5</v>
      </c>
      <c r="F223" s="120" t="e">
        <f>VLOOKUP(B223,input!$I$3:$J$28,2,FALSE)</f>
        <v>#N/A</v>
      </c>
    </row>
    <row r="224" spans="1:6" ht="30">
      <c r="A224" s="124" t="s">
        <v>458</v>
      </c>
      <c r="B224" s="133" t="s">
        <v>459</v>
      </c>
      <c r="C224" s="138"/>
      <c r="D224" s="158">
        <v>0.3333333432674408</v>
      </c>
      <c r="E224" s="160">
        <f t="shared" si="3"/>
        <v>0.3333333432674408</v>
      </c>
      <c r="F224" s="120" t="e">
        <f>VLOOKUP(B224,input!$I$3:$J$28,2,FALSE)</f>
        <v>#N/A</v>
      </c>
    </row>
    <row r="225" spans="1:6" ht="30">
      <c r="A225" s="124" t="s">
        <v>460</v>
      </c>
      <c r="B225" s="133" t="s">
        <v>461</v>
      </c>
      <c r="C225" s="138"/>
      <c r="D225" s="158">
        <v>0.33333331346511841</v>
      </c>
      <c r="E225" s="160">
        <f t="shared" si="3"/>
        <v>0.33333331346511841</v>
      </c>
      <c r="F225" s="120" t="e">
        <f>VLOOKUP(B225,input!$I$3:$J$28,2,FALSE)</f>
        <v>#N/A</v>
      </c>
    </row>
    <row r="226" spans="1:6" ht="30">
      <c r="A226" s="124" t="s">
        <v>462</v>
      </c>
      <c r="B226" s="133" t="s">
        <v>463</v>
      </c>
      <c r="C226" s="138"/>
      <c r="D226" s="158">
        <v>0.3333333432674408</v>
      </c>
      <c r="E226" s="160">
        <f t="shared" si="3"/>
        <v>0.3333333432674408</v>
      </c>
      <c r="F226" s="120" t="e">
        <f>VLOOKUP(B226,input!$I$3:$J$28,2,FALSE)</f>
        <v>#N/A</v>
      </c>
    </row>
    <row r="227" spans="1:6" ht="30">
      <c r="A227" s="124" t="s">
        <v>464</v>
      </c>
      <c r="B227" s="133" t="s">
        <v>465</v>
      </c>
      <c r="C227" s="138"/>
      <c r="D227" s="158">
        <v>0.5</v>
      </c>
      <c r="E227" s="160">
        <f t="shared" si="3"/>
        <v>0.5</v>
      </c>
      <c r="F227" s="120" t="e">
        <f>VLOOKUP(B227,input!$I$3:$J$28,2,FALSE)</f>
        <v>#N/A</v>
      </c>
    </row>
    <row r="228" spans="1:6" ht="30">
      <c r="A228" s="124" t="s">
        <v>466</v>
      </c>
      <c r="B228" s="133" t="s">
        <v>467</v>
      </c>
      <c r="C228" s="138"/>
      <c r="D228" s="158">
        <v>0.5</v>
      </c>
      <c r="E228" s="160">
        <f t="shared" si="3"/>
        <v>0.5</v>
      </c>
      <c r="F228" s="120" t="e">
        <f>VLOOKUP(B228,input!$I$3:$J$28,2,FALSE)</f>
        <v>#N/A</v>
      </c>
    </row>
    <row r="229" spans="1:6" ht="30">
      <c r="A229" s="124" t="s">
        <v>468</v>
      </c>
      <c r="B229" s="133" t="s">
        <v>469</v>
      </c>
      <c r="C229" s="138"/>
      <c r="D229" s="158">
        <v>0.5</v>
      </c>
      <c r="E229" s="160">
        <f t="shared" si="3"/>
        <v>0.5</v>
      </c>
      <c r="F229" s="120" t="e">
        <f>VLOOKUP(B229,input!$I$3:$J$28,2,FALSE)</f>
        <v>#N/A</v>
      </c>
    </row>
    <row r="230" spans="1:6" ht="30">
      <c r="A230" s="124" t="s">
        <v>470</v>
      </c>
      <c r="B230" s="133" t="s">
        <v>471</v>
      </c>
      <c r="C230" s="138"/>
      <c r="D230" s="158">
        <v>0.5</v>
      </c>
      <c r="E230" s="160">
        <f t="shared" si="3"/>
        <v>0.5</v>
      </c>
      <c r="F230" s="120" t="e">
        <f>VLOOKUP(B230,input!$I$3:$J$28,2,FALSE)</f>
        <v>#N/A</v>
      </c>
    </row>
    <row r="231" spans="1:6" ht="30">
      <c r="A231" s="124" t="s">
        <v>472</v>
      </c>
      <c r="B231" s="133" t="s">
        <v>473</v>
      </c>
      <c r="C231" s="138"/>
      <c r="D231" s="158">
        <v>0.5</v>
      </c>
      <c r="E231" s="160">
        <f t="shared" si="3"/>
        <v>0.5</v>
      </c>
      <c r="F231" s="120" t="e">
        <f>VLOOKUP(B231,input!$I$3:$J$28,2,FALSE)</f>
        <v>#N/A</v>
      </c>
    </row>
    <row r="232" spans="1:6" ht="30">
      <c r="A232" s="124" t="s">
        <v>474</v>
      </c>
      <c r="B232" s="133" t="s">
        <v>475</v>
      </c>
      <c r="C232" s="138"/>
      <c r="D232" s="158">
        <v>0.5</v>
      </c>
      <c r="E232" s="160">
        <f t="shared" si="3"/>
        <v>0.5</v>
      </c>
      <c r="F232" s="120" t="e">
        <f>VLOOKUP(B232,input!$I$3:$J$28,2,FALSE)</f>
        <v>#N/A</v>
      </c>
    </row>
    <row r="233" spans="1:6" ht="45">
      <c r="A233" s="124" t="s">
        <v>476</v>
      </c>
      <c r="B233" s="133" t="s">
        <v>477</v>
      </c>
      <c r="C233" s="138" t="s">
        <v>42</v>
      </c>
      <c r="D233" s="156">
        <v>140</v>
      </c>
      <c r="E233" s="160">
        <f t="shared" si="3"/>
        <v>140</v>
      </c>
      <c r="F233" s="120" t="e">
        <f>VLOOKUP(B233,input!$I$3:$J$28,2,FALSE)</f>
        <v>#N/A</v>
      </c>
    </row>
    <row r="234" spans="1:6" ht="45">
      <c r="A234" s="124" t="s">
        <v>478</v>
      </c>
      <c r="B234" s="133" t="s">
        <v>479</v>
      </c>
      <c r="C234" s="138" t="s">
        <v>42</v>
      </c>
      <c r="D234" s="156">
        <v>143</v>
      </c>
      <c r="E234" s="160">
        <f t="shared" si="3"/>
        <v>143</v>
      </c>
      <c r="F234" s="120" t="e">
        <f>VLOOKUP(B234,input!$I$3:$J$28,2,FALSE)</f>
        <v>#N/A</v>
      </c>
    </row>
    <row r="235" spans="1:6" ht="45">
      <c r="A235" s="124" t="s">
        <v>480</v>
      </c>
      <c r="B235" s="133" t="s">
        <v>481</v>
      </c>
      <c r="C235" s="138" t="s">
        <v>45</v>
      </c>
      <c r="D235" s="158">
        <v>0.75</v>
      </c>
      <c r="E235" s="160">
        <f t="shared" si="3"/>
        <v>0.75</v>
      </c>
      <c r="F235" s="120" t="e">
        <f>VLOOKUP(B235,input!$I$3:$J$28,2,FALSE)</f>
        <v>#N/A</v>
      </c>
    </row>
    <row r="236" spans="1:6" ht="45">
      <c r="A236" s="124" t="s">
        <v>482</v>
      </c>
      <c r="B236" s="133" t="s">
        <v>483</v>
      </c>
      <c r="C236" s="138" t="s">
        <v>65</v>
      </c>
      <c r="D236" s="157">
        <v>12.453300476074219</v>
      </c>
      <c r="E236" s="160">
        <f t="shared" si="3"/>
        <v>12.453300476074219</v>
      </c>
      <c r="F236" s="120" t="e">
        <f>VLOOKUP(B236,input!$I$3:$J$28,2,FALSE)</f>
        <v>#N/A</v>
      </c>
    </row>
    <row r="237" spans="1:6" ht="45">
      <c r="A237" s="124" t="s">
        <v>484</v>
      </c>
      <c r="B237" s="133" t="s">
        <v>485</v>
      </c>
      <c r="C237" s="138" t="s">
        <v>65</v>
      </c>
      <c r="D237" s="157">
        <v>12.453300476074219</v>
      </c>
      <c r="E237" s="160">
        <f t="shared" si="3"/>
        <v>12.453300476074219</v>
      </c>
      <c r="F237" s="120" t="e">
        <f>VLOOKUP(B237,input!$I$3:$J$28,2,FALSE)</f>
        <v>#N/A</v>
      </c>
    </row>
    <row r="238" spans="1:6" ht="45">
      <c r="A238" s="124" t="s">
        <v>486</v>
      </c>
      <c r="B238" s="133" t="s">
        <v>487</v>
      </c>
      <c r="C238" s="138" t="s">
        <v>65</v>
      </c>
      <c r="D238" s="157">
        <v>12.453300476074219</v>
      </c>
      <c r="E238" s="160">
        <f t="shared" si="3"/>
        <v>12.453300476074219</v>
      </c>
      <c r="F238" s="120" t="e">
        <f>VLOOKUP(B238,input!$I$3:$J$28,2,FALSE)</f>
        <v>#N/A</v>
      </c>
    </row>
    <row r="239" spans="1:6" ht="30">
      <c r="A239" s="124" t="s">
        <v>488</v>
      </c>
      <c r="B239" s="133" t="s">
        <v>489</v>
      </c>
      <c r="C239" s="138" t="s">
        <v>45</v>
      </c>
      <c r="D239" s="153">
        <v>0</v>
      </c>
      <c r="E239" s="160">
        <f t="shared" si="3"/>
        <v>0</v>
      </c>
      <c r="F239" s="120" t="e">
        <f>VLOOKUP(B239,input!$I$3:$J$28,2,FALSE)</f>
        <v>#N/A</v>
      </c>
    </row>
    <row r="240" spans="1:6">
      <c r="A240" s="124" t="s">
        <v>490</v>
      </c>
      <c r="B240" s="133" t="s">
        <v>491</v>
      </c>
      <c r="C240" s="138" t="s">
        <v>348</v>
      </c>
      <c r="D240" s="153">
        <v>0</v>
      </c>
      <c r="E240" s="160">
        <f t="shared" si="3"/>
        <v>0</v>
      </c>
      <c r="F240" s="120" t="e">
        <f>VLOOKUP(B240,input!$I$3:$J$28,2,FALSE)</f>
        <v>#N/A</v>
      </c>
    </row>
    <row r="241" spans="1:6" ht="30">
      <c r="A241" s="124" t="s">
        <v>492</v>
      </c>
      <c r="B241" s="133" t="s">
        <v>493</v>
      </c>
      <c r="C241" s="138" t="s">
        <v>45</v>
      </c>
      <c r="D241" s="153">
        <v>0</v>
      </c>
      <c r="E241" s="160">
        <f t="shared" si="3"/>
        <v>0</v>
      </c>
      <c r="F241" s="120" t="e">
        <f>VLOOKUP(B241,input!$I$3:$J$28,2,FALSE)</f>
        <v>#N/A</v>
      </c>
    </row>
    <row r="242" spans="1:6">
      <c r="A242" s="124" t="s">
        <v>494</v>
      </c>
      <c r="B242" s="133" t="s">
        <v>495</v>
      </c>
      <c r="C242" s="138" t="s">
        <v>348</v>
      </c>
      <c r="D242" s="153">
        <v>0</v>
      </c>
      <c r="E242" s="160">
        <f t="shared" si="3"/>
        <v>0</v>
      </c>
      <c r="F242" s="120" t="e">
        <f>VLOOKUP(B242,input!$I$3:$J$28,2,FALSE)</f>
        <v>#N/A</v>
      </c>
    </row>
    <row r="243" spans="1:6" ht="30">
      <c r="A243" s="124" t="s">
        <v>496</v>
      </c>
      <c r="B243" s="133" t="s">
        <v>497</v>
      </c>
      <c r="C243" s="138" t="s">
        <v>45</v>
      </c>
      <c r="D243" s="153">
        <v>0</v>
      </c>
      <c r="E243" s="160">
        <f t="shared" si="3"/>
        <v>0</v>
      </c>
      <c r="F243" s="120" t="e">
        <f>VLOOKUP(B243,input!$I$3:$J$28,2,FALSE)</f>
        <v>#N/A</v>
      </c>
    </row>
    <row r="244" spans="1:6">
      <c r="A244" s="124" t="s">
        <v>498</v>
      </c>
      <c r="B244" s="133" t="s">
        <v>499</v>
      </c>
      <c r="C244" s="138" t="s">
        <v>348</v>
      </c>
      <c r="D244" s="153">
        <v>0</v>
      </c>
      <c r="E244" s="160">
        <f t="shared" si="3"/>
        <v>0</v>
      </c>
      <c r="F244" s="120" t="e">
        <f>VLOOKUP(B244,input!$I$3:$J$28,2,FALSE)</f>
        <v>#N/A</v>
      </c>
    </row>
    <row r="245" spans="1:6" ht="30">
      <c r="A245" s="124" t="s">
        <v>500</v>
      </c>
      <c r="B245" s="133" t="s">
        <v>501</v>
      </c>
      <c r="C245" s="138" t="s">
        <v>45</v>
      </c>
      <c r="D245" s="153">
        <v>0</v>
      </c>
      <c r="E245" s="160">
        <f t="shared" si="3"/>
        <v>0</v>
      </c>
      <c r="F245" s="120" t="e">
        <f>VLOOKUP(B245,input!$I$3:$J$28,2,FALSE)</f>
        <v>#N/A</v>
      </c>
    </row>
    <row r="246" spans="1:6">
      <c r="A246" s="124" t="s">
        <v>502</v>
      </c>
      <c r="B246" s="133" t="s">
        <v>503</v>
      </c>
      <c r="C246" s="138" t="s">
        <v>348</v>
      </c>
      <c r="D246" s="153">
        <v>0</v>
      </c>
      <c r="E246" s="160">
        <f t="shared" si="3"/>
        <v>0</v>
      </c>
      <c r="F246" s="120" t="e">
        <f>VLOOKUP(B246,input!$I$3:$J$28,2,FALSE)</f>
        <v>#N/A</v>
      </c>
    </row>
    <row r="247" spans="1:6" ht="30">
      <c r="A247" s="124" t="s">
        <v>504</v>
      </c>
      <c r="B247" s="133" t="s">
        <v>505</v>
      </c>
      <c r="C247" s="138" t="s">
        <v>45</v>
      </c>
      <c r="D247" s="154">
        <v>5</v>
      </c>
      <c r="E247" s="160">
        <f t="shared" si="3"/>
        <v>5</v>
      </c>
      <c r="F247" s="120" t="e">
        <f>VLOOKUP(B247,input!$I$3:$J$28,2,FALSE)</f>
        <v>#N/A</v>
      </c>
    </row>
    <row r="248" spans="1:6">
      <c r="A248" s="124" t="s">
        <v>506</v>
      </c>
      <c r="B248" s="133" t="s">
        <v>507</v>
      </c>
      <c r="C248" s="138" t="s">
        <v>348</v>
      </c>
      <c r="D248" s="153">
        <v>0</v>
      </c>
      <c r="E248" s="160">
        <f t="shared" si="3"/>
        <v>0</v>
      </c>
      <c r="F248" s="120" t="e">
        <f>VLOOKUP(B248,input!$I$3:$J$28,2,FALSE)</f>
        <v>#N/A</v>
      </c>
    </row>
    <row r="249" spans="1:6" ht="30">
      <c r="A249" s="124" t="s">
        <v>508</v>
      </c>
      <c r="B249" s="133" t="s">
        <v>509</v>
      </c>
      <c r="C249" s="138" t="s">
        <v>45</v>
      </c>
      <c r="D249" s="154">
        <v>2.8399999141693115</v>
      </c>
      <c r="E249" s="160">
        <f t="shared" si="3"/>
        <v>2.8399999141693115</v>
      </c>
      <c r="F249" s="120" t="e">
        <f>VLOOKUP(B249,input!$I$3:$J$28,2,FALSE)</f>
        <v>#N/A</v>
      </c>
    </row>
    <row r="250" spans="1:6">
      <c r="A250" s="124" t="s">
        <v>510</v>
      </c>
      <c r="B250" s="133" t="s">
        <v>511</v>
      </c>
      <c r="C250" s="138" t="s">
        <v>348</v>
      </c>
      <c r="D250" s="154">
        <v>5.0799999237060547</v>
      </c>
      <c r="E250" s="160">
        <f t="shared" si="3"/>
        <v>5.0799999237060547</v>
      </c>
      <c r="F250" s="120" t="e">
        <f>VLOOKUP(B250,input!$I$3:$J$28,2,FALSE)</f>
        <v>#N/A</v>
      </c>
    </row>
    <row r="251" spans="1:6" ht="30">
      <c r="A251" s="124" t="s">
        <v>512</v>
      </c>
      <c r="B251" s="133" t="s">
        <v>513</v>
      </c>
      <c r="C251" s="138" t="s">
        <v>42</v>
      </c>
      <c r="D251" s="156">
        <v>319</v>
      </c>
      <c r="E251" s="160">
        <f t="shared" si="3"/>
        <v>319</v>
      </c>
      <c r="F251" s="120" t="e">
        <f>VLOOKUP(B251,input!$I$3:$J$28,2,FALSE)</f>
        <v>#N/A</v>
      </c>
    </row>
    <row r="252" spans="1:6" ht="30">
      <c r="A252" s="124" t="s">
        <v>514</v>
      </c>
      <c r="B252" s="133" t="s">
        <v>515</v>
      </c>
      <c r="C252" s="138" t="s">
        <v>42</v>
      </c>
      <c r="D252" s="157">
        <v>15</v>
      </c>
      <c r="E252" s="160">
        <f t="shared" si="3"/>
        <v>15</v>
      </c>
      <c r="F252" s="120" t="e">
        <f>VLOOKUP(B252,input!$I$3:$J$28,2,FALSE)</f>
        <v>#N/A</v>
      </c>
    </row>
    <row r="253" spans="1:6" ht="45">
      <c r="A253" s="124" t="s">
        <v>516</v>
      </c>
      <c r="B253" s="133" t="s">
        <v>517</v>
      </c>
      <c r="C253" s="138" t="s">
        <v>45</v>
      </c>
      <c r="D253" s="156">
        <v>100</v>
      </c>
      <c r="E253" s="160">
        <f t="shared" si="3"/>
        <v>100</v>
      </c>
      <c r="F253" s="120" t="e">
        <f>VLOOKUP(B253,input!$I$3:$J$28,2,FALSE)</f>
        <v>#N/A</v>
      </c>
    </row>
    <row r="254" spans="1:6" ht="30">
      <c r="A254" s="124" t="s">
        <v>518</v>
      </c>
      <c r="B254" s="133" t="s">
        <v>519</v>
      </c>
      <c r="C254" s="138" t="s">
        <v>42</v>
      </c>
      <c r="D254" s="156">
        <v>540.00006103515625</v>
      </c>
      <c r="E254" s="160">
        <f t="shared" si="3"/>
        <v>540.00006103515625</v>
      </c>
      <c r="F254" s="120" t="e">
        <f>VLOOKUP(B254,input!$I$3:$J$28,2,FALSE)</f>
        <v>#N/A</v>
      </c>
    </row>
    <row r="255" spans="1:6" ht="30">
      <c r="A255" s="124" t="s">
        <v>520</v>
      </c>
      <c r="B255" s="133" t="s">
        <v>521</v>
      </c>
      <c r="C255" s="138" t="s">
        <v>42</v>
      </c>
      <c r="D255" s="157">
        <v>15</v>
      </c>
      <c r="E255" s="160">
        <f t="shared" si="3"/>
        <v>15</v>
      </c>
      <c r="F255" s="120" t="e">
        <f>VLOOKUP(B255,input!$I$3:$J$28,2,FALSE)</f>
        <v>#N/A</v>
      </c>
    </row>
    <row r="256" spans="1:6" ht="30">
      <c r="A256" s="124" t="s">
        <v>522</v>
      </c>
      <c r="B256" s="133" t="s">
        <v>523</v>
      </c>
      <c r="C256" s="138" t="s">
        <v>42</v>
      </c>
      <c r="D256" s="153">
        <v>0</v>
      </c>
      <c r="E256" s="160">
        <f t="shared" si="3"/>
        <v>0</v>
      </c>
      <c r="F256" s="120" t="e">
        <f>VLOOKUP(B256,input!$I$3:$J$28,2,FALSE)</f>
        <v>#N/A</v>
      </c>
    </row>
    <row r="257" spans="1:6">
      <c r="A257" s="124" t="s">
        <v>524</v>
      </c>
      <c r="B257" s="133" t="s">
        <v>525</v>
      </c>
      <c r="C257" s="138" t="s">
        <v>45</v>
      </c>
      <c r="D257" s="153">
        <v>0</v>
      </c>
      <c r="E257" s="160">
        <f t="shared" si="3"/>
        <v>0</v>
      </c>
      <c r="F257" s="120" t="e">
        <f>VLOOKUP(B257,input!$I$3:$J$28,2,FALSE)</f>
        <v>#N/A</v>
      </c>
    </row>
    <row r="258" spans="1:6" ht="45">
      <c r="A258" s="124" t="s">
        <v>526</v>
      </c>
      <c r="B258" s="133" t="s">
        <v>527</v>
      </c>
      <c r="C258" s="138"/>
      <c r="D258" s="154">
        <v>1</v>
      </c>
      <c r="E258" s="160">
        <f t="shared" si="3"/>
        <v>1</v>
      </c>
      <c r="F258" s="120" t="e">
        <f>VLOOKUP(B258,input!$I$3:$J$28,2,FALSE)</f>
        <v>#N/A</v>
      </c>
    </row>
    <row r="259" spans="1:6" ht="30">
      <c r="A259" s="124" t="s">
        <v>528</v>
      </c>
      <c r="B259" s="133" t="s">
        <v>529</v>
      </c>
      <c r="C259" s="138" t="s">
        <v>45</v>
      </c>
      <c r="D259" s="153">
        <v>0</v>
      </c>
      <c r="E259" s="160">
        <f t="shared" si="3"/>
        <v>0</v>
      </c>
      <c r="F259" s="120" t="e">
        <f>VLOOKUP(B259,input!$I$3:$J$28,2,FALSE)</f>
        <v>#N/A</v>
      </c>
    </row>
    <row r="260" spans="1:6" ht="30">
      <c r="A260" s="124" t="s">
        <v>530</v>
      </c>
      <c r="B260" s="133" t="s">
        <v>531</v>
      </c>
      <c r="C260" s="138" t="s">
        <v>50</v>
      </c>
      <c r="D260" s="154">
        <v>3.4473249912261963</v>
      </c>
      <c r="E260" s="160">
        <f t="shared" si="3"/>
        <v>3.4473249912261963</v>
      </c>
      <c r="F260" s="120" t="e">
        <f>VLOOKUP(B260,input!$I$3:$J$28,2,FALSE)</f>
        <v>#N/A</v>
      </c>
    </row>
    <row r="261" spans="1:6" ht="30">
      <c r="A261" s="124" t="s">
        <v>532</v>
      </c>
      <c r="B261" s="133" t="s">
        <v>533</v>
      </c>
      <c r="C261" s="138" t="s">
        <v>50</v>
      </c>
      <c r="D261" s="154">
        <v>3.4473249912261963</v>
      </c>
      <c r="E261" s="160">
        <f t="shared" si="3"/>
        <v>3.4473249912261963</v>
      </c>
      <c r="F261" s="120" t="e">
        <f>VLOOKUP(B261,input!$I$3:$J$28,2,FALSE)</f>
        <v>#N/A</v>
      </c>
    </row>
    <row r="262" spans="1:6" ht="30">
      <c r="A262" s="124" t="s">
        <v>534</v>
      </c>
      <c r="B262" s="133" t="s">
        <v>535</v>
      </c>
      <c r="C262" s="138" t="s">
        <v>50</v>
      </c>
      <c r="D262" s="153">
        <v>0</v>
      </c>
      <c r="E262" s="160">
        <f t="shared" si="3"/>
        <v>0</v>
      </c>
      <c r="F262" s="120" t="e">
        <f>VLOOKUP(B262,input!$I$3:$J$28,2,FALSE)</f>
        <v>#N/A</v>
      </c>
    </row>
    <row r="263" spans="1:6" ht="30">
      <c r="A263" s="124" t="s">
        <v>536</v>
      </c>
      <c r="B263" s="133" t="s">
        <v>537</v>
      </c>
      <c r="C263" s="138" t="s">
        <v>50</v>
      </c>
      <c r="D263" s="154">
        <v>1.011445164680481</v>
      </c>
      <c r="E263" s="160">
        <f t="shared" si="3"/>
        <v>1.011445164680481</v>
      </c>
      <c r="F263" s="120" t="e">
        <f>VLOOKUP(B263,input!$I$3:$J$28,2,FALSE)</f>
        <v>#N/A</v>
      </c>
    </row>
    <row r="264" spans="1:6" ht="45">
      <c r="A264" s="124" t="s">
        <v>538</v>
      </c>
      <c r="B264" s="133" t="s">
        <v>539</v>
      </c>
      <c r="C264" s="138" t="s">
        <v>50</v>
      </c>
      <c r="D264" s="158">
        <v>0.41367900371551514</v>
      </c>
      <c r="E264" s="160">
        <f t="shared" ref="E264:E327" si="4">_xlfn.IFNA(F264,D264)</f>
        <v>0.41367900371551514</v>
      </c>
      <c r="F264" s="120" t="e">
        <f>VLOOKUP(B264,input!$I$3:$J$28,2,FALSE)</f>
        <v>#N/A</v>
      </c>
    </row>
    <row r="265" spans="1:6" ht="30">
      <c r="A265" s="124" t="s">
        <v>540</v>
      </c>
      <c r="B265" s="133" t="s">
        <v>541</v>
      </c>
      <c r="C265" s="138" t="s">
        <v>42</v>
      </c>
      <c r="D265" s="154">
        <v>2</v>
      </c>
      <c r="E265" s="160">
        <f t="shared" si="4"/>
        <v>2</v>
      </c>
      <c r="F265" s="120" t="e">
        <f>VLOOKUP(B265,input!$I$3:$J$28,2,FALSE)</f>
        <v>#N/A</v>
      </c>
    </row>
    <row r="266" spans="1:6" ht="30">
      <c r="A266" s="124" t="s">
        <v>542</v>
      </c>
      <c r="B266" s="133" t="s">
        <v>543</v>
      </c>
      <c r="C266" s="138"/>
      <c r="D266" s="158">
        <v>0.5</v>
      </c>
      <c r="E266" s="160">
        <f t="shared" si="4"/>
        <v>0.5</v>
      </c>
      <c r="F266" s="120" t="e">
        <f>VLOOKUP(B266,input!$I$3:$J$28,2,FALSE)</f>
        <v>#N/A</v>
      </c>
    </row>
    <row r="267" spans="1:6" ht="30">
      <c r="A267" s="124" t="s">
        <v>544</v>
      </c>
      <c r="B267" s="133" t="s">
        <v>545</v>
      </c>
      <c r="C267" s="138"/>
      <c r="D267" s="158">
        <v>0.5</v>
      </c>
      <c r="E267" s="160">
        <f t="shared" si="4"/>
        <v>0.5</v>
      </c>
      <c r="F267" s="120" t="e">
        <f>VLOOKUP(B267,input!$I$3:$J$28,2,FALSE)</f>
        <v>#N/A</v>
      </c>
    </row>
    <row r="268" spans="1:6" ht="30">
      <c r="A268" s="124" t="s">
        <v>546</v>
      </c>
      <c r="B268" s="133" t="s">
        <v>547</v>
      </c>
      <c r="C268" s="138"/>
      <c r="D268" s="158">
        <v>0.33329999446868896</v>
      </c>
      <c r="E268" s="160">
        <f t="shared" si="4"/>
        <v>0.33329999446868896</v>
      </c>
      <c r="F268" s="120" t="e">
        <f>VLOOKUP(B268,input!$I$3:$J$28,2,FALSE)</f>
        <v>#N/A</v>
      </c>
    </row>
    <row r="269" spans="1:6" ht="30">
      <c r="A269" s="124" t="s">
        <v>548</v>
      </c>
      <c r="B269" s="133" t="s">
        <v>549</v>
      </c>
      <c r="C269" s="138"/>
      <c r="D269" s="158">
        <v>0.33335000276565552</v>
      </c>
      <c r="E269" s="160">
        <f t="shared" si="4"/>
        <v>0.33335000276565552</v>
      </c>
      <c r="F269" s="120" t="e">
        <f>VLOOKUP(B269,input!$I$3:$J$28,2,FALSE)</f>
        <v>#N/A</v>
      </c>
    </row>
    <row r="270" spans="1:6" ht="30">
      <c r="A270" s="124" t="s">
        <v>550</v>
      </c>
      <c r="B270" s="133" t="s">
        <v>551</v>
      </c>
      <c r="C270" s="138"/>
      <c r="D270" s="158">
        <v>0.33335000276565552</v>
      </c>
      <c r="E270" s="160">
        <f t="shared" si="4"/>
        <v>0.33335000276565552</v>
      </c>
      <c r="F270" s="120" t="e">
        <f>VLOOKUP(B270,input!$I$3:$J$28,2,FALSE)</f>
        <v>#N/A</v>
      </c>
    </row>
    <row r="271" spans="1:6" ht="30">
      <c r="A271" s="124" t="s">
        <v>552</v>
      </c>
      <c r="B271" s="133" t="s">
        <v>553</v>
      </c>
      <c r="C271" s="138"/>
      <c r="D271" s="158">
        <v>0.1195652186870575</v>
      </c>
      <c r="E271" s="160">
        <f t="shared" si="4"/>
        <v>0.1195652186870575</v>
      </c>
      <c r="F271" s="120" t="e">
        <f>VLOOKUP(B271,input!$I$3:$J$28,2,FALSE)</f>
        <v>#N/A</v>
      </c>
    </row>
    <row r="272" spans="1:6" ht="30">
      <c r="A272" s="124" t="s">
        <v>554</v>
      </c>
      <c r="B272" s="133" t="s">
        <v>555</v>
      </c>
      <c r="C272" s="138"/>
      <c r="D272" s="158">
        <v>0.88043475151062012</v>
      </c>
      <c r="E272" s="160">
        <f t="shared" si="4"/>
        <v>0.88043475151062012</v>
      </c>
      <c r="F272" s="120" t="e">
        <f>VLOOKUP(B272,input!$I$3:$J$28,2,FALSE)</f>
        <v>#N/A</v>
      </c>
    </row>
    <row r="273" spans="1:6" ht="30">
      <c r="A273" s="124" t="s">
        <v>556</v>
      </c>
      <c r="B273" s="133" t="s">
        <v>557</v>
      </c>
      <c r="C273" s="138"/>
      <c r="D273" s="158">
        <v>0.5</v>
      </c>
      <c r="E273" s="160">
        <f t="shared" si="4"/>
        <v>0.5</v>
      </c>
      <c r="F273" s="120" t="e">
        <f>VLOOKUP(B273,input!$I$3:$J$28,2,FALSE)</f>
        <v>#N/A</v>
      </c>
    </row>
    <row r="274" spans="1:6" ht="30">
      <c r="A274" s="124" t="s">
        <v>558</v>
      </c>
      <c r="B274" s="133" t="s">
        <v>559</v>
      </c>
      <c r="C274" s="138"/>
      <c r="D274" s="158">
        <v>0.5</v>
      </c>
      <c r="E274" s="160">
        <f t="shared" si="4"/>
        <v>0.5</v>
      </c>
      <c r="F274" s="120" t="e">
        <f>VLOOKUP(B274,input!$I$3:$J$28,2,FALSE)</f>
        <v>#N/A</v>
      </c>
    </row>
    <row r="275" spans="1:6" ht="30">
      <c r="A275" s="124" t="s">
        <v>560</v>
      </c>
      <c r="B275" s="133" t="s">
        <v>561</v>
      </c>
      <c r="C275" s="138"/>
      <c r="D275" s="158">
        <v>0.5</v>
      </c>
      <c r="E275" s="160">
        <f t="shared" si="4"/>
        <v>0.5</v>
      </c>
      <c r="F275" s="120" t="e">
        <f>VLOOKUP(B275,input!$I$3:$J$28,2,FALSE)</f>
        <v>#N/A</v>
      </c>
    </row>
    <row r="276" spans="1:6" ht="30">
      <c r="A276" s="124" t="s">
        <v>562</v>
      </c>
      <c r="B276" s="133" t="s">
        <v>563</v>
      </c>
      <c r="C276" s="138"/>
      <c r="D276" s="158">
        <v>0.5</v>
      </c>
      <c r="E276" s="160">
        <f t="shared" si="4"/>
        <v>0.5</v>
      </c>
      <c r="F276" s="120" t="e">
        <f>VLOOKUP(B276,input!$I$3:$J$28,2,FALSE)</f>
        <v>#N/A</v>
      </c>
    </row>
    <row r="277" spans="1:6" ht="30">
      <c r="A277" s="124" t="s">
        <v>564</v>
      </c>
      <c r="B277" s="133" t="s">
        <v>565</v>
      </c>
      <c r="C277" s="138"/>
      <c r="D277" s="158">
        <v>0.5</v>
      </c>
      <c r="E277" s="160">
        <f t="shared" si="4"/>
        <v>0.5</v>
      </c>
      <c r="F277" s="120" t="e">
        <f>VLOOKUP(B277,input!$I$3:$J$28,2,FALSE)</f>
        <v>#N/A</v>
      </c>
    </row>
    <row r="278" spans="1:6" ht="30">
      <c r="A278" s="124" t="s">
        <v>566</v>
      </c>
      <c r="B278" s="133" t="s">
        <v>567</v>
      </c>
      <c r="C278" s="138"/>
      <c r="D278" s="158">
        <v>0.5</v>
      </c>
      <c r="E278" s="160">
        <f t="shared" si="4"/>
        <v>0.5</v>
      </c>
      <c r="F278" s="120" t="e">
        <f>VLOOKUP(B278,input!$I$3:$J$28,2,FALSE)</f>
        <v>#N/A</v>
      </c>
    </row>
    <row r="279" spans="1:6" ht="30">
      <c r="A279" s="124" t="s">
        <v>568</v>
      </c>
      <c r="B279" s="133" t="s">
        <v>569</v>
      </c>
      <c r="C279" s="138"/>
      <c r="D279" s="158">
        <v>0.5</v>
      </c>
      <c r="E279" s="160">
        <f t="shared" si="4"/>
        <v>0.5</v>
      </c>
      <c r="F279" s="120" t="e">
        <f>VLOOKUP(B279,input!$I$3:$J$28,2,FALSE)</f>
        <v>#N/A</v>
      </c>
    </row>
    <row r="280" spans="1:6" ht="30">
      <c r="A280" s="124" t="s">
        <v>570</v>
      </c>
      <c r="B280" s="133" t="s">
        <v>571</v>
      </c>
      <c r="C280" s="138"/>
      <c r="D280" s="158">
        <v>0.5</v>
      </c>
      <c r="E280" s="160">
        <f t="shared" si="4"/>
        <v>0.5</v>
      </c>
      <c r="F280" s="120" t="e">
        <f>VLOOKUP(B280,input!$I$3:$J$28,2,FALSE)</f>
        <v>#N/A</v>
      </c>
    </row>
    <row r="281" spans="1:6" ht="30">
      <c r="A281" s="124" t="s">
        <v>572</v>
      </c>
      <c r="B281" s="133" t="s">
        <v>573</v>
      </c>
      <c r="C281" s="138"/>
      <c r="D281" s="158">
        <v>0.5</v>
      </c>
      <c r="E281" s="160">
        <f t="shared" si="4"/>
        <v>0.5</v>
      </c>
      <c r="F281" s="120" t="e">
        <f>VLOOKUP(B281,input!$I$3:$J$28,2,FALSE)</f>
        <v>#N/A</v>
      </c>
    </row>
    <row r="282" spans="1:6" ht="30">
      <c r="A282" s="124" t="s">
        <v>574</v>
      </c>
      <c r="B282" s="133" t="s">
        <v>575</v>
      </c>
      <c r="C282" s="138"/>
      <c r="D282" s="158">
        <v>0.5</v>
      </c>
      <c r="E282" s="160">
        <f t="shared" si="4"/>
        <v>0.5</v>
      </c>
      <c r="F282" s="120" t="e">
        <f>VLOOKUP(B282,input!$I$3:$J$28,2,FALSE)</f>
        <v>#N/A</v>
      </c>
    </row>
    <row r="283" spans="1:6" ht="30">
      <c r="A283" s="124" t="s">
        <v>576</v>
      </c>
      <c r="B283" s="133" t="s">
        <v>577</v>
      </c>
      <c r="C283" s="138"/>
      <c r="D283" s="158">
        <v>0.5</v>
      </c>
      <c r="E283" s="160">
        <f t="shared" si="4"/>
        <v>0.5</v>
      </c>
      <c r="F283" s="120" t="e">
        <f>VLOOKUP(B283,input!$I$3:$J$28,2,FALSE)</f>
        <v>#N/A</v>
      </c>
    </row>
    <row r="284" spans="1:6" ht="30">
      <c r="A284" s="124" t="s">
        <v>578</v>
      </c>
      <c r="B284" s="133" t="s">
        <v>579</v>
      </c>
      <c r="C284" s="138"/>
      <c r="D284" s="158">
        <v>0.5</v>
      </c>
      <c r="E284" s="160">
        <f t="shared" si="4"/>
        <v>0.5</v>
      </c>
      <c r="F284" s="120" t="e">
        <f>VLOOKUP(B284,input!$I$3:$J$28,2,FALSE)</f>
        <v>#N/A</v>
      </c>
    </row>
    <row r="285" spans="1:6" ht="30">
      <c r="A285" s="124" t="s">
        <v>580</v>
      </c>
      <c r="B285" s="133" t="s">
        <v>581</v>
      </c>
      <c r="C285" s="138" t="s">
        <v>42</v>
      </c>
      <c r="D285" s="156">
        <v>480.39999389648437</v>
      </c>
      <c r="E285" s="160">
        <f t="shared" si="4"/>
        <v>463.35</v>
      </c>
      <c r="F285" s="120">
        <f>VLOOKUP(B285,input!$I$3:$J$28,2,FALSE)</f>
        <v>463.35</v>
      </c>
    </row>
    <row r="286" spans="1:6" ht="30">
      <c r="A286" s="124" t="s">
        <v>582</v>
      </c>
      <c r="B286" s="133" t="s">
        <v>583</v>
      </c>
      <c r="C286" s="138" t="s">
        <v>45</v>
      </c>
      <c r="D286" s="154">
        <v>3.7599999904632568</v>
      </c>
      <c r="E286" s="160">
        <f t="shared" si="4"/>
        <v>6.8495999999999997</v>
      </c>
      <c r="F286" s="120">
        <f>VLOOKUP(B286,input!$I$3:$J$28,2,FALSE)</f>
        <v>6.8495999999999997</v>
      </c>
    </row>
    <row r="287" spans="1:6" ht="30">
      <c r="A287" s="124" t="s">
        <v>584</v>
      </c>
      <c r="B287" s="133" t="s">
        <v>585</v>
      </c>
      <c r="C287" s="138" t="s">
        <v>42</v>
      </c>
      <c r="D287" s="154">
        <v>5</v>
      </c>
      <c r="E287" s="160">
        <f t="shared" si="4"/>
        <v>5</v>
      </c>
      <c r="F287" s="120" t="e">
        <f>VLOOKUP(B287,input!$I$3:$J$28,2,FALSE)</f>
        <v>#N/A</v>
      </c>
    </row>
    <row r="288" spans="1:6" ht="45">
      <c r="A288" s="124" t="s">
        <v>586</v>
      </c>
      <c r="B288" s="133" t="s">
        <v>587</v>
      </c>
      <c r="C288" s="138" t="s">
        <v>45</v>
      </c>
      <c r="D288" s="154">
        <v>3</v>
      </c>
      <c r="E288" s="160">
        <f t="shared" si="4"/>
        <v>3</v>
      </c>
      <c r="F288" s="120" t="e">
        <f>VLOOKUP(B288,input!$I$3:$J$28,2,FALSE)</f>
        <v>#N/A</v>
      </c>
    </row>
    <row r="289" spans="1:6" ht="30">
      <c r="A289" s="124" t="s">
        <v>588</v>
      </c>
      <c r="B289" s="133" t="s">
        <v>589</v>
      </c>
      <c r="C289" s="138" t="s">
        <v>42</v>
      </c>
      <c r="D289" s="156">
        <v>385</v>
      </c>
      <c r="E289" s="160">
        <f t="shared" si="4"/>
        <v>385</v>
      </c>
      <c r="F289" s="120" t="e">
        <f>VLOOKUP(B289,input!$I$3:$J$28,2,FALSE)</f>
        <v>#N/A</v>
      </c>
    </row>
    <row r="290" spans="1:6" ht="30">
      <c r="A290" s="124" t="s">
        <v>590</v>
      </c>
      <c r="B290" s="133" t="s">
        <v>591</v>
      </c>
      <c r="C290" s="138" t="s">
        <v>45</v>
      </c>
      <c r="D290" s="154">
        <v>3.7599999904632568</v>
      </c>
      <c r="E290" s="160">
        <f t="shared" si="4"/>
        <v>6.8495999999999997</v>
      </c>
      <c r="F290" s="120">
        <f>VLOOKUP(B290,input!$I$3:$J$28,2,FALSE)</f>
        <v>6.8495999999999997</v>
      </c>
    </row>
    <row r="291" spans="1:6" ht="30">
      <c r="A291" s="124" t="s">
        <v>592</v>
      </c>
      <c r="B291" s="133" t="s">
        <v>593</v>
      </c>
      <c r="C291" s="138" t="s">
        <v>42</v>
      </c>
      <c r="D291" s="154">
        <v>5</v>
      </c>
      <c r="E291" s="160">
        <f t="shared" si="4"/>
        <v>5</v>
      </c>
      <c r="F291" s="120" t="e">
        <f>VLOOKUP(B291,input!$I$3:$J$28,2,FALSE)</f>
        <v>#N/A</v>
      </c>
    </row>
    <row r="292" spans="1:6" ht="45">
      <c r="A292" s="124" t="s">
        <v>594</v>
      </c>
      <c r="B292" s="133" t="s">
        <v>595</v>
      </c>
      <c r="C292" s="138" t="s">
        <v>45</v>
      </c>
      <c r="D292" s="154">
        <v>3</v>
      </c>
      <c r="E292" s="160">
        <f t="shared" si="4"/>
        <v>3</v>
      </c>
      <c r="F292" s="120" t="e">
        <f>VLOOKUP(B292,input!$I$3:$J$28,2,FALSE)</f>
        <v>#N/A</v>
      </c>
    </row>
    <row r="293" spans="1:6" ht="30">
      <c r="A293" s="124" t="s">
        <v>596</v>
      </c>
      <c r="B293" s="133" t="s">
        <v>597</v>
      </c>
      <c r="C293" s="138"/>
      <c r="D293" s="154">
        <v>1</v>
      </c>
      <c r="E293" s="160">
        <f t="shared" si="4"/>
        <v>1</v>
      </c>
      <c r="F293" s="120" t="e">
        <f>VLOOKUP(B293,input!$I$3:$J$28,2,FALSE)</f>
        <v>#N/A</v>
      </c>
    </row>
    <row r="294" spans="1:6" ht="30">
      <c r="A294" s="124" t="s">
        <v>598</v>
      </c>
      <c r="B294" s="133" t="s">
        <v>599</v>
      </c>
      <c r="C294" s="138" t="s">
        <v>45</v>
      </c>
      <c r="D294" s="153">
        <v>0</v>
      </c>
      <c r="E294" s="160">
        <f t="shared" si="4"/>
        <v>0</v>
      </c>
      <c r="F294" s="120" t="e">
        <f>VLOOKUP(B294,input!$I$3:$J$28,2,FALSE)</f>
        <v>#N/A</v>
      </c>
    </row>
    <row r="295" spans="1:6">
      <c r="A295" s="124" t="s">
        <v>600</v>
      </c>
      <c r="B295" s="133" t="s">
        <v>601</v>
      </c>
      <c r="C295" s="138" t="s">
        <v>50</v>
      </c>
      <c r="D295" s="154">
        <v>3.4473249912261963</v>
      </c>
      <c r="E295" s="160">
        <f t="shared" si="4"/>
        <v>3.4473249912261963</v>
      </c>
      <c r="F295" s="120" t="e">
        <f>VLOOKUP(B295,input!$I$3:$J$28,2,FALSE)</f>
        <v>#N/A</v>
      </c>
    </row>
    <row r="296" spans="1:6">
      <c r="A296" s="124" t="s">
        <v>602</v>
      </c>
      <c r="B296" s="133" t="s">
        <v>603</v>
      </c>
      <c r="C296" s="138" t="s">
        <v>50</v>
      </c>
      <c r="D296" s="154">
        <v>3.4473249912261963</v>
      </c>
      <c r="E296" s="160">
        <f t="shared" si="4"/>
        <v>3.4473249912261963</v>
      </c>
      <c r="F296" s="120" t="e">
        <f>VLOOKUP(B296,input!$I$3:$J$28,2,FALSE)</f>
        <v>#N/A</v>
      </c>
    </row>
    <row r="297" spans="1:6">
      <c r="A297" s="124" t="s">
        <v>604</v>
      </c>
      <c r="B297" s="133" t="s">
        <v>605</v>
      </c>
      <c r="C297" s="138" t="s">
        <v>50</v>
      </c>
      <c r="D297" s="154">
        <v>1</v>
      </c>
      <c r="E297" s="160">
        <f t="shared" si="4"/>
        <v>1</v>
      </c>
      <c r="F297" s="120" t="e">
        <f>VLOOKUP(B297,input!$I$3:$J$28,2,FALSE)</f>
        <v>#N/A</v>
      </c>
    </row>
    <row r="298" spans="1:6" ht="30">
      <c r="A298" s="124" t="s">
        <v>606</v>
      </c>
      <c r="B298" s="133" t="s">
        <v>607</v>
      </c>
      <c r="C298" s="138"/>
      <c r="D298" s="154">
        <v>1</v>
      </c>
      <c r="E298" s="160">
        <f t="shared" si="4"/>
        <v>1</v>
      </c>
      <c r="F298" s="120" t="e">
        <f>VLOOKUP(B298,input!$I$3:$J$28,2,FALSE)</f>
        <v>#N/A</v>
      </c>
    </row>
    <row r="299" spans="1:6" ht="30">
      <c r="A299" s="124" t="s">
        <v>608</v>
      </c>
      <c r="B299" s="133" t="s">
        <v>609</v>
      </c>
      <c r="C299" s="138" t="s">
        <v>45</v>
      </c>
      <c r="D299" s="153">
        <v>0</v>
      </c>
      <c r="E299" s="160">
        <f t="shared" si="4"/>
        <v>0</v>
      </c>
      <c r="F299" s="120" t="e">
        <f>VLOOKUP(B299,input!$I$3:$J$28,2,FALSE)</f>
        <v>#N/A</v>
      </c>
    </row>
    <row r="300" spans="1:6">
      <c r="A300" s="124" t="s">
        <v>610</v>
      </c>
      <c r="B300" s="133" t="s">
        <v>611</v>
      </c>
      <c r="C300" s="138" t="s">
        <v>50</v>
      </c>
      <c r="D300" s="154">
        <v>3.4473249912261963</v>
      </c>
      <c r="E300" s="160">
        <f t="shared" si="4"/>
        <v>3.4473249912261963</v>
      </c>
      <c r="F300" s="120" t="e">
        <f>VLOOKUP(B300,input!$I$3:$J$28,2,FALSE)</f>
        <v>#N/A</v>
      </c>
    </row>
    <row r="301" spans="1:6">
      <c r="A301" s="124" t="s">
        <v>612</v>
      </c>
      <c r="B301" s="133" t="s">
        <v>613</v>
      </c>
      <c r="C301" s="138" t="s">
        <v>50</v>
      </c>
      <c r="D301" s="157">
        <v>49</v>
      </c>
      <c r="E301" s="160">
        <f t="shared" si="4"/>
        <v>49</v>
      </c>
      <c r="F301" s="120" t="e">
        <f>VLOOKUP(B301,input!$I$3:$J$28,2,FALSE)</f>
        <v>#N/A</v>
      </c>
    </row>
    <row r="302" spans="1:6">
      <c r="A302" s="124" t="s">
        <v>614</v>
      </c>
      <c r="B302" s="133" t="s">
        <v>615</v>
      </c>
      <c r="C302" s="138" t="s">
        <v>50</v>
      </c>
      <c r="D302" s="153">
        <v>0</v>
      </c>
      <c r="E302" s="160">
        <f t="shared" si="4"/>
        <v>0</v>
      </c>
      <c r="F302" s="120" t="e">
        <f>VLOOKUP(B302,input!$I$3:$J$28,2,FALSE)</f>
        <v>#N/A</v>
      </c>
    </row>
    <row r="303" spans="1:6" ht="30">
      <c r="A303" s="124" t="s">
        <v>616</v>
      </c>
      <c r="B303" s="133" t="s">
        <v>617</v>
      </c>
      <c r="C303" s="138"/>
      <c r="D303" s="154">
        <v>1</v>
      </c>
      <c r="E303" s="160">
        <f t="shared" si="4"/>
        <v>1</v>
      </c>
      <c r="F303" s="120" t="e">
        <f>VLOOKUP(B303,input!$I$3:$J$28,2,FALSE)</f>
        <v>#N/A</v>
      </c>
    </row>
    <row r="304" spans="1:6" ht="30">
      <c r="A304" s="124" t="s">
        <v>618</v>
      </c>
      <c r="B304" s="133" t="s">
        <v>619</v>
      </c>
      <c r="C304" s="138" t="s">
        <v>45</v>
      </c>
      <c r="D304" s="153">
        <v>0</v>
      </c>
      <c r="E304" s="160">
        <f t="shared" si="4"/>
        <v>0</v>
      </c>
      <c r="F304" s="120" t="e">
        <f>VLOOKUP(B304,input!$I$3:$J$28,2,FALSE)</f>
        <v>#N/A</v>
      </c>
    </row>
    <row r="305" spans="1:6">
      <c r="A305" s="124" t="s">
        <v>620</v>
      </c>
      <c r="B305" s="133" t="s">
        <v>621</v>
      </c>
      <c r="C305" s="138" t="s">
        <v>50</v>
      </c>
      <c r="D305" s="154">
        <v>3.4473249912261963</v>
      </c>
      <c r="E305" s="160">
        <f t="shared" si="4"/>
        <v>3.4473249912261963</v>
      </c>
      <c r="F305" s="120" t="e">
        <f>VLOOKUP(B305,input!$I$3:$J$28,2,FALSE)</f>
        <v>#N/A</v>
      </c>
    </row>
    <row r="306" spans="1:6">
      <c r="A306" s="124" t="s">
        <v>622</v>
      </c>
      <c r="B306" s="133" t="s">
        <v>623</v>
      </c>
      <c r="C306" s="138" t="s">
        <v>50</v>
      </c>
      <c r="D306" s="154">
        <v>3.4473249912261963</v>
      </c>
      <c r="E306" s="160">
        <f t="shared" si="4"/>
        <v>3.4473249912261963</v>
      </c>
      <c r="F306" s="120" t="e">
        <f>VLOOKUP(B306,input!$I$3:$J$28,2,FALSE)</f>
        <v>#N/A</v>
      </c>
    </row>
    <row r="307" spans="1:6">
      <c r="A307" s="124" t="s">
        <v>624</v>
      </c>
      <c r="B307" s="133" t="s">
        <v>625</v>
      </c>
      <c r="C307" s="138" t="s">
        <v>50</v>
      </c>
      <c r="D307" s="153">
        <v>0</v>
      </c>
      <c r="E307" s="160">
        <f t="shared" si="4"/>
        <v>0</v>
      </c>
      <c r="F307" s="120" t="e">
        <f>VLOOKUP(B307,input!$I$3:$J$28,2,FALSE)</f>
        <v>#N/A</v>
      </c>
    </row>
    <row r="308" spans="1:6" ht="30">
      <c r="A308" s="124" t="s">
        <v>626</v>
      </c>
      <c r="B308" s="133" t="s">
        <v>627</v>
      </c>
      <c r="C308" s="138"/>
      <c r="D308" s="154">
        <v>5</v>
      </c>
      <c r="E308" s="160">
        <f t="shared" si="4"/>
        <v>5</v>
      </c>
      <c r="F308" s="120" t="e">
        <f>VLOOKUP(B308,input!$I$3:$J$28,2,FALSE)</f>
        <v>#N/A</v>
      </c>
    </row>
    <row r="309" spans="1:6" ht="30">
      <c r="A309" s="124" t="s">
        <v>628</v>
      </c>
      <c r="B309" s="133" t="s">
        <v>629</v>
      </c>
      <c r="C309" s="138" t="s">
        <v>45</v>
      </c>
      <c r="D309" s="153">
        <v>0</v>
      </c>
      <c r="E309" s="160">
        <f t="shared" si="4"/>
        <v>0</v>
      </c>
      <c r="F309" s="120" t="e">
        <f>VLOOKUP(B309,input!$I$3:$J$28,2,FALSE)</f>
        <v>#N/A</v>
      </c>
    </row>
    <row r="310" spans="1:6">
      <c r="A310" s="124" t="s">
        <v>630</v>
      </c>
      <c r="B310" s="133" t="s">
        <v>631</v>
      </c>
      <c r="C310" s="138" t="s">
        <v>50</v>
      </c>
      <c r="D310" s="154">
        <v>3.4473249912261963</v>
      </c>
      <c r="E310" s="160">
        <f t="shared" si="4"/>
        <v>3.4473249912261963</v>
      </c>
      <c r="F310" s="120" t="e">
        <f>VLOOKUP(B310,input!$I$3:$J$28,2,FALSE)</f>
        <v>#N/A</v>
      </c>
    </row>
    <row r="311" spans="1:6">
      <c r="A311" s="124" t="s">
        <v>632</v>
      </c>
      <c r="B311" s="133" t="s">
        <v>633</v>
      </c>
      <c r="C311" s="138" t="s">
        <v>50</v>
      </c>
      <c r="D311" s="154">
        <v>3.4473249912261963</v>
      </c>
      <c r="E311" s="160">
        <f t="shared" si="4"/>
        <v>3.4473249912261963</v>
      </c>
      <c r="F311" s="120" t="e">
        <f>VLOOKUP(B311,input!$I$3:$J$28,2,FALSE)</f>
        <v>#N/A</v>
      </c>
    </row>
    <row r="312" spans="1:6">
      <c r="A312" s="124" t="s">
        <v>634</v>
      </c>
      <c r="B312" s="133" t="s">
        <v>635</v>
      </c>
      <c r="C312" s="138" t="s">
        <v>50</v>
      </c>
      <c r="D312" s="153">
        <v>0</v>
      </c>
      <c r="E312" s="160">
        <f t="shared" si="4"/>
        <v>0</v>
      </c>
      <c r="F312" s="120" t="e">
        <f>VLOOKUP(B312,input!$I$3:$J$28,2,FALSE)</f>
        <v>#N/A</v>
      </c>
    </row>
    <row r="313" spans="1:6" ht="30">
      <c r="A313" s="124" t="s">
        <v>636</v>
      </c>
      <c r="B313" s="133" t="s">
        <v>637</v>
      </c>
      <c r="C313" s="138"/>
      <c r="D313" s="154">
        <v>5</v>
      </c>
      <c r="E313" s="160">
        <f t="shared" si="4"/>
        <v>5</v>
      </c>
      <c r="F313" s="120" t="e">
        <f>VLOOKUP(B313,input!$I$3:$J$28,2,FALSE)</f>
        <v>#N/A</v>
      </c>
    </row>
    <row r="314" spans="1:6" ht="30">
      <c r="A314" s="124" t="s">
        <v>638</v>
      </c>
      <c r="B314" s="133" t="s">
        <v>639</v>
      </c>
      <c r="C314" s="138" t="s">
        <v>45</v>
      </c>
      <c r="D314" s="153">
        <v>0</v>
      </c>
      <c r="E314" s="160">
        <f t="shared" si="4"/>
        <v>0</v>
      </c>
      <c r="F314" s="120" t="e">
        <f>VLOOKUP(B314,input!$I$3:$J$28,2,FALSE)</f>
        <v>#N/A</v>
      </c>
    </row>
    <row r="315" spans="1:6">
      <c r="A315" s="124" t="s">
        <v>640</v>
      </c>
      <c r="B315" s="133" t="s">
        <v>641</v>
      </c>
      <c r="C315" s="138" t="s">
        <v>50</v>
      </c>
      <c r="D315" s="154">
        <v>3.4473249912261963</v>
      </c>
      <c r="E315" s="160">
        <f t="shared" si="4"/>
        <v>3.4473249912261963</v>
      </c>
      <c r="F315" s="120" t="e">
        <f>VLOOKUP(B315,input!$I$3:$J$28,2,FALSE)</f>
        <v>#N/A</v>
      </c>
    </row>
    <row r="316" spans="1:6">
      <c r="A316" s="124" t="s">
        <v>642</v>
      </c>
      <c r="B316" s="133" t="s">
        <v>643</v>
      </c>
      <c r="C316" s="138" t="s">
        <v>50</v>
      </c>
      <c r="D316" s="154">
        <v>3.4473249912261963</v>
      </c>
      <c r="E316" s="160">
        <f t="shared" si="4"/>
        <v>3.4473249912261963</v>
      </c>
      <c r="F316" s="120" t="e">
        <f>VLOOKUP(B316,input!$I$3:$J$28,2,FALSE)</f>
        <v>#N/A</v>
      </c>
    </row>
    <row r="317" spans="1:6">
      <c r="A317" s="124" t="s">
        <v>644</v>
      </c>
      <c r="B317" s="133" t="s">
        <v>645</v>
      </c>
      <c r="C317" s="138" t="s">
        <v>50</v>
      </c>
      <c r="D317" s="153">
        <v>0</v>
      </c>
      <c r="E317" s="160">
        <f t="shared" si="4"/>
        <v>0</v>
      </c>
      <c r="F317" s="120" t="e">
        <f>VLOOKUP(B317,input!$I$3:$J$28,2,FALSE)</f>
        <v>#N/A</v>
      </c>
    </row>
    <row r="318" spans="1:6" ht="30">
      <c r="A318" s="124" t="s">
        <v>646</v>
      </c>
      <c r="B318" s="133" t="s">
        <v>647</v>
      </c>
      <c r="C318" s="138"/>
      <c r="D318" s="154">
        <v>5</v>
      </c>
      <c r="E318" s="160">
        <f t="shared" si="4"/>
        <v>5</v>
      </c>
      <c r="F318" s="120" t="e">
        <f>VLOOKUP(B318,input!$I$3:$J$28,2,FALSE)</f>
        <v>#N/A</v>
      </c>
    </row>
    <row r="319" spans="1:6" ht="30">
      <c r="A319" s="124" t="s">
        <v>648</v>
      </c>
      <c r="B319" s="133" t="s">
        <v>649</v>
      </c>
      <c r="C319" s="138" t="s">
        <v>45</v>
      </c>
      <c r="D319" s="153">
        <v>0</v>
      </c>
      <c r="E319" s="160">
        <f t="shared" si="4"/>
        <v>0</v>
      </c>
      <c r="F319" s="120" t="e">
        <f>VLOOKUP(B319,input!$I$3:$J$28,2,FALSE)</f>
        <v>#N/A</v>
      </c>
    </row>
    <row r="320" spans="1:6">
      <c r="A320" s="124" t="s">
        <v>650</v>
      </c>
      <c r="B320" s="133" t="s">
        <v>651</v>
      </c>
      <c r="C320" s="138" t="s">
        <v>50</v>
      </c>
      <c r="D320" s="154">
        <v>3.4473249912261963</v>
      </c>
      <c r="E320" s="160">
        <f t="shared" si="4"/>
        <v>3.4473249912261963</v>
      </c>
      <c r="F320" s="120" t="e">
        <f>VLOOKUP(B320,input!$I$3:$J$28,2,FALSE)</f>
        <v>#N/A</v>
      </c>
    </row>
    <row r="321" spans="1:6">
      <c r="A321" s="124" t="s">
        <v>652</v>
      </c>
      <c r="B321" s="133" t="s">
        <v>653</v>
      </c>
      <c r="C321" s="138" t="s">
        <v>50</v>
      </c>
      <c r="D321" s="154">
        <v>3.4473249912261963</v>
      </c>
      <c r="E321" s="160">
        <f t="shared" si="4"/>
        <v>3.4473249912261963</v>
      </c>
      <c r="F321" s="120" t="e">
        <f>VLOOKUP(B321,input!$I$3:$J$28,2,FALSE)</f>
        <v>#N/A</v>
      </c>
    </row>
    <row r="322" spans="1:6">
      <c r="A322" s="124" t="s">
        <v>654</v>
      </c>
      <c r="B322" s="133" t="s">
        <v>655</v>
      </c>
      <c r="C322" s="138" t="s">
        <v>50</v>
      </c>
      <c r="D322" s="153">
        <v>0</v>
      </c>
      <c r="E322" s="160">
        <f t="shared" si="4"/>
        <v>0</v>
      </c>
      <c r="F322" s="120" t="e">
        <f>VLOOKUP(B322,input!$I$3:$J$28,2,FALSE)</f>
        <v>#N/A</v>
      </c>
    </row>
    <row r="323" spans="1:6" ht="30">
      <c r="A323" s="124" t="s">
        <v>656</v>
      </c>
      <c r="B323" s="133" t="s">
        <v>657</v>
      </c>
      <c r="C323" s="138"/>
      <c r="D323" s="154">
        <v>1</v>
      </c>
      <c r="E323" s="160">
        <f t="shared" si="4"/>
        <v>1</v>
      </c>
      <c r="F323" s="120" t="e">
        <f>VLOOKUP(B323,input!$I$3:$J$28,2,FALSE)</f>
        <v>#N/A</v>
      </c>
    </row>
    <row r="324" spans="1:6" ht="30">
      <c r="A324" s="124" t="s">
        <v>658</v>
      </c>
      <c r="B324" s="133" t="s">
        <v>659</v>
      </c>
      <c r="C324" s="138" t="s">
        <v>45</v>
      </c>
      <c r="D324" s="153">
        <v>0</v>
      </c>
      <c r="E324" s="160">
        <f t="shared" si="4"/>
        <v>0</v>
      </c>
      <c r="F324" s="120" t="e">
        <f>VLOOKUP(B324,input!$I$3:$J$28,2,FALSE)</f>
        <v>#N/A</v>
      </c>
    </row>
    <row r="325" spans="1:6">
      <c r="A325" s="124" t="s">
        <v>660</v>
      </c>
      <c r="B325" s="133" t="s">
        <v>661</v>
      </c>
      <c r="C325" s="138" t="s">
        <v>50</v>
      </c>
      <c r="D325" s="154">
        <v>3.4473249912261963</v>
      </c>
      <c r="E325" s="160">
        <f t="shared" si="4"/>
        <v>3.4473249912261963</v>
      </c>
      <c r="F325" s="120" t="e">
        <f>VLOOKUP(B325,input!$I$3:$J$28,2,FALSE)</f>
        <v>#N/A</v>
      </c>
    </row>
    <row r="326" spans="1:6">
      <c r="A326" s="124" t="s">
        <v>662</v>
      </c>
      <c r="B326" s="133" t="s">
        <v>663</v>
      </c>
      <c r="C326" s="138" t="s">
        <v>50</v>
      </c>
      <c r="D326" s="154">
        <v>3.4473249912261963</v>
      </c>
      <c r="E326" s="160">
        <f t="shared" si="4"/>
        <v>3.4473249912261963</v>
      </c>
      <c r="F326" s="120" t="e">
        <f>VLOOKUP(B326,input!$I$3:$J$28,2,FALSE)</f>
        <v>#N/A</v>
      </c>
    </row>
    <row r="327" spans="1:6">
      <c r="A327" s="124" t="s">
        <v>664</v>
      </c>
      <c r="B327" s="133" t="s">
        <v>665</v>
      </c>
      <c r="C327" s="138" t="s">
        <v>50</v>
      </c>
      <c r="D327" s="153">
        <v>0</v>
      </c>
      <c r="E327" s="160">
        <f t="shared" si="4"/>
        <v>0</v>
      </c>
      <c r="F327" s="120" t="e">
        <f>VLOOKUP(B327,input!$I$3:$J$28,2,FALSE)</f>
        <v>#N/A</v>
      </c>
    </row>
    <row r="328" spans="1:6" ht="30">
      <c r="A328" s="124" t="s">
        <v>666</v>
      </c>
      <c r="B328" s="133" t="s">
        <v>667</v>
      </c>
      <c r="C328" s="138"/>
      <c r="D328" s="154">
        <v>5</v>
      </c>
      <c r="E328" s="160">
        <f t="shared" ref="E328:E391" si="5">_xlfn.IFNA(F328,D328)</f>
        <v>5</v>
      </c>
      <c r="F328" s="120" t="e">
        <f>VLOOKUP(B328,input!$I$3:$J$28,2,FALSE)</f>
        <v>#N/A</v>
      </c>
    </row>
    <row r="329" spans="1:6" ht="30">
      <c r="A329" s="124" t="s">
        <v>668</v>
      </c>
      <c r="B329" s="133" t="s">
        <v>669</v>
      </c>
      <c r="C329" s="138" t="s">
        <v>45</v>
      </c>
      <c r="D329" s="153">
        <v>0</v>
      </c>
      <c r="E329" s="160">
        <f t="shared" si="5"/>
        <v>0</v>
      </c>
      <c r="F329" s="120" t="e">
        <f>VLOOKUP(B329,input!$I$3:$J$28,2,FALSE)</f>
        <v>#N/A</v>
      </c>
    </row>
    <row r="330" spans="1:6">
      <c r="A330" s="124" t="s">
        <v>670</v>
      </c>
      <c r="B330" s="133" t="s">
        <v>671</v>
      </c>
      <c r="C330" s="138" t="s">
        <v>50</v>
      </c>
      <c r="D330" s="154">
        <v>3.4473249912261963</v>
      </c>
      <c r="E330" s="160">
        <f t="shared" si="5"/>
        <v>3.4473249912261963</v>
      </c>
      <c r="F330" s="120" t="e">
        <f>VLOOKUP(B330,input!$I$3:$J$28,2,FALSE)</f>
        <v>#N/A</v>
      </c>
    </row>
    <row r="331" spans="1:6">
      <c r="A331" s="124" t="s">
        <v>672</v>
      </c>
      <c r="B331" s="133" t="s">
        <v>673</v>
      </c>
      <c r="C331" s="138" t="s">
        <v>50</v>
      </c>
      <c r="D331" s="154">
        <v>3.4473249912261963</v>
      </c>
      <c r="E331" s="160">
        <f t="shared" si="5"/>
        <v>3.4473249912261963</v>
      </c>
      <c r="F331" s="120" t="e">
        <f>VLOOKUP(B331,input!$I$3:$J$28,2,FALSE)</f>
        <v>#N/A</v>
      </c>
    </row>
    <row r="332" spans="1:6">
      <c r="A332" s="124" t="s">
        <v>674</v>
      </c>
      <c r="B332" s="133" t="s">
        <v>675</v>
      </c>
      <c r="C332" s="138" t="s">
        <v>50</v>
      </c>
      <c r="D332" s="153">
        <v>0</v>
      </c>
      <c r="E332" s="160">
        <f t="shared" si="5"/>
        <v>0</v>
      </c>
      <c r="F332" s="120" t="e">
        <f>VLOOKUP(B332,input!$I$3:$J$28,2,FALSE)</f>
        <v>#N/A</v>
      </c>
    </row>
    <row r="333" spans="1:6" ht="30">
      <c r="A333" s="124" t="s">
        <v>676</v>
      </c>
      <c r="B333" s="133" t="s">
        <v>677</v>
      </c>
      <c r="C333" s="138"/>
      <c r="D333" s="154">
        <v>1</v>
      </c>
      <c r="E333" s="160">
        <f t="shared" si="5"/>
        <v>1</v>
      </c>
      <c r="F333" s="120" t="e">
        <f>VLOOKUP(B333,input!$I$3:$J$28,2,FALSE)</f>
        <v>#N/A</v>
      </c>
    </row>
    <row r="334" spans="1:6" ht="30">
      <c r="A334" s="124" t="s">
        <v>678</v>
      </c>
      <c r="B334" s="133" t="s">
        <v>679</v>
      </c>
      <c r="C334" s="138" t="s">
        <v>45</v>
      </c>
      <c r="D334" s="153">
        <v>0</v>
      </c>
      <c r="E334" s="160">
        <f t="shared" si="5"/>
        <v>0</v>
      </c>
      <c r="F334" s="120" t="e">
        <f>VLOOKUP(B334,input!$I$3:$J$28,2,FALSE)</f>
        <v>#N/A</v>
      </c>
    </row>
    <row r="335" spans="1:6">
      <c r="A335" s="124" t="s">
        <v>680</v>
      </c>
      <c r="B335" s="133" t="s">
        <v>681</v>
      </c>
      <c r="C335" s="138" t="s">
        <v>50</v>
      </c>
      <c r="D335" s="154">
        <v>3.4473249912261963</v>
      </c>
      <c r="E335" s="160">
        <f t="shared" si="5"/>
        <v>3.4473249912261963</v>
      </c>
      <c r="F335" s="120" t="e">
        <f>VLOOKUP(B335,input!$I$3:$J$28,2,FALSE)</f>
        <v>#N/A</v>
      </c>
    </row>
    <row r="336" spans="1:6">
      <c r="A336" s="124" t="s">
        <v>682</v>
      </c>
      <c r="B336" s="133" t="s">
        <v>683</v>
      </c>
      <c r="C336" s="138" t="s">
        <v>50</v>
      </c>
      <c r="D336" s="154">
        <v>3.4473249912261963</v>
      </c>
      <c r="E336" s="160">
        <f t="shared" si="5"/>
        <v>3.4473249912261963</v>
      </c>
      <c r="F336" s="120" t="e">
        <f>VLOOKUP(B336,input!$I$3:$J$28,2,FALSE)</f>
        <v>#N/A</v>
      </c>
    </row>
    <row r="337" spans="1:6">
      <c r="A337" s="124" t="s">
        <v>684</v>
      </c>
      <c r="B337" s="133" t="s">
        <v>685</v>
      </c>
      <c r="C337" s="138" t="s">
        <v>50</v>
      </c>
      <c r="D337" s="153">
        <v>0</v>
      </c>
      <c r="E337" s="160">
        <f t="shared" si="5"/>
        <v>0</v>
      </c>
      <c r="F337" s="120" t="e">
        <f>VLOOKUP(B337,input!$I$3:$J$28,2,FALSE)</f>
        <v>#N/A</v>
      </c>
    </row>
    <row r="338" spans="1:6" ht="30">
      <c r="A338" s="124" t="s">
        <v>686</v>
      </c>
      <c r="B338" s="133" t="s">
        <v>687</v>
      </c>
      <c r="C338" s="138"/>
      <c r="D338" s="154">
        <v>5</v>
      </c>
      <c r="E338" s="160">
        <f t="shared" si="5"/>
        <v>5</v>
      </c>
      <c r="F338" s="120" t="e">
        <f>VLOOKUP(B338,input!$I$3:$J$28,2,FALSE)</f>
        <v>#N/A</v>
      </c>
    </row>
    <row r="339" spans="1:6" ht="30">
      <c r="A339" s="124" t="s">
        <v>688</v>
      </c>
      <c r="B339" s="133" t="s">
        <v>689</v>
      </c>
      <c r="C339" s="138" t="s">
        <v>45</v>
      </c>
      <c r="D339" s="153">
        <v>0</v>
      </c>
      <c r="E339" s="160">
        <f t="shared" si="5"/>
        <v>0</v>
      </c>
      <c r="F339" s="120" t="e">
        <f>VLOOKUP(B339,input!$I$3:$J$28,2,FALSE)</f>
        <v>#N/A</v>
      </c>
    </row>
    <row r="340" spans="1:6">
      <c r="A340" s="124" t="s">
        <v>690</v>
      </c>
      <c r="B340" s="133" t="s">
        <v>691</v>
      </c>
      <c r="C340" s="138" t="s">
        <v>50</v>
      </c>
      <c r="D340" s="154">
        <v>3.4473249912261963</v>
      </c>
      <c r="E340" s="160">
        <f t="shared" si="5"/>
        <v>3.4473249912261963</v>
      </c>
      <c r="F340" s="120" t="e">
        <f>VLOOKUP(B340,input!$I$3:$J$28,2,FALSE)</f>
        <v>#N/A</v>
      </c>
    </row>
    <row r="341" spans="1:6">
      <c r="A341" s="124" t="s">
        <v>692</v>
      </c>
      <c r="B341" s="133" t="s">
        <v>693</v>
      </c>
      <c r="C341" s="138" t="s">
        <v>50</v>
      </c>
      <c r="D341" s="154">
        <v>3.4473249912261963</v>
      </c>
      <c r="E341" s="160">
        <f t="shared" si="5"/>
        <v>3.4473249912261963</v>
      </c>
      <c r="F341" s="120" t="e">
        <f>VLOOKUP(B341,input!$I$3:$J$28,2,FALSE)</f>
        <v>#N/A</v>
      </c>
    </row>
    <row r="342" spans="1:6">
      <c r="A342" s="124" t="s">
        <v>694</v>
      </c>
      <c r="B342" s="133" t="s">
        <v>695</v>
      </c>
      <c r="C342" s="138" t="s">
        <v>50</v>
      </c>
      <c r="D342" s="153">
        <v>0</v>
      </c>
      <c r="E342" s="160">
        <f t="shared" si="5"/>
        <v>0</v>
      </c>
      <c r="F342" s="120" t="e">
        <f>VLOOKUP(B342,input!$I$3:$J$28,2,FALSE)</f>
        <v>#N/A</v>
      </c>
    </row>
    <row r="343" spans="1:6">
      <c r="A343" s="124" t="s">
        <v>696</v>
      </c>
      <c r="B343" s="133" t="s">
        <v>697</v>
      </c>
      <c r="C343" s="138" t="s">
        <v>50</v>
      </c>
      <c r="D343" s="154">
        <v>1.0135135650634766</v>
      </c>
      <c r="E343" s="160">
        <f t="shared" si="5"/>
        <v>1.0135135650634766</v>
      </c>
      <c r="F343" s="120" t="e">
        <f>VLOOKUP(B343,input!$I$3:$J$28,2,FALSE)</f>
        <v>#N/A</v>
      </c>
    </row>
    <row r="344" spans="1:6" ht="30">
      <c r="A344" s="124" t="s">
        <v>698</v>
      </c>
      <c r="B344" s="133" t="s">
        <v>699</v>
      </c>
      <c r="C344" s="138" t="s">
        <v>388</v>
      </c>
      <c r="D344" s="154">
        <v>4.7393050193786621</v>
      </c>
      <c r="E344" s="160">
        <f t="shared" si="5"/>
        <v>4.7393050193786621</v>
      </c>
      <c r="F344" s="120" t="e">
        <f>VLOOKUP(B344,input!$I$3:$J$28,2,FALSE)</f>
        <v>#N/A</v>
      </c>
    </row>
    <row r="345" spans="1:6" ht="30">
      <c r="A345" s="124" t="s">
        <v>700</v>
      </c>
      <c r="B345" s="133" t="s">
        <v>701</v>
      </c>
      <c r="C345" s="138" t="s">
        <v>391</v>
      </c>
      <c r="D345" s="157">
        <v>12.073519706726074</v>
      </c>
      <c r="E345" s="160">
        <f t="shared" si="5"/>
        <v>12.073519706726074</v>
      </c>
      <c r="F345" s="120" t="e">
        <f>VLOOKUP(B345,input!$I$3:$J$28,2,FALSE)</f>
        <v>#N/A</v>
      </c>
    </row>
    <row r="346" spans="1:6" ht="30">
      <c r="A346" s="124" t="s">
        <v>702</v>
      </c>
      <c r="B346" s="133" t="s">
        <v>703</v>
      </c>
      <c r="C346" s="138" t="s">
        <v>50</v>
      </c>
      <c r="D346" s="154">
        <v>1.0135135650634766</v>
      </c>
      <c r="E346" s="160">
        <f t="shared" si="5"/>
        <v>1.0135135650634766</v>
      </c>
      <c r="F346" s="120" t="e">
        <f>VLOOKUP(B346,input!$I$3:$J$28,2,FALSE)</f>
        <v>#N/A</v>
      </c>
    </row>
    <row r="347" spans="1:6" ht="30">
      <c r="A347" s="124" t="s">
        <v>704</v>
      </c>
      <c r="B347" s="133" t="s">
        <v>705</v>
      </c>
      <c r="C347" s="138" t="s">
        <v>42</v>
      </c>
      <c r="D347" s="157">
        <v>29.999990463256836</v>
      </c>
      <c r="E347" s="160">
        <f t="shared" si="5"/>
        <v>0</v>
      </c>
      <c r="F347" s="120">
        <f>VLOOKUP(B347,input!$I$3:$J$28,2,FALSE)</f>
        <v>0</v>
      </c>
    </row>
    <row r="348" spans="1:6" ht="30">
      <c r="A348" s="124" t="s">
        <v>706</v>
      </c>
      <c r="B348" s="133" t="s">
        <v>707</v>
      </c>
      <c r="C348" s="138"/>
      <c r="D348" s="154">
        <v>-2</v>
      </c>
      <c r="E348" s="160">
        <f t="shared" si="5"/>
        <v>-2</v>
      </c>
      <c r="F348" s="120" t="e">
        <f>VLOOKUP(B348,input!$I$3:$J$28,2,FALSE)</f>
        <v>#N/A</v>
      </c>
    </row>
    <row r="349" spans="1:6" ht="30">
      <c r="A349" s="124" t="s">
        <v>708</v>
      </c>
      <c r="B349" s="133" t="s">
        <v>709</v>
      </c>
      <c r="C349" s="138" t="s">
        <v>20</v>
      </c>
      <c r="D349" s="156">
        <v>163.29400634765625</v>
      </c>
      <c r="E349" s="160">
        <f t="shared" si="5"/>
        <v>163.29400634765625</v>
      </c>
      <c r="F349" s="120" t="e">
        <f>VLOOKUP(B349,input!$I$3:$J$28,2,FALSE)</f>
        <v>#N/A</v>
      </c>
    </row>
    <row r="350" spans="1:6" ht="30">
      <c r="A350" s="124" t="s">
        <v>710</v>
      </c>
      <c r="B350" s="133" t="s">
        <v>711</v>
      </c>
      <c r="C350" s="138" t="s">
        <v>388</v>
      </c>
      <c r="D350" s="154">
        <v>4.7393050193786621</v>
      </c>
      <c r="E350" s="160">
        <f t="shared" si="5"/>
        <v>4.7393050193786621</v>
      </c>
      <c r="F350" s="120" t="e">
        <f>VLOOKUP(B350,input!$I$3:$J$28,2,FALSE)</f>
        <v>#N/A</v>
      </c>
    </row>
    <row r="351" spans="1:6" ht="30">
      <c r="A351" s="124" t="s">
        <v>712</v>
      </c>
      <c r="B351" s="133" t="s">
        <v>713</v>
      </c>
      <c r="C351" s="138" t="s">
        <v>391</v>
      </c>
      <c r="D351" s="157">
        <v>12.073519706726074</v>
      </c>
      <c r="E351" s="160">
        <f t="shared" si="5"/>
        <v>12.073519706726074</v>
      </c>
      <c r="F351" s="120" t="e">
        <f>VLOOKUP(B351,input!$I$3:$J$28,2,FALSE)</f>
        <v>#N/A</v>
      </c>
    </row>
    <row r="352" spans="1:6" ht="30">
      <c r="A352" s="124" t="s">
        <v>714</v>
      </c>
      <c r="B352" s="133" t="s">
        <v>715</v>
      </c>
      <c r="C352" s="138" t="s">
        <v>388</v>
      </c>
      <c r="D352" s="154">
        <v>4.7393050193786621</v>
      </c>
      <c r="E352" s="160">
        <f t="shared" si="5"/>
        <v>4.7393050193786621</v>
      </c>
      <c r="F352" s="120" t="e">
        <f>VLOOKUP(B352,input!$I$3:$J$28,2,FALSE)</f>
        <v>#N/A</v>
      </c>
    </row>
    <row r="353" spans="1:6" ht="30">
      <c r="A353" s="124" t="s">
        <v>716</v>
      </c>
      <c r="B353" s="133" t="s">
        <v>717</v>
      </c>
      <c r="C353" s="138" t="s">
        <v>391</v>
      </c>
      <c r="D353" s="157">
        <v>12.073519706726074</v>
      </c>
      <c r="E353" s="160">
        <f t="shared" si="5"/>
        <v>12.073519706726074</v>
      </c>
      <c r="F353" s="120" t="e">
        <f>VLOOKUP(B353,input!$I$3:$J$28,2,FALSE)</f>
        <v>#N/A</v>
      </c>
    </row>
    <row r="354" spans="1:6" ht="30">
      <c r="A354" s="124" t="s">
        <v>718</v>
      </c>
      <c r="B354" s="133" t="s">
        <v>719</v>
      </c>
      <c r="C354" s="138" t="s">
        <v>50</v>
      </c>
      <c r="D354" s="158">
        <v>7.9999998211860657E-2</v>
      </c>
      <c r="E354" s="160">
        <f t="shared" si="5"/>
        <v>7.9999998211860657E-2</v>
      </c>
      <c r="F354" s="120" t="e">
        <f>VLOOKUP(B354,input!$I$3:$J$28,2,FALSE)</f>
        <v>#N/A</v>
      </c>
    </row>
    <row r="355" spans="1:6" ht="45">
      <c r="A355" s="124" t="s">
        <v>720</v>
      </c>
      <c r="B355" s="133" t="s">
        <v>721</v>
      </c>
      <c r="C355" s="138" t="s">
        <v>42</v>
      </c>
      <c r="D355" s="153">
        <v>0</v>
      </c>
      <c r="E355" s="160">
        <f t="shared" si="5"/>
        <v>0</v>
      </c>
      <c r="F355" s="120" t="e">
        <f>VLOOKUP(B355,input!$I$3:$J$28,2,FALSE)</f>
        <v>#N/A</v>
      </c>
    </row>
    <row r="356" spans="1:6" ht="45">
      <c r="A356" s="124" t="s">
        <v>722</v>
      </c>
      <c r="B356" s="133" t="s">
        <v>723</v>
      </c>
      <c r="C356" s="138" t="s">
        <v>42</v>
      </c>
      <c r="D356" s="154">
        <v>7</v>
      </c>
      <c r="E356" s="160">
        <f t="shared" si="5"/>
        <v>0</v>
      </c>
      <c r="F356" s="120">
        <f>VLOOKUP(B356,input!$I$3:$J$28,2,FALSE)</f>
        <v>0</v>
      </c>
    </row>
    <row r="357" spans="1:6" ht="30">
      <c r="A357" s="124" t="s">
        <v>724</v>
      </c>
      <c r="B357" s="133" t="s">
        <v>725</v>
      </c>
      <c r="C357" s="138" t="s">
        <v>45</v>
      </c>
      <c r="D357" s="157">
        <v>93</v>
      </c>
      <c r="E357" s="160">
        <f t="shared" si="5"/>
        <v>93</v>
      </c>
      <c r="F357" s="120" t="e">
        <f>VLOOKUP(B357,input!$I$3:$J$28,2,FALSE)</f>
        <v>#N/A</v>
      </c>
    </row>
    <row r="358" spans="1:6" ht="30">
      <c r="A358" s="124" t="s">
        <v>726</v>
      </c>
      <c r="B358" s="133" t="s">
        <v>727</v>
      </c>
      <c r="C358" s="138" t="s">
        <v>15</v>
      </c>
      <c r="D358" s="156">
        <v>1312</v>
      </c>
      <c r="E358" s="160">
        <f t="shared" si="5"/>
        <v>450.25</v>
      </c>
      <c r="F358" s="120">
        <f>VLOOKUP(B358,input!$I$3:$J$28,2,FALSE)</f>
        <v>450.25</v>
      </c>
    </row>
    <row r="359" spans="1:6" ht="30">
      <c r="A359" s="124" t="s">
        <v>728</v>
      </c>
      <c r="B359" s="133" t="s">
        <v>729</v>
      </c>
      <c r="C359" s="138"/>
      <c r="D359" s="155">
        <v>4.999999888241291E-3</v>
      </c>
      <c r="E359" s="160">
        <f t="shared" si="5"/>
        <v>4.999999888241291E-3</v>
      </c>
      <c r="F359" s="120" t="e">
        <f>VLOOKUP(B359,input!$I$3:$J$28,2,FALSE)</f>
        <v>#N/A</v>
      </c>
    </row>
    <row r="360" spans="1:6" ht="45">
      <c r="A360" s="124" t="s">
        <v>730</v>
      </c>
      <c r="B360" s="133" t="s">
        <v>731</v>
      </c>
      <c r="C360" s="138" t="s">
        <v>20</v>
      </c>
      <c r="D360" s="154">
        <v>2.3420000076293945</v>
      </c>
      <c r="E360" s="160">
        <f t="shared" si="5"/>
        <v>-1.9893000000000001</v>
      </c>
      <c r="F360" s="120">
        <f>VLOOKUP(B360,input!$I$3:$J$28,2,FALSE)</f>
        <v>-1.9893000000000001</v>
      </c>
    </row>
    <row r="361" spans="1:6" ht="30">
      <c r="A361" s="124" t="s">
        <v>732</v>
      </c>
      <c r="B361" s="133" t="s">
        <v>733</v>
      </c>
      <c r="C361" s="138"/>
      <c r="D361" s="154">
        <v>1</v>
      </c>
      <c r="E361" s="160">
        <f t="shared" si="5"/>
        <v>1</v>
      </c>
      <c r="F361" s="120" t="e">
        <f>VLOOKUP(B361,input!$I$3:$J$28,2,FALSE)</f>
        <v>#N/A</v>
      </c>
    </row>
    <row r="362" spans="1:6" ht="30">
      <c r="A362" s="124" t="s">
        <v>734</v>
      </c>
      <c r="B362" s="133" t="s">
        <v>735</v>
      </c>
      <c r="C362" s="138"/>
      <c r="D362" s="154">
        <v>1</v>
      </c>
      <c r="E362" s="160">
        <f t="shared" si="5"/>
        <v>1</v>
      </c>
      <c r="F362" s="120" t="e">
        <f>VLOOKUP(B362,input!$I$3:$J$28,2,FALSE)</f>
        <v>#N/A</v>
      </c>
    </row>
    <row r="363" spans="1:6" ht="45">
      <c r="A363" s="124" t="s">
        <v>736</v>
      </c>
      <c r="B363" s="133" t="s">
        <v>737</v>
      </c>
      <c r="C363" s="138"/>
      <c r="D363" s="154">
        <v>1</v>
      </c>
      <c r="E363" s="160">
        <f t="shared" si="5"/>
        <v>1</v>
      </c>
      <c r="F363" s="120" t="e">
        <f>VLOOKUP(B363,input!$I$3:$J$28,2,FALSE)</f>
        <v>#N/A</v>
      </c>
    </row>
    <row r="364" spans="1:6" ht="45">
      <c r="A364" s="124" t="s">
        <v>738</v>
      </c>
      <c r="B364" s="133" t="s">
        <v>739</v>
      </c>
      <c r="C364" s="138"/>
      <c r="D364" s="154">
        <v>1</v>
      </c>
      <c r="E364" s="160">
        <f t="shared" si="5"/>
        <v>1</v>
      </c>
      <c r="F364" s="120" t="e">
        <f>VLOOKUP(B364,input!$I$3:$J$28,2,FALSE)</f>
        <v>#N/A</v>
      </c>
    </row>
    <row r="365" spans="1:6" ht="45">
      <c r="A365" s="124" t="s">
        <v>740</v>
      </c>
      <c r="B365" s="133" t="s">
        <v>741</v>
      </c>
      <c r="C365" s="138"/>
      <c r="D365" s="154">
        <v>1</v>
      </c>
      <c r="E365" s="160">
        <f t="shared" si="5"/>
        <v>1</v>
      </c>
      <c r="F365" s="120" t="e">
        <f>VLOOKUP(B365,input!$I$3:$J$28,2,FALSE)</f>
        <v>#N/A</v>
      </c>
    </row>
    <row r="366" spans="1:6" ht="30">
      <c r="A366" s="124" t="s">
        <v>742</v>
      </c>
      <c r="B366" s="133" t="s">
        <v>743</v>
      </c>
      <c r="C366" s="138"/>
      <c r="D366" s="154">
        <v>1</v>
      </c>
      <c r="E366" s="160">
        <f t="shared" si="5"/>
        <v>1</v>
      </c>
      <c r="F366" s="120" t="e">
        <f>VLOOKUP(B366,input!$I$3:$J$28,2,FALSE)</f>
        <v>#N/A</v>
      </c>
    </row>
    <row r="367" spans="1:6" ht="30">
      <c r="A367" s="124" t="s">
        <v>744</v>
      </c>
      <c r="B367" s="133" t="s">
        <v>745</v>
      </c>
      <c r="C367" s="138"/>
      <c r="D367" s="154">
        <v>1</v>
      </c>
      <c r="E367" s="160">
        <f t="shared" si="5"/>
        <v>1</v>
      </c>
      <c r="F367" s="120" t="e">
        <f>VLOOKUP(B367,input!$I$3:$J$28,2,FALSE)</f>
        <v>#N/A</v>
      </c>
    </row>
    <row r="368" spans="1:6" ht="30">
      <c r="A368" s="124" t="s">
        <v>746</v>
      </c>
      <c r="B368" s="133" t="s">
        <v>747</v>
      </c>
      <c r="C368" s="138"/>
      <c r="D368" s="154">
        <v>1</v>
      </c>
      <c r="E368" s="160">
        <f t="shared" si="5"/>
        <v>1</v>
      </c>
      <c r="F368" s="120" t="e">
        <f>VLOOKUP(B368,input!$I$3:$J$28,2,FALSE)</f>
        <v>#N/A</v>
      </c>
    </row>
    <row r="369" spans="1:6" ht="30">
      <c r="A369" s="124" t="s">
        <v>748</v>
      </c>
      <c r="B369" s="133" t="s">
        <v>749</v>
      </c>
      <c r="C369" s="138"/>
      <c r="D369" s="154">
        <v>1</v>
      </c>
      <c r="E369" s="160">
        <f t="shared" si="5"/>
        <v>1</v>
      </c>
      <c r="F369" s="120" t="e">
        <f>VLOOKUP(B369,input!$I$3:$J$28,2,FALSE)</f>
        <v>#N/A</v>
      </c>
    </row>
    <row r="370" spans="1:6" ht="30">
      <c r="A370" s="124" t="s">
        <v>750</v>
      </c>
      <c r="B370" s="133" t="s">
        <v>751</v>
      </c>
      <c r="C370" s="138"/>
      <c r="D370" s="154">
        <v>1</v>
      </c>
      <c r="E370" s="160">
        <f t="shared" si="5"/>
        <v>1</v>
      </c>
      <c r="F370" s="120" t="e">
        <f>VLOOKUP(B370,input!$I$3:$J$28,2,FALSE)</f>
        <v>#N/A</v>
      </c>
    </row>
    <row r="371" spans="1:6" ht="30">
      <c r="A371" s="124" t="s">
        <v>752</v>
      </c>
      <c r="B371" s="133" t="s">
        <v>753</v>
      </c>
      <c r="C371" s="138"/>
      <c r="D371" s="154">
        <v>1</v>
      </c>
      <c r="E371" s="160">
        <f t="shared" si="5"/>
        <v>1</v>
      </c>
      <c r="F371" s="120" t="e">
        <f>VLOOKUP(B371,input!$I$3:$J$28,2,FALSE)</f>
        <v>#N/A</v>
      </c>
    </row>
    <row r="372" spans="1:6" ht="30">
      <c r="A372" s="124" t="s">
        <v>754</v>
      </c>
      <c r="B372" s="133" t="s">
        <v>755</v>
      </c>
      <c r="C372" s="138"/>
      <c r="D372" s="154">
        <v>1</v>
      </c>
      <c r="E372" s="160">
        <f t="shared" si="5"/>
        <v>1</v>
      </c>
      <c r="F372" s="120" t="e">
        <f>VLOOKUP(B372,input!$I$3:$J$28,2,FALSE)</f>
        <v>#N/A</v>
      </c>
    </row>
    <row r="373" spans="1:6" ht="30">
      <c r="A373" s="124" t="s">
        <v>756</v>
      </c>
      <c r="B373" s="133" t="s">
        <v>757</v>
      </c>
      <c r="C373" s="138"/>
      <c r="D373" s="154">
        <v>1</v>
      </c>
      <c r="E373" s="160">
        <f t="shared" si="5"/>
        <v>1</v>
      </c>
      <c r="F373" s="120" t="e">
        <f>VLOOKUP(B373,input!$I$3:$J$28,2,FALSE)</f>
        <v>#N/A</v>
      </c>
    </row>
    <row r="374" spans="1:6" ht="30">
      <c r="A374" s="124" t="s">
        <v>758</v>
      </c>
      <c r="B374" s="133" t="s">
        <v>759</v>
      </c>
      <c r="C374" s="138"/>
      <c r="D374" s="154">
        <v>1</v>
      </c>
      <c r="E374" s="160">
        <f t="shared" si="5"/>
        <v>1</v>
      </c>
      <c r="F374" s="120" t="e">
        <f>VLOOKUP(B374,input!$I$3:$J$28,2,FALSE)</f>
        <v>#N/A</v>
      </c>
    </row>
    <row r="375" spans="1:6" ht="30">
      <c r="A375" s="124" t="s">
        <v>760</v>
      </c>
      <c r="B375" s="133" t="s">
        <v>761</v>
      </c>
      <c r="C375" s="138"/>
      <c r="D375" s="154">
        <v>1</v>
      </c>
      <c r="E375" s="160">
        <f t="shared" si="5"/>
        <v>1</v>
      </c>
      <c r="F375" s="120" t="e">
        <f>VLOOKUP(B375,input!$I$3:$J$28,2,FALSE)</f>
        <v>#N/A</v>
      </c>
    </row>
    <row r="376" spans="1:6" ht="30">
      <c r="A376" s="124" t="s">
        <v>762</v>
      </c>
      <c r="B376" s="133" t="s">
        <v>763</v>
      </c>
      <c r="C376" s="138"/>
      <c r="D376" s="154">
        <v>1</v>
      </c>
      <c r="E376" s="160">
        <f t="shared" si="5"/>
        <v>1</v>
      </c>
      <c r="F376" s="120" t="e">
        <f>VLOOKUP(B376,input!$I$3:$J$28,2,FALSE)</f>
        <v>#N/A</v>
      </c>
    </row>
    <row r="377" spans="1:6" ht="30">
      <c r="A377" s="124" t="s">
        <v>764</v>
      </c>
      <c r="B377" s="133" t="s">
        <v>765</v>
      </c>
      <c r="C377" s="138"/>
      <c r="D377" s="154">
        <v>1</v>
      </c>
      <c r="E377" s="160">
        <f t="shared" si="5"/>
        <v>1</v>
      </c>
      <c r="F377" s="120" t="e">
        <f>VLOOKUP(B377,input!$I$3:$J$28,2,FALSE)</f>
        <v>#N/A</v>
      </c>
    </row>
    <row r="378" spans="1:6" ht="30">
      <c r="A378" s="124" t="s">
        <v>766</v>
      </c>
      <c r="B378" s="133" t="s">
        <v>767</v>
      </c>
      <c r="C378" s="138"/>
      <c r="D378" s="154">
        <v>1</v>
      </c>
      <c r="E378" s="160">
        <f t="shared" si="5"/>
        <v>1</v>
      </c>
      <c r="F378" s="120" t="e">
        <f>VLOOKUP(B378,input!$I$3:$J$28,2,FALSE)</f>
        <v>#N/A</v>
      </c>
    </row>
    <row r="379" spans="1:6" ht="30">
      <c r="A379" s="124" t="s">
        <v>768</v>
      </c>
      <c r="B379" s="133" t="s">
        <v>769</v>
      </c>
      <c r="C379" s="138"/>
      <c r="D379" s="154">
        <v>1.2999999523162842</v>
      </c>
      <c r="E379" s="160">
        <f t="shared" si="5"/>
        <v>1.2999999523162842</v>
      </c>
      <c r="F379" s="120" t="e">
        <f>VLOOKUP(B379,input!$I$3:$J$28,2,FALSE)</f>
        <v>#N/A</v>
      </c>
    </row>
    <row r="380" spans="1:6" ht="30">
      <c r="A380" s="124" t="s">
        <v>770</v>
      </c>
      <c r="B380" s="133" t="s">
        <v>771</v>
      </c>
      <c r="C380" s="138"/>
      <c r="D380" s="154">
        <v>1.0499999523162842</v>
      </c>
      <c r="E380" s="160">
        <f t="shared" si="5"/>
        <v>1.0499999523162842</v>
      </c>
      <c r="F380" s="120" t="e">
        <f>VLOOKUP(B380,input!$I$3:$J$28,2,FALSE)</f>
        <v>#N/A</v>
      </c>
    </row>
    <row r="381" spans="1:6" ht="30">
      <c r="A381" s="124" t="s">
        <v>772</v>
      </c>
      <c r="B381" s="133" t="s">
        <v>773</v>
      </c>
      <c r="C381" s="138"/>
      <c r="D381" s="154">
        <v>1</v>
      </c>
      <c r="E381" s="160">
        <f t="shared" si="5"/>
        <v>1</v>
      </c>
      <c r="F381" s="120" t="e">
        <f>VLOOKUP(B381,input!$I$3:$J$28,2,FALSE)</f>
        <v>#N/A</v>
      </c>
    </row>
    <row r="382" spans="1:6" ht="30">
      <c r="A382" s="124" t="s">
        <v>774</v>
      </c>
      <c r="B382" s="133" t="s">
        <v>775</v>
      </c>
      <c r="C382" s="138" t="s">
        <v>50</v>
      </c>
      <c r="D382" s="158">
        <v>0.82735800743103027</v>
      </c>
      <c r="E382" s="160">
        <f t="shared" si="5"/>
        <v>0.82735800743103027</v>
      </c>
      <c r="F382" s="120" t="e">
        <f>VLOOKUP(B382,input!$I$3:$J$28,2,FALSE)</f>
        <v>#N/A</v>
      </c>
    </row>
    <row r="383" spans="1:6" ht="30">
      <c r="A383" s="124" t="s">
        <v>776</v>
      </c>
      <c r="B383" s="133" t="s">
        <v>777</v>
      </c>
      <c r="C383" s="138" t="s">
        <v>50</v>
      </c>
      <c r="D383" s="154">
        <v>1.2410370111465454</v>
      </c>
      <c r="E383" s="160">
        <f t="shared" si="5"/>
        <v>1.2410370111465454</v>
      </c>
      <c r="F383" s="120" t="e">
        <f>VLOOKUP(B383,input!$I$3:$J$28,2,FALSE)</f>
        <v>#N/A</v>
      </c>
    </row>
    <row r="384" spans="1:6" ht="30">
      <c r="A384" s="124" t="s">
        <v>778</v>
      </c>
      <c r="B384" s="133" t="s">
        <v>779</v>
      </c>
      <c r="C384" s="138" t="s">
        <v>42</v>
      </c>
      <c r="D384" s="156">
        <v>148.88888549804687</v>
      </c>
      <c r="E384" s="160">
        <f t="shared" si="5"/>
        <v>148.88888549804687</v>
      </c>
      <c r="F384" s="120" t="e">
        <f>VLOOKUP(B384,input!$I$3:$J$28,2,FALSE)</f>
        <v>#N/A</v>
      </c>
    </row>
    <row r="385" spans="1:6" ht="30">
      <c r="A385" s="124" t="s">
        <v>780</v>
      </c>
      <c r="B385" s="133" t="s">
        <v>781</v>
      </c>
      <c r="C385" s="138" t="s">
        <v>42</v>
      </c>
      <c r="D385" s="157">
        <v>15</v>
      </c>
      <c r="E385" s="160">
        <f t="shared" si="5"/>
        <v>15</v>
      </c>
      <c r="F385" s="120" t="e">
        <f>VLOOKUP(B385,input!$I$3:$J$28,2,FALSE)</f>
        <v>#N/A</v>
      </c>
    </row>
    <row r="386" spans="1:6" ht="30">
      <c r="A386" s="124" t="s">
        <v>782</v>
      </c>
      <c r="B386" s="133" t="s">
        <v>783</v>
      </c>
      <c r="C386" s="138" t="s">
        <v>45</v>
      </c>
      <c r="D386" s="158">
        <v>5.000000074505806E-2</v>
      </c>
      <c r="E386" s="160">
        <f t="shared" si="5"/>
        <v>5.000000074505806E-2</v>
      </c>
      <c r="F386" s="120" t="e">
        <f>VLOOKUP(B386,input!$I$3:$J$28,2,FALSE)</f>
        <v>#N/A</v>
      </c>
    </row>
    <row r="387" spans="1:6" ht="30">
      <c r="A387" s="124" t="s">
        <v>784</v>
      </c>
      <c r="B387" s="133" t="s">
        <v>785</v>
      </c>
      <c r="C387" s="138"/>
      <c r="D387" s="158">
        <v>0.89999997615814209</v>
      </c>
      <c r="E387" s="160">
        <f t="shared" si="5"/>
        <v>0</v>
      </c>
      <c r="F387" s="120">
        <f>VLOOKUP(B387,input!$I$3:$J$28,2,FALSE)</f>
        <v>0</v>
      </c>
    </row>
    <row r="388" spans="1:6" ht="30">
      <c r="A388" s="124" t="s">
        <v>786</v>
      </c>
      <c r="B388" s="133" t="s">
        <v>787</v>
      </c>
      <c r="C388" s="138"/>
      <c r="D388" s="154">
        <v>1.0499999523162842</v>
      </c>
      <c r="E388" s="160">
        <f t="shared" si="5"/>
        <v>1.0499999523162842</v>
      </c>
      <c r="F388" s="120" t="e">
        <f>VLOOKUP(B388,input!$I$3:$J$28,2,FALSE)</f>
        <v>#N/A</v>
      </c>
    </row>
    <row r="389" spans="1:6" ht="30">
      <c r="A389" s="124" t="s">
        <v>788</v>
      </c>
      <c r="B389" s="133" t="s">
        <v>789</v>
      </c>
      <c r="C389" s="138" t="s">
        <v>45</v>
      </c>
      <c r="D389" s="157">
        <v>12</v>
      </c>
      <c r="E389" s="160">
        <f t="shared" si="5"/>
        <v>12</v>
      </c>
      <c r="F389" s="120" t="e">
        <f>VLOOKUP(B389,input!$I$3:$J$28,2,FALSE)</f>
        <v>#N/A</v>
      </c>
    </row>
    <row r="390" spans="1:6" ht="45">
      <c r="A390" s="124" t="s">
        <v>790</v>
      </c>
      <c r="B390" s="133" t="s">
        <v>791</v>
      </c>
      <c r="C390" s="138" t="s">
        <v>50</v>
      </c>
      <c r="D390" s="157">
        <v>48.444999694824219</v>
      </c>
      <c r="E390" s="160">
        <f t="shared" si="5"/>
        <v>44.99</v>
      </c>
      <c r="F390" s="120">
        <f>VLOOKUP(B390,input!$I$3:$J$28,2,FALSE)</f>
        <v>44.99</v>
      </c>
    </row>
    <row r="391" spans="1:6" ht="45">
      <c r="A391" s="124" t="s">
        <v>792</v>
      </c>
      <c r="B391" s="133" t="s">
        <v>793</v>
      </c>
      <c r="C391" s="138" t="s">
        <v>348</v>
      </c>
      <c r="D391" s="153">
        <v>3225</v>
      </c>
      <c r="E391" s="160">
        <f t="shared" si="5"/>
        <v>3225</v>
      </c>
      <c r="F391" s="120" t="e">
        <f>VLOOKUP(B391,input!$I$3:$J$28,2,FALSE)</f>
        <v>#N/A</v>
      </c>
    </row>
    <row r="392" spans="1:6" ht="45">
      <c r="A392" s="124" t="s">
        <v>794</v>
      </c>
      <c r="B392" s="133" t="s">
        <v>795</v>
      </c>
      <c r="C392" s="138" t="s">
        <v>45</v>
      </c>
      <c r="D392" s="153">
        <v>0</v>
      </c>
      <c r="E392" s="160">
        <f t="shared" ref="E392:E438" si="6">_xlfn.IFNA(F392,D392)</f>
        <v>0</v>
      </c>
      <c r="F392" s="120" t="e">
        <f>VLOOKUP(B392,input!$I$3:$J$28,2,FALSE)</f>
        <v>#N/A</v>
      </c>
    </row>
    <row r="393" spans="1:6" ht="30">
      <c r="A393" s="124" t="s">
        <v>796</v>
      </c>
      <c r="B393" s="133" t="s">
        <v>797</v>
      </c>
      <c r="C393" s="138" t="s">
        <v>348</v>
      </c>
      <c r="D393" s="153">
        <v>0</v>
      </c>
      <c r="E393" s="160">
        <f t="shared" si="6"/>
        <v>0</v>
      </c>
      <c r="F393" s="120" t="e">
        <f>VLOOKUP(B393,input!$I$3:$J$28,2,FALSE)</f>
        <v>#N/A</v>
      </c>
    </row>
    <row r="394" spans="1:6" ht="45">
      <c r="A394" s="124" t="s">
        <v>798</v>
      </c>
      <c r="B394" s="133" t="s">
        <v>799</v>
      </c>
      <c r="C394" s="138"/>
      <c r="D394" s="154">
        <v>1.3500000238418579</v>
      </c>
      <c r="E394" s="160">
        <f t="shared" si="6"/>
        <v>1.3500000238418579</v>
      </c>
      <c r="F394" s="120" t="e">
        <f>VLOOKUP(B394,input!$I$3:$J$28,2,FALSE)</f>
        <v>#N/A</v>
      </c>
    </row>
    <row r="395" spans="1:6" ht="30">
      <c r="A395" s="124" t="s">
        <v>800</v>
      </c>
      <c r="B395" s="133" t="s">
        <v>801</v>
      </c>
      <c r="C395" s="138"/>
      <c r="D395" s="158">
        <v>0.97000002861022949</v>
      </c>
      <c r="E395" s="160">
        <f t="shared" si="6"/>
        <v>0.97000002861022949</v>
      </c>
      <c r="F395" s="120" t="e">
        <f>VLOOKUP(B395,input!$I$3:$J$28,2,FALSE)</f>
        <v>#N/A</v>
      </c>
    </row>
    <row r="396" spans="1:6" ht="30">
      <c r="A396" s="124" t="s">
        <v>802</v>
      </c>
      <c r="B396" s="133" t="s">
        <v>803</v>
      </c>
      <c r="C396" s="138"/>
      <c r="D396" s="158">
        <v>0.72000002861022949</v>
      </c>
      <c r="E396" s="160">
        <f t="shared" si="6"/>
        <v>0.72000002861022949</v>
      </c>
      <c r="F396" s="120" t="e">
        <f>VLOOKUP(B396,input!$I$3:$J$28,2,FALSE)</f>
        <v>#N/A</v>
      </c>
    </row>
    <row r="397" spans="1:6" ht="30">
      <c r="A397" s="124" t="s">
        <v>804</v>
      </c>
      <c r="B397" s="133" t="s">
        <v>805</v>
      </c>
      <c r="C397" s="138" t="s">
        <v>45</v>
      </c>
      <c r="D397" s="157">
        <v>99.75</v>
      </c>
      <c r="E397" s="160">
        <f t="shared" si="6"/>
        <v>99.75</v>
      </c>
      <c r="F397" s="120" t="e">
        <f>VLOOKUP(B397,input!$I$3:$J$28,2,FALSE)</f>
        <v>#N/A</v>
      </c>
    </row>
    <row r="398" spans="1:6" ht="30">
      <c r="A398" s="124" t="s">
        <v>806</v>
      </c>
      <c r="B398" s="133" t="s">
        <v>807</v>
      </c>
      <c r="C398" s="138"/>
      <c r="D398" s="154">
        <v>1</v>
      </c>
      <c r="E398" s="160">
        <f t="shared" si="6"/>
        <v>1</v>
      </c>
      <c r="F398" s="120" t="e">
        <f>VLOOKUP(B398,input!$I$3:$J$28,2,FALSE)</f>
        <v>#N/A</v>
      </c>
    </row>
    <row r="399" spans="1:6" ht="45">
      <c r="A399" s="124" t="s">
        <v>808</v>
      </c>
      <c r="B399" s="133" t="s">
        <v>809</v>
      </c>
      <c r="C399" s="138" t="s">
        <v>50</v>
      </c>
      <c r="D399" s="157">
        <v>10.22700023651123</v>
      </c>
      <c r="E399" s="160">
        <f t="shared" si="6"/>
        <v>9.4978888888888893</v>
      </c>
      <c r="F399" s="120">
        <f>VLOOKUP(B399,input!$I$3:$J$28,2,FALSE)</f>
        <v>9.4978888888888893</v>
      </c>
    </row>
    <row r="400" spans="1:6" ht="45">
      <c r="A400" s="124" t="s">
        <v>810</v>
      </c>
      <c r="B400" s="133" t="s">
        <v>811</v>
      </c>
      <c r="C400" s="138" t="s">
        <v>348</v>
      </c>
      <c r="D400" s="156">
        <v>2943</v>
      </c>
      <c r="E400" s="160">
        <f t="shared" si="6"/>
        <v>2943</v>
      </c>
      <c r="F400" s="120" t="e">
        <f>VLOOKUP(B400,input!$I$3:$J$28,2,FALSE)</f>
        <v>#N/A</v>
      </c>
    </row>
    <row r="401" spans="1:6" ht="45">
      <c r="A401" s="124" t="s">
        <v>812</v>
      </c>
      <c r="B401" s="133" t="s">
        <v>813</v>
      </c>
      <c r="C401" s="138" t="s">
        <v>45</v>
      </c>
      <c r="D401" s="153">
        <v>0</v>
      </c>
      <c r="E401" s="160">
        <f t="shared" si="6"/>
        <v>0</v>
      </c>
      <c r="F401" s="120" t="e">
        <f>VLOOKUP(B401,input!$I$3:$J$28,2,FALSE)</f>
        <v>#N/A</v>
      </c>
    </row>
    <row r="402" spans="1:6" ht="30">
      <c r="A402" s="124" t="s">
        <v>814</v>
      </c>
      <c r="B402" s="133" t="s">
        <v>815</v>
      </c>
      <c r="C402" s="138" t="s">
        <v>348</v>
      </c>
      <c r="D402" s="153">
        <v>0</v>
      </c>
      <c r="E402" s="160">
        <f t="shared" si="6"/>
        <v>0</v>
      </c>
      <c r="F402" s="120" t="e">
        <f>VLOOKUP(B402,input!$I$3:$J$28,2,FALSE)</f>
        <v>#N/A</v>
      </c>
    </row>
    <row r="403" spans="1:6" ht="45">
      <c r="A403" s="124" t="s">
        <v>816</v>
      </c>
      <c r="B403" s="133" t="s">
        <v>817</v>
      </c>
      <c r="C403" s="138"/>
      <c r="D403" s="154">
        <v>1.3500000238418579</v>
      </c>
      <c r="E403" s="160">
        <f t="shared" si="6"/>
        <v>1.3500000238418579</v>
      </c>
      <c r="F403" s="120" t="e">
        <f>VLOOKUP(B403,input!$I$3:$J$28,2,FALSE)</f>
        <v>#N/A</v>
      </c>
    </row>
    <row r="404" spans="1:6" ht="30">
      <c r="A404" s="124" t="s">
        <v>818</v>
      </c>
      <c r="B404" s="133" t="s">
        <v>819</v>
      </c>
      <c r="C404" s="138"/>
      <c r="D404" s="158">
        <v>0.97000002861022949</v>
      </c>
      <c r="E404" s="160">
        <f t="shared" si="6"/>
        <v>0.97000002861022949</v>
      </c>
      <c r="F404" s="120" t="e">
        <f>VLOOKUP(B404,input!$I$3:$J$28,2,FALSE)</f>
        <v>#N/A</v>
      </c>
    </row>
    <row r="405" spans="1:6" ht="30">
      <c r="A405" s="124" t="s">
        <v>820</v>
      </c>
      <c r="B405" s="133" t="s">
        <v>821</v>
      </c>
      <c r="C405" s="138"/>
      <c r="D405" s="158">
        <v>0.72000002861022949</v>
      </c>
      <c r="E405" s="160">
        <f t="shared" si="6"/>
        <v>0.72000002861022949</v>
      </c>
      <c r="F405" s="120" t="e">
        <f>VLOOKUP(B405,input!$I$3:$J$28,2,FALSE)</f>
        <v>#N/A</v>
      </c>
    </row>
    <row r="406" spans="1:6" ht="30">
      <c r="A406" s="124" t="s">
        <v>822</v>
      </c>
      <c r="B406" s="133" t="s">
        <v>823</v>
      </c>
      <c r="C406" s="138" t="s">
        <v>45</v>
      </c>
      <c r="D406" s="157">
        <v>99.75</v>
      </c>
      <c r="E406" s="160">
        <f t="shared" si="6"/>
        <v>99.75</v>
      </c>
      <c r="F406" s="120" t="e">
        <f>VLOOKUP(B406,input!$I$3:$J$28,2,FALSE)</f>
        <v>#N/A</v>
      </c>
    </row>
    <row r="407" spans="1:6" ht="30">
      <c r="A407" s="124" t="s">
        <v>824</v>
      </c>
      <c r="B407" s="133" t="s">
        <v>825</v>
      </c>
      <c r="C407" s="138"/>
      <c r="D407" s="154">
        <v>1</v>
      </c>
      <c r="E407" s="160">
        <f t="shared" si="6"/>
        <v>1</v>
      </c>
      <c r="F407" s="120" t="e">
        <f>VLOOKUP(B407,input!$I$3:$J$28,2,FALSE)</f>
        <v>#N/A</v>
      </c>
    </row>
    <row r="408" spans="1:6" ht="45">
      <c r="A408" s="124" t="s">
        <v>826</v>
      </c>
      <c r="B408" s="133" t="s">
        <v>827</v>
      </c>
      <c r="C408" s="138" t="s">
        <v>50</v>
      </c>
      <c r="D408" s="154">
        <v>2.6909999847412109</v>
      </c>
      <c r="E408" s="160">
        <f t="shared" si="6"/>
        <v>2.4994444444444444</v>
      </c>
      <c r="F408" s="120">
        <f>VLOOKUP(B408,input!$I$3:$J$28,2,FALSE)</f>
        <v>2.4994444444444444</v>
      </c>
    </row>
    <row r="409" spans="1:6" ht="30">
      <c r="A409" s="124" t="s">
        <v>828</v>
      </c>
      <c r="B409" s="133" t="s">
        <v>829</v>
      </c>
      <c r="C409" s="138" t="s">
        <v>45</v>
      </c>
      <c r="D409" s="157">
        <v>54</v>
      </c>
      <c r="E409" s="160">
        <f t="shared" si="6"/>
        <v>54</v>
      </c>
      <c r="F409" s="120" t="e">
        <f>VLOOKUP(B409,input!$I$3:$J$28,2,FALSE)</f>
        <v>#N/A</v>
      </c>
    </row>
    <row r="410" spans="1:6" ht="45">
      <c r="A410" s="124" t="s">
        <v>830</v>
      </c>
      <c r="B410" s="133" t="s">
        <v>831</v>
      </c>
      <c r="C410" s="138" t="s">
        <v>45</v>
      </c>
      <c r="D410" s="153">
        <v>0</v>
      </c>
      <c r="E410" s="160">
        <f t="shared" si="6"/>
        <v>0</v>
      </c>
      <c r="F410" s="120" t="e">
        <f>VLOOKUP(B410,input!$I$3:$J$28,2,FALSE)</f>
        <v>#N/A</v>
      </c>
    </row>
    <row r="411" spans="1:6" ht="30">
      <c r="A411" s="124" t="s">
        <v>832</v>
      </c>
      <c r="B411" s="133" t="s">
        <v>833</v>
      </c>
      <c r="C411" s="138" t="s">
        <v>348</v>
      </c>
      <c r="D411" s="153">
        <v>0</v>
      </c>
      <c r="E411" s="160">
        <f t="shared" si="6"/>
        <v>0</v>
      </c>
      <c r="F411" s="120" t="e">
        <f>VLOOKUP(B411,input!$I$3:$J$28,2,FALSE)</f>
        <v>#N/A</v>
      </c>
    </row>
    <row r="412" spans="1:6" ht="45">
      <c r="A412" s="124" t="s">
        <v>834</v>
      </c>
      <c r="B412" s="133" t="s">
        <v>835</v>
      </c>
      <c r="C412" s="138"/>
      <c r="D412" s="154">
        <v>1.3500000238418579</v>
      </c>
      <c r="E412" s="160">
        <f t="shared" si="6"/>
        <v>1.3500000238418579</v>
      </c>
      <c r="F412" s="120" t="e">
        <f>VLOOKUP(B412,input!$I$3:$J$28,2,FALSE)</f>
        <v>#N/A</v>
      </c>
    </row>
    <row r="413" spans="1:6" ht="30">
      <c r="A413" s="124" t="s">
        <v>836</v>
      </c>
      <c r="B413" s="133" t="s">
        <v>837</v>
      </c>
      <c r="C413" s="138"/>
      <c r="D413" s="158">
        <v>0.97000002861022949</v>
      </c>
      <c r="E413" s="160">
        <f t="shared" si="6"/>
        <v>0.97000002861022949</v>
      </c>
      <c r="F413" s="120" t="e">
        <f>VLOOKUP(B413,input!$I$3:$J$28,2,FALSE)</f>
        <v>#N/A</v>
      </c>
    </row>
    <row r="414" spans="1:6" ht="30">
      <c r="A414" s="124" t="s">
        <v>838</v>
      </c>
      <c r="B414" s="133" t="s">
        <v>839</v>
      </c>
      <c r="C414" s="138"/>
      <c r="D414" s="158">
        <v>0.72000002861022949</v>
      </c>
      <c r="E414" s="160">
        <f t="shared" si="6"/>
        <v>0.72000002861022949</v>
      </c>
      <c r="F414" s="120" t="e">
        <f>VLOOKUP(B414,input!$I$3:$J$28,2,FALSE)</f>
        <v>#N/A</v>
      </c>
    </row>
    <row r="415" spans="1:6" ht="30">
      <c r="A415" s="124" t="s">
        <v>840</v>
      </c>
      <c r="B415" s="133" t="s">
        <v>841</v>
      </c>
      <c r="C415" s="138" t="s">
        <v>45</v>
      </c>
      <c r="D415" s="157">
        <v>99.75</v>
      </c>
      <c r="E415" s="160">
        <f t="shared" si="6"/>
        <v>99.75</v>
      </c>
      <c r="F415" s="120" t="e">
        <f>VLOOKUP(B415,input!$I$3:$J$28,2,FALSE)</f>
        <v>#N/A</v>
      </c>
    </row>
    <row r="416" spans="1:6" ht="30">
      <c r="A416" s="124" t="s">
        <v>842</v>
      </c>
      <c r="B416" s="133" t="s">
        <v>843</v>
      </c>
      <c r="C416" s="138"/>
      <c r="D416" s="154">
        <v>1</v>
      </c>
      <c r="E416" s="160">
        <f t="shared" si="6"/>
        <v>1</v>
      </c>
      <c r="F416" s="120" t="e">
        <f>VLOOKUP(B416,input!$I$3:$J$28,2,FALSE)</f>
        <v>#N/A</v>
      </c>
    </row>
    <row r="417" spans="1:6" ht="45">
      <c r="A417" s="124" t="s">
        <v>844</v>
      </c>
      <c r="B417" s="133" t="s">
        <v>845</v>
      </c>
      <c r="C417" s="138" t="s">
        <v>50</v>
      </c>
      <c r="D417" s="158">
        <v>0.93000000715255737</v>
      </c>
      <c r="E417" s="160">
        <f t="shared" si="6"/>
        <v>0.86344444444444446</v>
      </c>
      <c r="F417" s="120">
        <f>VLOOKUP(B417,input!$I$3:$J$28,2,FALSE)</f>
        <v>0.86344444444444446</v>
      </c>
    </row>
    <row r="418" spans="1:6" ht="30">
      <c r="A418" s="124" t="s">
        <v>846</v>
      </c>
      <c r="B418" s="133" t="s">
        <v>847</v>
      </c>
      <c r="C418" s="138" t="s">
        <v>45</v>
      </c>
      <c r="D418" s="157">
        <v>56</v>
      </c>
      <c r="E418" s="160">
        <f t="shared" si="6"/>
        <v>56</v>
      </c>
      <c r="F418" s="120" t="e">
        <f>VLOOKUP(B418,input!$I$3:$J$28,2,FALSE)</f>
        <v>#N/A</v>
      </c>
    </row>
    <row r="419" spans="1:6" ht="45">
      <c r="A419" s="124" t="s">
        <v>848</v>
      </c>
      <c r="B419" s="133" t="s">
        <v>849</v>
      </c>
      <c r="C419" s="138" t="s">
        <v>45</v>
      </c>
      <c r="D419" s="153">
        <v>0</v>
      </c>
      <c r="E419" s="160">
        <f t="shared" si="6"/>
        <v>0</v>
      </c>
      <c r="F419" s="120" t="e">
        <f>VLOOKUP(B419,input!$I$3:$J$28,2,FALSE)</f>
        <v>#N/A</v>
      </c>
    </row>
    <row r="420" spans="1:6" ht="45">
      <c r="A420" s="124" t="s">
        <v>850</v>
      </c>
      <c r="B420" s="133" t="s">
        <v>851</v>
      </c>
      <c r="C420" s="138" t="s">
        <v>348</v>
      </c>
      <c r="D420" s="154">
        <v>2.3258519172668457</v>
      </c>
      <c r="E420" s="160">
        <f t="shared" si="6"/>
        <v>2.3258519172668457</v>
      </c>
      <c r="F420" s="120" t="e">
        <f>VLOOKUP(B420,input!$I$3:$J$28,2,FALSE)</f>
        <v>#N/A</v>
      </c>
    </row>
    <row r="421" spans="1:6" ht="45">
      <c r="A421" s="124" t="s">
        <v>852</v>
      </c>
      <c r="B421" s="133" t="s">
        <v>853</v>
      </c>
      <c r="C421" s="138"/>
      <c r="D421" s="154">
        <v>1.3500000238418579</v>
      </c>
      <c r="E421" s="160">
        <f t="shared" si="6"/>
        <v>1.3500000238418579</v>
      </c>
      <c r="F421" s="120" t="e">
        <f>VLOOKUP(B421,input!$I$3:$J$28,2,FALSE)</f>
        <v>#N/A</v>
      </c>
    </row>
    <row r="422" spans="1:6" ht="30">
      <c r="A422" s="124" t="s">
        <v>854</v>
      </c>
      <c r="B422" s="133" t="s">
        <v>855</v>
      </c>
      <c r="C422" s="138"/>
      <c r="D422" s="158">
        <v>0.97000002861022949</v>
      </c>
      <c r="E422" s="160">
        <f t="shared" si="6"/>
        <v>0.97000002861022949</v>
      </c>
      <c r="F422" s="120" t="e">
        <f>VLOOKUP(B422,input!$I$3:$J$28,2,FALSE)</f>
        <v>#N/A</v>
      </c>
    </row>
    <row r="423" spans="1:6" ht="30">
      <c r="A423" s="124" t="s">
        <v>856</v>
      </c>
      <c r="B423" s="133" t="s">
        <v>857</v>
      </c>
      <c r="C423" s="138"/>
      <c r="D423" s="158">
        <v>0.72000002861022949</v>
      </c>
      <c r="E423" s="160">
        <f t="shared" si="6"/>
        <v>0.72000002861022949</v>
      </c>
      <c r="F423" s="120" t="e">
        <f>VLOOKUP(B423,input!$I$3:$J$28,2,FALSE)</f>
        <v>#N/A</v>
      </c>
    </row>
    <row r="424" spans="1:6" ht="30">
      <c r="A424" s="124" t="s">
        <v>858</v>
      </c>
      <c r="B424" s="133" t="s">
        <v>859</v>
      </c>
      <c r="C424" s="138" t="s">
        <v>45</v>
      </c>
      <c r="D424" s="157">
        <v>99.75</v>
      </c>
      <c r="E424" s="160">
        <f t="shared" si="6"/>
        <v>99.75</v>
      </c>
      <c r="F424" s="120" t="e">
        <f>VLOOKUP(B424,input!$I$3:$J$28,2,FALSE)</f>
        <v>#N/A</v>
      </c>
    </row>
    <row r="425" spans="1:6" ht="30">
      <c r="A425" s="124" t="s">
        <v>860</v>
      </c>
      <c r="B425" s="133" t="s">
        <v>861</v>
      </c>
      <c r="C425" s="138"/>
      <c r="D425" s="154">
        <v>1</v>
      </c>
      <c r="E425" s="160">
        <f t="shared" si="6"/>
        <v>1</v>
      </c>
      <c r="F425" s="120" t="e">
        <f>VLOOKUP(B425,input!$I$3:$J$28,2,FALSE)</f>
        <v>#N/A</v>
      </c>
    </row>
    <row r="426" spans="1:6">
      <c r="A426" s="124" t="s">
        <v>862</v>
      </c>
      <c r="B426" s="133" t="s">
        <v>863</v>
      </c>
      <c r="C426" s="138"/>
      <c r="D426" s="130" t="s">
        <v>864</v>
      </c>
      <c r="E426" s="160" t="str">
        <f t="shared" si="6"/>
        <v>ESP</v>
      </c>
      <c r="F426" s="120" t="e">
        <f>VLOOKUP(B426,input!$I$3:$J$28,2,FALSE)</f>
        <v>#N/A</v>
      </c>
    </row>
    <row r="427" spans="1:6">
      <c r="A427" s="124" t="s">
        <v>865</v>
      </c>
      <c r="B427" s="133" t="s">
        <v>866</v>
      </c>
      <c r="C427" s="138"/>
      <c r="D427" s="130" t="s">
        <v>867</v>
      </c>
      <c r="E427" s="160" t="str">
        <f t="shared" si="6"/>
        <v>STACK</v>
      </c>
      <c r="F427" s="120" t="e">
        <f>VLOOKUP(B427,input!$I$3:$J$28,2,FALSE)</f>
        <v>#N/A</v>
      </c>
    </row>
    <row r="428" spans="1:6">
      <c r="A428" s="124" t="s">
        <v>868</v>
      </c>
      <c r="B428" s="133" t="s">
        <v>869</v>
      </c>
      <c r="C428" s="138"/>
      <c r="D428" s="130" t="s">
        <v>870</v>
      </c>
      <c r="E428" s="160" t="str">
        <f t="shared" si="6"/>
        <v>ID Fan-1</v>
      </c>
      <c r="F428" s="120" t="e">
        <f>VLOOKUP(B428,input!$I$3:$J$28,2,FALSE)</f>
        <v>#N/A</v>
      </c>
    </row>
    <row r="429" spans="1:6">
      <c r="A429" s="124" t="s">
        <v>871</v>
      </c>
      <c r="B429" s="133" t="s">
        <v>872</v>
      </c>
      <c r="C429" s="138"/>
      <c r="D429" s="130" t="s">
        <v>873</v>
      </c>
      <c r="E429" s="160" t="str">
        <f t="shared" si="6"/>
        <v>ID Fan-2</v>
      </c>
      <c r="F429" s="120" t="e">
        <f>VLOOKUP(B429,input!$I$3:$J$28,2,FALSE)</f>
        <v>#N/A</v>
      </c>
    </row>
    <row r="430" spans="1:6">
      <c r="A430" s="124" t="s">
        <v>874</v>
      </c>
      <c r="B430" s="133" t="s">
        <v>875</v>
      </c>
      <c r="C430" s="138"/>
      <c r="D430" s="130" t="s">
        <v>876</v>
      </c>
      <c r="E430" s="160" t="str">
        <f t="shared" si="6"/>
        <v>SA Fan-1</v>
      </c>
      <c r="F430" s="120" t="e">
        <f>VLOOKUP(B430,input!$I$3:$J$28,2,FALSE)</f>
        <v>#N/A</v>
      </c>
    </row>
    <row r="431" spans="1:6">
      <c r="A431" s="124" t="s">
        <v>877</v>
      </c>
      <c r="B431" s="133" t="s">
        <v>878</v>
      </c>
      <c r="C431" s="138"/>
      <c r="D431" s="130" t="s">
        <v>879</v>
      </c>
      <c r="E431" s="160" t="str">
        <f t="shared" si="6"/>
        <v>SA Fan-2</v>
      </c>
      <c r="F431" s="120" t="e">
        <f>VLOOKUP(B431,input!$I$3:$J$28,2,FALSE)</f>
        <v>#N/A</v>
      </c>
    </row>
    <row r="432" spans="1:6">
      <c r="A432" s="124" t="s">
        <v>880</v>
      </c>
      <c r="B432" s="133" t="s">
        <v>881</v>
      </c>
      <c r="C432" s="138"/>
      <c r="D432" s="130" t="s">
        <v>882</v>
      </c>
      <c r="E432" s="160" t="str">
        <f t="shared" si="6"/>
        <v>PA Fan-1</v>
      </c>
      <c r="F432" s="120" t="e">
        <f>VLOOKUP(B432,input!$I$3:$J$28,2,FALSE)</f>
        <v>#N/A</v>
      </c>
    </row>
    <row r="433" spans="1:6">
      <c r="A433" s="124" t="s">
        <v>883</v>
      </c>
      <c r="B433" s="133" t="s">
        <v>884</v>
      </c>
      <c r="C433" s="138"/>
      <c r="D433" s="130" t="s">
        <v>885</v>
      </c>
      <c r="E433" s="160" t="str">
        <f t="shared" si="6"/>
        <v>PA Fan-2</v>
      </c>
      <c r="F433" s="120" t="e">
        <f>VLOOKUP(B433,input!$I$3:$J$28,2,FALSE)</f>
        <v>#N/A</v>
      </c>
    </row>
    <row r="434" spans="1:6">
      <c r="A434" s="124" t="s">
        <v>886</v>
      </c>
      <c r="B434" s="133" t="s">
        <v>887</v>
      </c>
      <c r="C434" s="138"/>
      <c r="D434" s="130" t="s">
        <v>888</v>
      </c>
      <c r="E434" s="160" t="str">
        <f t="shared" si="6"/>
        <v>AIR PREHEATER</v>
      </c>
      <c r="F434" s="120" t="e">
        <f>VLOOKUP(B434,input!$I$3:$J$28,2,FALSE)</f>
        <v>#N/A</v>
      </c>
    </row>
    <row r="435" spans="1:6">
      <c r="A435" s="124" t="s">
        <v>889</v>
      </c>
      <c r="B435" s="133" t="s">
        <v>890</v>
      </c>
      <c r="C435" s="138"/>
      <c r="D435" s="130" t="s">
        <v>891</v>
      </c>
      <c r="E435" s="160" t="str">
        <f t="shared" si="6"/>
        <v>DESUP</v>
      </c>
      <c r="F435" s="120" t="e">
        <f>VLOOKUP(B435,input!$I$3:$J$28,2,FALSE)</f>
        <v>#N/A</v>
      </c>
    </row>
    <row r="436" spans="1:6" ht="45">
      <c r="A436" s="124" t="s">
        <v>892</v>
      </c>
      <c r="B436" s="133" t="s">
        <v>893</v>
      </c>
      <c r="C436" s="138"/>
      <c r="D436" s="159" t="s">
        <v>894</v>
      </c>
      <c r="E436" s="160" t="str">
        <f t="shared" si="6"/>
        <v>GLAND STEAM_x000D_
HEATER</v>
      </c>
      <c r="F436" s="120" t="e">
        <f>VLOOKUP(B436,input!$I$3:$J$28,2,FALSE)</f>
        <v>#N/A</v>
      </c>
    </row>
    <row r="437" spans="1:6">
      <c r="A437" s="124" t="s">
        <v>895</v>
      </c>
      <c r="B437" s="133" t="s">
        <v>896</v>
      </c>
      <c r="C437" s="138"/>
      <c r="D437" s="130" t="s">
        <v>897</v>
      </c>
      <c r="E437" s="160" t="str">
        <f t="shared" si="6"/>
        <v>CONDENSER</v>
      </c>
      <c r="F437" s="120" t="e">
        <f>VLOOKUP(B437,input!$I$3:$J$28,2,FALSE)</f>
        <v>#N/A</v>
      </c>
    </row>
    <row r="438" spans="1:6">
      <c r="A438" s="124" t="s">
        <v>898</v>
      </c>
      <c r="B438" s="133" t="s">
        <v>899</v>
      </c>
      <c r="C438" s="138"/>
      <c r="D438" s="130" t="s">
        <v>900</v>
      </c>
      <c r="E438" s="160" t="str">
        <f t="shared" si="6"/>
        <v>STEAM TURBINE GENERATOR</v>
      </c>
      <c r="F438" s="120" t="e">
        <f>VLOOKUP(B438,input!$I$3:$J$28,2,FALSE)</f>
        <v>#N/A</v>
      </c>
    </row>
    <row r="439" spans="1:6">
      <c r="A439" s="124"/>
      <c r="B439" s="133"/>
      <c r="C439" s="138"/>
      <c r="D439" s="130"/>
      <c r="E439" s="150"/>
    </row>
    <row r="440" spans="1:6">
      <c r="A440" s="127"/>
      <c r="B440" s="144" t="s">
        <v>5</v>
      </c>
      <c r="C440" s="145" t="s">
        <v>3</v>
      </c>
      <c r="D440" s="132" t="s">
        <v>6</v>
      </c>
      <c r="E440" s="151" t="s">
        <v>6</v>
      </c>
    </row>
    <row r="441" spans="1:6">
      <c r="A441" s="124" t="s">
        <v>901</v>
      </c>
      <c r="B441" s="134" t="s">
        <v>902</v>
      </c>
      <c r="C441" s="139" t="s">
        <v>50</v>
      </c>
      <c r="D441" s="161">
        <v>1.0132377147674561</v>
      </c>
      <c r="E441" s="172">
        <v>1.0124000310897827</v>
      </c>
    </row>
    <row r="442" spans="1:6">
      <c r="A442" s="124" t="s">
        <v>903</v>
      </c>
      <c r="B442" s="134" t="s">
        <v>904</v>
      </c>
      <c r="C442" s="139" t="s">
        <v>42</v>
      </c>
      <c r="D442" s="162">
        <v>29.999990463256836</v>
      </c>
      <c r="E442" s="173">
        <v>28.999998092651367</v>
      </c>
    </row>
    <row r="443" spans="1:6">
      <c r="A443" s="124" t="s">
        <v>905</v>
      </c>
      <c r="B443" s="134" t="s">
        <v>906</v>
      </c>
      <c r="C443" s="139" t="s">
        <v>45</v>
      </c>
      <c r="D443" s="162">
        <v>83</v>
      </c>
      <c r="E443" s="173">
        <v>89.5411376953125</v>
      </c>
    </row>
    <row r="444" spans="1:6" ht="30">
      <c r="A444" s="124" t="s">
        <v>907</v>
      </c>
      <c r="B444" s="134" t="s">
        <v>908</v>
      </c>
      <c r="C444" s="139" t="s">
        <v>42</v>
      </c>
      <c r="D444" s="162">
        <v>27.550378799438477</v>
      </c>
      <c r="E444" s="173">
        <v>27.548513412475586</v>
      </c>
    </row>
    <row r="445" spans="1:6">
      <c r="A445" s="124" t="s">
        <v>909</v>
      </c>
      <c r="B445" s="134" t="s">
        <v>910</v>
      </c>
      <c r="C445" s="139" t="s">
        <v>15</v>
      </c>
      <c r="D445" s="163">
        <v>12448.8583984375</v>
      </c>
      <c r="E445" s="174">
        <v>13999.806640625</v>
      </c>
    </row>
    <row r="446" spans="1:6">
      <c r="A446" s="124" t="s">
        <v>911</v>
      </c>
      <c r="B446" s="134" t="s">
        <v>912</v>
      </c>
      <c r="C446" s="139" t="s">
        <v>15</v>
      </c>
      <c r="D446" s="163">
        <v>11074.61328125</v>
      </c>
      <c r="E446" s="174">
        <v>12510.744140625</v>
      </c>
    </row>
    <row r="447" spans="1:6" ht="30">
      <c r="A447" s="124" t="s">
        <v>913</v>
      </c>
      <c r="B447" s="134" t="s">
        <v>914</v>
      </c>
      <c r="C447" s="139" t="s">
        <v>15</v>
      </c>
      <c r="D447" s="164">
        <v>1374.2442626953125</v>
      </c>
      <c r="E447" s="175">
        <v>1489.0631103515625</v>
      </c>
    </row>
    <row r="448" spans="1:6">
      <c r="A448" s="124" t="s">
        <v>915</v>
      </c>
      <c r="B448" s="134" t="s">
        <v>916</v>
      </c>
      <c r="C448" s="139" t="s">
        <v>15</v>
      </c>
      <c r="D448" s="164">
        <v>1312</v>
      </c>
      <c r="E448" s="175">
        <v>1419.06396484375</v>
      </c>
    </row>
    <row r="449" spans="1:5">
      <c r="A449" s="124" t="s">
        <v>917</v>
      </c>
      <c r="B449" s="134" t="s">
        <v>918</v>
      </c>
      <c r="C449" s="139" t="s">
        <v>15</v>
      </c>
      <c r="D449" s="162">
        <v>62.244289398193359</v>
      </c>
      <c r="E449" s="173">
        <v>69.999038696289062</v>
      </c>
    </row>
    <row r="450" spans="1:5" ht="30">
      <c r="A450" s="124" t="s">
        <v>919</v>
      </c>
      <c r="B450" s="134" t="s">
        <v>920</v>
      </c>
      <c r="C450" s="139" t="s">
        <v>45</v>
      </c>
      <c r="D450" s="162">
        <v>22.53923225402832</v>
      </c>
      <c r="E450" s="173">
        <v>23.323905944824219</v>
      </c>
    </row>
    <row r="451" spans="1:5">
      <c r="A451" s="124" t="s">
        <v>921</v>
      </c>
      <c r="B451" s="134" t="s">
        <v>922</v>
      </c>
      <c r="C451" s="139" t="s">
        <v>923</v>
      </c>
      <c r="D451" s="163">
        <v>15972.1494140625</v>
      </c>
      <c r="E451" s="174">
        <v>15434.806640625</v>
      </c>
    </row>
    <row r="452" spans="1:5">
      <c r="A452" s="124" t="s">
        <v>924</v>
      </c>
      <c r="B452" s="134" t="s">
        <v>925</v>
      </c>
      <c r="C452" s="139" t="s">
        <v>45</v>
      </c>
      <c r="D452" s="162">
        <v>20.05109977722168</v>
      </c>
      <c r="E452" s="173">
        <v>20.843103408813477</v>
      </c>
    </row>
    <row r="453" spans="1:5">
      <c r="A453" s="124" t="s">
        <v>926</v>
      </c>
      <c r="B453" s="134" t="s">
        <v>927</v>
      </c>
      <c r="C453" s="139" t="s">
        <v>923</v>
      </c>
      <c r="D453" s="163">
        <v>17954.126953125</v>
      </c>
      <c r="E453" s="174">
        <v>17271.900390625</v>
      </c>
    </row>
    <row r="454" spans="1:5">
      <c r="A454" s="124" t="s">
        <v>928</v>
      </c>
      <c r="B454" s="134" t="s">
        <v>929</v>
      </c>
      <c r="C454" s="139" t="s">
        <v>15</v>
      </c>
      <c r="D454" s="163">
        <v>55231.953125</v>
      </c>
      <c r="E454" s="174">
        <v>60023.421875</v>
      </c>
    </row>
    <row r="455" spans="1:5">
      <c r="A455" s="124" t="s">
        <v>930</v>
      </c>
      <c r="B455" s="134" t="s">
        <v>931</v>
      </c>
      <c r="C455" s="139" t="s">
        <v>15</v>
      </c>
      <c r="D455" s="165">
        <v>0</v>
      </c>
      <c r="E455" s="176">
        <v>0</v>
      </c>
    </row>
    <row r="456" spans="1:5">
      <c r="A456" s="124" t="s">
        <v>932</v>
      </c>
      <c r="B456" s="134" t="s">
        <v>933</v>
      </c>
      <c r="C456" s="139" t="s">
        <v>45</v>
      </c>
      <c r="D456" s="162">
        <v>20.05109977722168</v>
      </c>
      <c r="E456" s="173">
        <v>20.843103408813477</v>
      </c>
    </row>
    <row r="457" spans="1:5">
      <c r="A457" s="124" t="s">
        <v>934</v>
      </c>
      <c r="B457" s="134" t="s">
        <v>935</v>
      </c>
      <c r="C457" s="139" t="s">
        <v>45</v>
      </c>
      <c r="D457" s="162">
        <v>20.05109977722168</v>
      </c>
      <c r="E457" s="173">
        <v>20.843103408813477</v>
      </c>
    </row>
    <row r="458" spans="1:5" ht="30">
      <c r="A458" s="124" t="s">
        <v>936</v>
      </c>
      <c r="B458" s="134" t="s">
        <v>937</v>
      </c>
      <c r="C458" s="139" t="s">
        <v>45</v>
      </c>
      <c r="D458" s="162">
        <v>18.25682258605957</v>
      </c>
      <c r="E458" s="173">
        <v>19.124584197998047</v>
      </c>
    </row>
    <row r="459" spans="1:5">
      <c r="A459" s="124" t="s">
        <v>938</v>
      </c>
      <c r="B459" s="134" t="s">
        <v>939</v>
      </c>
      <c r="C459" s="139" t="s">
        <v>923</v>
      </c>
      <c r="D459" s="163">
        <v>19718.65625</v>
      </c>
      <c r="E459" s="174">
        <v>18823.939453125</v>
      </c>
    </row>
    <row r="460" spans="1:5" ht="30">
      <c r="A460" s="124" t="s">
        <v>940</v>
      </c>
      <c r="B460" s="134" t="s">
        <v>941</v>
      </c>
      <c r="C460" s="139" t="s">
        <v>15</v>
      </c>
      <c r="D460" s="163">
        <v>60660.13671875</v>
      </c>
      <c r="E460" s="174">
        <v>65417.07421875</v>
      </c>
    </row>
    <row r="461" spans="1:5" ht="30">
      <c r="A461" s="124" t="s">
        <v>942</v>
      </c>
      <c r="B461" s="134" t="s">
        <v>943</v>
      </c>
      <c r="C461" s="139" t="s">
        <v>15</v>
      </c>
      <c r="D461" s="163">
        <v>55231.953125</v>
      </c>
      <c r="E461" s="174">
        <v>60023.421875</v>
      </c>
    </row>
    <row r="462" spans="1:5" ht="30">
      <c r="A462" s="124" t="s">
        <v>944</v>
      </c>
      <c r="B462" s="134" t="s">
        <v>945</v>
      </c>
      <c r="C462" s="139" t="s">
        <v>45</v>
      </c>
      <c r="D462" s="162">
        <v>20.05109977722168</v>
      </c>
      <c r="E462" s="173">
        <v>20.843103408813477</v>
      </c>
    </row>
    <row r="463" spans="1:5">
      <c r="A463" s="124" t="s">
        <v>946</v>
      </c>
      <c r="B463" s="134" t="s">
        <v>947</v>
      </c>
      <c r="C463" s="139" t="s">
        <v>20</v>
      </c>
      <c r="D463" s="161">
        <v>1.5507211685180664</v>
      </c>
      <c r="E463" s="172">
        <v>1.6669191122055054</v>
      </c>
    </row>
    <row r="464" spans="1:5">
      <c r="A464" s="124" t="s">
        <v>948</v>
      </c>
      <c r="B464" s="134" t="s">
        <v>949</v>
      </c>
      <c r="C464" s="139" t="s">
        <v>20</v>
      </c>
      <c r="D464" s="166">
        <v>0.16115298867225647</v>
      </c>
      <c r="E464" s="177">
        <v>0.17904597520828247</v>
      </c>
    </row>
    <row r="465" spans="1:5" ht="30">
      <c r="A465" s="124" t="s">
        <v>950</v>
      </c>
      <c r="B465" s="134" t="s">
        <v>951</v>
      </c>
      <c r="C465" s="139" t="s">
        <v>15</v>
      </c>
      <c r="D465" s="165">
        <v>0</v>
      </c>
      <c r="E465" s="176">
        <v>0</v>
      </c>
    </row>
    <row r="466" spans="1:5">
      <c r="A466" s="124" t="s">
        <v>952</v>
      </c>
      <c r="B466" s="134" t="s">
        <v>953</v>
      </c>
      <c r="C466" s="139" t="s">
        <v>15</v>
      </c>
      <c r="D466" s="165">
        <v>0</v>
      </c>
      <c r="E466" s="176">
        <v>0</v>
      </c>
    </row>
    <row r="467" spans="1:5">
      <c r="A467" s="124" t="s">
        <v>954</v>
      </c>
      <c r="B467" s="134" t="s">
        <v>955</v>
      </c>
      <c r="C467" s="139" t="s">
        <v>15</v>
      </c>
      <c r="D467" s="163">
        <v>55231.953125</v>
      </c>
      <c r="E467" s="174">
        <v>60023.421875</v>
      </c>
    </row>
    <row r="468" spans="1:5" ht="30">
      <c r="A468" s="124" t="s">
        <v>956</v>
      </c>
      <c r="B468" s="134" t="s">
        <v>957</v>
      </c>
      <c r="C468" s="139" t="s">
        <v>15</v>
      </c>
      <c r="D468" s="165">
        <v>0</v>
      </c>
      <c r="E468" s="176">
        <v>0</v>
      </c>
    </row>
    <row r="469" spans="1:5">
      <c r="A469" s="124" t="s">
        <v>958</v>
      </c>
      <c r="B469" s="134" t="s">
        <v>959</v>
      </c>
      <c r="C469" s="139" t="s">
        <v>15</v>
      </c>
      <c r="D469" s="165">
        <v>0</v>
      </c>
      <c r="E469" s="176">
        <v>0</v>
      </c>
    </row>
    <row r="470" spans="1:5">
      <c r="A470" s="124" t="s">
        <v>960</v>
      </c>
      <c r="B470" s="134" t="s">
        <v>961</v>
      </c>
      <c r="C470" s="139" t="s">
        <v>15</v>
      </c>
      <c r="D470" s="163">
        <v>60660.13671875</v>
      </c>
      <c r="E470" s="174">
        <v>65417.07421875</v>
      </c>
    </row>
    <row r="471" spans="1:5">
      <c r="A471" s="124" t="s">
        <v>962</v>
      </c>
      <c r="B471" s="134" t="s">
        <v>963</v>
      </c>
      <c r="C471" s="139" t="s">
        <v>388</v>
      </c>
      <c r="D471" s="161">
        <v>2.891390323638916</v>
      </c>
      <c r="E471" s="172">
        <v>2.891390323638916</v>
      </c>
    </row>
    <row r="472" spans="1:5">
      <c r="A472" s="124" t="s">
        <v>964</v>
      </c>
      <c r="B472" s="134" t="s">
        <v>965</v>
      </c>
      <c r="C472" s="139" t="s">
        <v>966</v>
      </c>
      <c r="D472" s="167">
        <v>574.90966796875</v>
      </c>
      <c r="E472" s="178">
        <v>624.78411865234375</v>
      </c>
    </row>
    <row r="473" spans="1:5">
      <c r="A473" s="124" t="s">
        <v>967</v>
      </c>
      <c r="B473" s="134" t="s">
        <v>968</v>
      </c>
      <c r="C473" s="139" t="s">
        <v>388</v>
      </c>
      <c r="D473" s="161">
        <v>4.7393050193786621</v>
      </c>
      <c r="E473" s="172">
        <v>4.7393050193786621</v>
      </c>
    </row>
    <row r="474" spans="1:5">
      <c r="A474" s="124" t="s">
        <v>969</v>
      </c>
      <c r="B474" s="134" t="s">
        <v>970</v>
      </c>
      <c r="C474" s="139" t="s">
        <v>966</v>
      </c>
      <c r="D474" s="165">
        <v>0</v>
      </c>
      <c r="E474" s="176">
        <v>0</v>
      </c>
    </row>
    <row r="475" spans="1:5">
      <c r="A475" s="124" t="s">
        <v>971</v>
      </c>
      <c r="B475" s="134" t="s">
        <v>972</v>
      </c>
      <c r="C475" s="139"/>
      <c r="D475" s="168">
        <v>44512</v>
      </c>
      <c r="E475" s="179">
        <v>44434</v>
      </c>
    </row>
    <row r="476" spans="1:5" ht="30">
      <c r="A476" s="124" t="s">
        <v>973</v>
      </c>
      <c r="B476" s="134" t="s">
        <v>974</v>
      </c>
      <c r="C476" s="139" t="s">
        <v>975</v>
      </c>
      <c r="D476" s="163">
        <v>7848296</v>
      </c>
      <c r="E476" s="174">
        <v>8353287.5</v>
      </c>
    </row>
    <row r="477" spans="1:5" ht="30">
      <c r="A477" s="124" t="s">
        <v>976</v>
      </c>
      <c r="B477" s="134" t="s">
        <v>977</v>
      </c>
      <c r="C477" s="139" t="s">
        <v>975</v>
      </c>
      <c r="D477" s="163">
        <v>10044118</v>
      </c>
      <c r="E477" s="174">
        <v>10712605</v>
      </c>
    </row>
    <row r="478" spans="1:5">
      <c r="A478" s="124" t="s">
        <v>978</v>
      </c>
      <c r="B478" s="134" t="s">
        <v>979</v>
      </c>
      <c r="C478" s="139" t="s">
        <v>923</v>
      </c>
      <c r="D478" s="163">
        <v>14676.5927734375</v>
      </c>
      <c r="E478" s="174">
        <v>14583.111328125</v>
      </c>
    </row>
    <row r="479" spans="1:5">
      <c r="A479" s="124" t="s">
        <v>980</v>
      </c>
      <c r="B479" s="134" t="s">
        <v>981</v>
      </c>
      <c r="C479" s="139"/>
      <c r="D479" s="163">
        <v>8100</v>
      </c>
      <c r="E479" s="174">
        <v>8100</v>
      </c>
    </row>
    <row r="480" spans="1:5" ht="30">
      <c r="A480" s="124" t="s">
        <v>982</v>
      </c>
      <c r="B480" s="134" t="s">
        <v>983</v>
      </c>
      <c r="C480" s="139"/>
      <c r="D480" s="162">
        <v>89.704368591308594</v>
      </c>
      <c r="E480" s="178">
        <v>101.33702850341797</v>
      </c>
    </row>
    <row r="481" spans="1:5">
      <c r="A481" s="124" t="s">
        <v>984</v>
      </c>
      <c r="B481" s="134" t="s">
        <v>985</v>
      </c>
      <c r="C481" s="139" t="s">
        <v>986</v>
      </c>
      <c r="D481" s="165">
        <v>0</v>
      </c>
      <c r="E481" s="176">
        <v>0</v>
      </c>
    </row>
    <row r="482" spans="1:5">
      <c r="A482" s="124" t="s">
        <v>987</v>
      </c>
      <c r="B482" s="134" t="s">
        <v>988</v>
      </c>
      <c r="C482" s="139" t="s">
        <v>986</v>
      </c>
      <c r="D482" s="164">
        <v>1610.563720703125</v>
      </c>
      <c r="E482" s="175">
        <v>1750.282958984375</v>
      </c>
    </row>
    <row r="483" spans="1:5">
      <c r="A483" s="124" t="s">
        <v>989</v>
      </c>
      <c r="B483" s="134" t="s">
        <v>990</v>
      </c>
      <c r="C483" s="139" t="s">
        <v>991</v>
      </c>
      <c r="D483" s="162">
        <v>12.706072807312012</v>
      </c>
      <c r="E483" s="173">
        <v>13.658157348632813</v>
      </c>
    </row>
    <row r="484" spans="1:5">
      <c r="A484" s="124" t="s">
        <v>992</v>
      </c>
      <c r="B484" s="134" t="s">
        <v>993</v>
      </c>
      <c r="C484" s="139" t="s">
        <v>994</v>
      </c>
      <c r="D484" s="167">
        <v>163.60905456542969</v>
      </c>
      <c r="E484" s="178">
        <v>168.04537963867187</v>
      </c>
    </row>
    <row r="485" spans="1:5">
      <c r="A485" s="124" t="s">
        <v>995</v>
      </c>
      <c r="B485" s="134" t="s">
        <v>996</v>
      </c>
      <c r="C485" s="139" t="s">
        <v>997</v>
      </c>
      <c r="D485" s="163">
        <v>10044.1181640625</v>
      </c>
      <c r="E485" s="174">
        <v>10712.60546875</v>
      </c>
    </row>
    <row r="486" spans="1:5" ht="30">
      <c r="A486" s="124" t="s">
        <v>998</v>
      </c>
      <c r="B486" s="134" t="s">
        <v>999</v>
      </c>
      <c r="C486" s="139" t="s">
        <v>1000</v>
      </c>
      <c r="D486" s="167">
        <v>906.94976806640625</v>
      </c>
      <c r="E486" s="178">
        <v>856.2724609375</v>
      </c>
    </row>
    <row r="487" spans="1:5">
      <c r="A487" s="124" t="s">
        <v>1001</v>
      </c>
      <c r="B487" s="134" t="s">
        <v>1002</v>
      </c>
      <c r="C487" s="139" t="s">
        <v>997</v>
      </c>
      <c r="D487" s="163">
        <v>7823.05322265625</v>
      </c>
      <c r="E487" s="174">
        <v>13595.4111328125</v>
      </c>
    </row>
    <row r="488" spans="1:5">
      <c r="A488" s="124" t="s">
        <v>1003</v>
      </c>
      <c r="B488" s="134" t="s">
        <v>1004</v>
      </c>
      <c r="C488" s="139" t="s">
        <v>997</v>
      </c>
      <c r="D488" s="163">
        <v>3013.2353515625</v>
      </c>
      <c r="E488" s="174">
        <v>3213.78173828125</v>
      </c>
    </row>
    <row r="489" spans="1:5" ht="30">
      <c r="A489" s="124" t="s">
        <v>1005</v>
      </c>
      <c r="B489" s="134" t="s">
        <v>1006</v>
      </c>
      <c r="C489" s="139" t="s">
        <v>45</v>
      </c>
      <c r="D489" s="161">
        <v>5.188143253326416</v>
      </c>
      <c r="E489" s="172">
        <v>8.2032442092895508</v>
      </c>
    </row>
    <row r="490" spans="1:5" ht="30">
      <c r="A490" s="124" t="s">
        <v>1007</v>
      </c>
      <c r="B490" s="134" t="s">
        <v>1008</v>
      </c>
      <c r="C490" s="139" t="s">
        <v>45</v>
      </c>
      <c r="D490" s="161">
        <v>7.9567193984985352</v>
      </c>
      <c r="E490" s="173">
        <v>14.791738510131836</v>
      </c>
    </row>
    <row r="491" spans="1:5">
      <c r="A491" s="124" t="s">
        <v>1009</v>
      </c>
      <c r="B491" s="134" t="s">
        <v>1010</v>
      </c>
      <c r="C491" s="139"/>
      <c r="D491" s="162">
        <v>12.955388069152832</v>
      </c>
      <c r="E491" s="172">
        <v>7.4495639801025391</v>
      </c>
    </row>
    <row r="492" spans="1:5">
      <c r="A492" s="124" t="s">
        <v>1011</v>
      </c>
      <c r="B492" s="134" t="s">
        <v>1012</v>
      </c>
      <c r="C492" s="139" t="s">
        <v>997</v>
      </c>
      <c r="D492" s="167">
        <v>700.689697265625</v>
      </c>
      <c r="E492" s="174">
        <v>3593.3115234375</v>
      </c>
    </row>
    <row r="493" spans="1:5">
      <c r="A493" s="124" t="s">
        <v>1013</v>
      </c>
      <c r="B493" s="134" t="s">
        <v>1014</v>
      </c>
      <c r="C493" s="139" t="s">
        <v>1015</v>
      </c>
      <c r="D493" s="166">
        <v>6.4174734055995941E-2</v>
      </c>
      <c r="E493" s="177">
        <v>6.125367060303688E-2</v>
      </c>
    </row>
    <row r="494" spans="1:5">
      <c r="A494" s="124" t="s">
        <v>1016</v>
      </c>
      <c r="B494" s="134" t="s">
        <v>1017</v>
      </c>
      <c r="C494" s="139" t="s">
        <v>388</v>
      </c>
      <c r="D494" s="161">
        <v>2.9373552799224854</v>
      </c>
      <c r="E494" s="172">
        <v>3.1082935333251953</v>
      </c>
    </row>
    <row r="495" spans="1:5" ht="30">
      <c r="A495" s="124" t="s">
        <v>1018</v>
      </c>
      <c r="B495" s="134" t="s">
        <v>1019</v>
      </c>
      <c r="C495" s="139" t="s">
        <v>975</v>
      </c>
      <c r="D495" s="163">
        <v>7848296</v>
      </c>
      <c r="E495" s="174">
        <v>8353287.5</v>
      </c>
    </row>
    <row r="496" spans="1:5" ht="30">
      <c r="A496" s="124" t="s">
        <v>1020</v>
      </c>
      <c r="B496" s="134" t="s">
        <v>1021</v>
      </c>
      <c r="C496" s="139" t="s">
        <v>975</v>
      </c>
      <c r="D496" s="165">
        <v>0</v>
      </c>
      <c r="E496" s="176">
        <v>0</v>
      </c>
    </row>
    <row r="497" spans="1:5" ht="45">
      <c r="A497" s="124" t="s">
        <v>1022</v>
      </c>
      <c r="B497" s="134" t="s">
        <v>1023</v>
      </c>
      <c r="C497" s="139" t="s">
        <v>975</v>
      </c>
      <c r="D497" s="163">
        <v>7848296</v>
      </c>
      <c r="E497" s="174">
        <v>8353287.5</v>
      </c>
    </row>
    <row r="498" spans="1:5" ht="30">
      <c r="A498" s="124" t="s">
        <v>1024</v>
      </c>
      <c r="B498" s="134" t="s">
        <v>1025</v>
      </c>
      <c r="C498" s="139" t="s">
        <v>975</v>
      </c>
      <c r="D498" s="163">
        <v>1489475.875</v>
      </c>
      <c r="E498" s="174">
        <v>1607521.625</v>
      </c>
    </row>
    <row r="499" spans="1:5">
      <c r="A499" s="124" t="s">
        <v>1026</v>
      </c>
      <c r="B499" s="134" t="s">
        <v>1027</v>
      </c>
      <c r="C499" s="139" t="s">
        <v>975</v>
      </c>
      <c r="D499" s="163">
        <v>9337772</v>
      </c>
      <c r="E499" s="174">
        <v>9960809</v>
      </c>
    </row>
    <row r="500" spans="1:5" ht="30">
      <c r="A500" s="124" t="s">
        <v>1028</v>
      </c>
      <c r="B500" s="134" t="s">
        <v>1029</v>
      </c>
      <c r="C500" s="139" t="s">
        <v>975</v>
      </c>
      <c r="D500" s="163">
        <v>706346.625</v>
      </c>
      <c r="E500" s="174">
        <v>751795.875</v>
      </c>
    </row>
    <row r="501" spans="1:5">
      <c r="A501" s="124" t="s">
        <v>1030</v>
      </c>
      <c r="B501" s="134" t="s">
        <v>1031</v>
      </c>
      <c r="C501" s="139" t="s">
        <v>975</v>
      </c>
      <c r="D501" s="163">
        <v>10044118</v>
      </c>
      <c r="E501" s="174">
        <v>10712605</v>
      </c>
    </row>
    <row r="502" spans="1:5" ht="30">
      <c r="A502" s="124" t="s">
        <v>1032</v>
      </c>
      <c r="B502" s="134" t="s">
        <v>1033</v>
      </c>
      <c r="C502" s="139" t="s">
        <v>15</v>
      </c>
      <c r="D502" s="163">
        <v>12448.857421875</v>
      </c>
      <c r="E502" s="174">
        <v>13999.806640625</v>
      </c>
    </row>
    <row r="503" spans="1:5" ht="30">
      <c r="A503" s="124" t="s">
        <v>1034</v>
      </c>
      <c r="B503" s="134" t="s">
        <v>1035</v>
      </c>
      <c r="C503" s="139" t="s">
        <v>15</v>
      </c>
      <c r="D503" s="167">
        <v>110.26555633544922</v>
      </c>
      <c r="E503" s="178">
        <v>113.00104522705078</v>
      </c>
    </row>
    <row r="504" spans="1:5" ht="30">
      <c r="A504" s="124" t="s">
        <v>1036</v>
      </c>
      <c r="B504" s="134" t="s">
        <v>1037</v>
      </c>
      <c r="C504" s="139" t="s">
        <v>15</v>
      </c>
      <c r="D504" s="165">
        <v>0</v>
      </c>
      <c r="E504" s="176">
        <v>0</v>
      </c>
    </row>
    <row r="505" spans="1:5" ht="30">
      <c r="A505" s="124" t="s">
        <v>1038</v>
      </c>
      <c r="B505" s="134" t="s">
        <v>1039</v>
      </c>
      <c r="C505" s="139" t="s">
        <v>15</v>
      </c>
      <c r="D505" s="162">
        <v>61.292671203613281</v>
      </c>
      <c r="E505" s="173">
        <v>58.194492340087891</v>
      </c>
    </row>
    <row r="506" spans="1:5" ht="30">
      <c r="A506" s="124" t="s">
        <v>1040</v>
      </c>
      <c r="B506" s="134" t="s">
        <v>1041</v>
      </c>
      <c r="C506" s="139" t="s">
        <v>15</v>
      </c>
      <c r="D506" s="162">
        <v>59.136398315429687</v>
      </c>
      <c r="E506" s="173">
        <v>62.084468841552734</v>
      </c>
    </row>
    <row r="507" spans="1:5" ht="30">
      <c r="A507" s="124" t="s">
        <v>1042</v>
      </c>
      <c r="B507" s="134" t="s">
        <v>1043</v>
      </c>
      <c r="C507" s="139" t="s">
        <v>15</v>
      </c>
      <c r="D507" s="162">
        <v>59.136398315429687</v>
      </c>
      <c r="E507" s="173">
        <v>62.084468841552734</v>
      </c>
    </row>
    <row r="508" spans="1:5" ht="30">
      <c r="A508" s="124" t="s">
        <v>1044</v>
      </c>
      <c r="B508" s="134" t="s">
        <v>1045</v>
      </c>
      <c r="C508" s="139" t="s">
        <v>15</v>
      </c>
      <c r="D508" s="162">
        <v>36.200191497802734</v>
      </c>
      <c r="E508" s="173">
        <v>37.997303009033203</v>
      </c>
    </row>
    <row r="509" spans="1:5" ht="30">
      <c r="A509" s="124" t="s">
        <v>1046</v>
      </c>
      <c r="B509" s="134" t="s">
        <v>1047</v>
      </c>
      <c r="C509" s="139" t="s">
        <v>15</v>
      </c>
      <c r="D509" s="162">
        <v>36.200191497802734</v>
      </c>
      <c r="E509" s="173">
        <v>37.997303009033203</v>
      </c>
    </row>
    <row r="510" spans="1:5" ht="30">
      <c r="A510" s="124" t="s">
        <v>1048</v>
      </c>
      <c r="B510" s="134" t="s">
        <v>1049</v>
      </c>
      <c r="C510" s="139" t="s">
        <v>15</v>
      </c>
      <c r="D510" s="167">
        <v>110.79862976074219</v>
      </c>
      <c r="E510" s="178">
        <v>103.13840484619141</v>
      </c>
    </row>
    <row r="511" spans="1:5" ht="30">
      <c r="A511" s="124" t="s">
        <v>1050</v>
      </c>
      <c r="B511" s="134" t="s">
        <v>1051</v>
      </c>
      <c r="C511" s="139" t="s">
        <v>15</v>
      </c>
      <c r="D511" s="167">
        <v>110.79862976074219</v>
      </c>
      <c r="E511" s="178">
        <v>103.13840484619141</v>
      </c>
    </row>
    <row r="512" spans="1:5" ht="30">
      <c r="A512" s="124" t="s">
        <v>1052</v>
      </c>
      <c r="B512" s="134" t="s">
        <v>1053</v>
      </c>
      <c r="C512" s="139" t="s">
        <v>15</v>
      </c>
      <c r="D512" s="167">
        <v>161.77671813964844</v>
      </c>
      <c r="E512" s="178">
        <v>181.62496948242187</v>
      </c>
    </row>
    <row r="513" spans="1:5" ht="30">
      <c r="A513" s="124" t="s">
        <v>1054</v>
      </c>
      <c r="B513" s="134" t="s">
        <v>1055</v>
      </c>
      <c r="C513" s="139" t="s">
        <v>15</v>
      </c>
      <c r="D513" s="161">
        <v>6.9036498069763184</v>
      </c>
      <c r="E513" s="172">
        <v>7.6757330894470215</v>
      </c>
    </row>
    <row r="514" spans="1:5" ht="30">
      <c r="A514" s="124" t="s">
        <v>1056</v>
      </c>
      <c r="B514" s="134" t="s">
        <v>1057</v>
      </c>
      <c r="C514" s="139" t="s">
        <v>15</v>
      </c>
      <c r="D514" s="165">
        <v>0</v>
      </c>
      <c r="E514" s="176">
        <v>0</v>
      </c>
    </row>
    <row r="515" spans="1:5" ht="30">
      <c r="A515" s="124" t="s">
        <v>1058</v>
      </c>
      <c r="B515" s="134" t="s">
        <v>1059</v>
      </c>
      <c r="C515" s="139" t="s">
        <v>15</v>
      </c>
      <c r="D515" s="162">
        <v>63.04583740234375</v>
      </c>
      <c r="E515" s="173">
        <v>49.430072784423828</v>
      </c>
    </row>
    <row r="516" spans="1:5" ht="30">
      <c r="A516" s="124" t="s">
        <v>1060</v>
      </c>
      <c r="B516" s="134" t="s">
        <v>1061</v>
      </c>
      <c r="C516" s="139" t="s">
        <v>15</v>
      </c>
      <c r="D516" s="165">
        <v>0</v>
      </c>
      <c r="E516" s="176">
        <v>0</v>
      </c>
    </row>
    <row r="517" spans="1:5" ht="30">
      <c r="A517" s="124" t="s">
        <v>1062</v>
      </c>
      <c r="B517" s="134" t="s">
        <v>1063</v>
      </c>
      <c r="C517" s="139" t="s">
        <v>15</v>
      </c>
      <c r="D517" s="165">
        <v>0</v>
      </c>
      <c r="E517" s="176">
        <v>0</v>
      </c>
    </row>
    <row r="518" spans="1:5" ht="30">
      <c r="A518" s="124" t="s">
        <v>1064</v>
      </c>
      <c r="B518" s="134" t="s">
        <v>1065</v>
      </c>
      <c r="C518" s="139" t="s">
        <v>15</v>
      </c>
      <c r="D518" s="165">
        <v>0</v>
      </c>
      <c r="E518" s="176">
        <v>0</v>
      </c>
    </row>
    <row r="519" spans="1:5" ht="30">
      <c r="A519" s="124" t="s">
        <v>1066</v>
      </c>
      <c r="B519" s="134" t="s">
        <v>1067</v>
      </c>
      <c r="C519" s="139" t="s">
        <v>15</v>
      </c>
      <c r="D519" s="162">
        <v>26.142601013183594</v>
      </c>
      <c r="E519" s="173">
        <v>29.399595260620117</v>
      </c>
    </row>
    <row r="520" spans="1:5" ht="30">
      <c r="A520" s="124" t="s">
        <v>1068</v>
      </c>
      <c r="B520" s="134" t="s">
        <v>1069</v>
      </c>
      <c r="C520" s="139" t="s">
        <v>15</v>
      </c>
      <c r="D520" s="162">
        <v>62.244289398193359</v>
      </c>
      <c r="E520" s="173">
        <v>69.999038696289062</v>
      </c>
    </row>
    <row r="521" spans="1:5">
      <c r="A521" s="124" t="s">
        <v>915</v>
      </c>
      <c r="B521" s="134" t="s">
        <v>1070</v>
      </c>
      <c r="C521" s="139" t="s">
        <v>15</v>
      </c>
      <c r="D521" s="164">
        <v>1312</v>
      </c>
      <c r="E521" s="175">
        <v>1419.06396484375</v>
      </c>
    </row>
    <row r="522" spans="1:5" ht="30">
      <c r="A522" s="124" t="s">
        <v>1071</v>
      </c>
      <c r="B522" s="134" t="s">
        <v>1072</v>
      </c>
      <c r="C522" s="139" t="s">
        <v>15</v>
      </c>
      <c r="D522" s="163">
        <v>55231.953125</v>
      </c>
      <c r="E522" s="174">
        <v>60023.421875</v>
      </c>
    </row>
    <row r="523" spans="1:5" ht="30">
      <c r="A523" s="124" t="s">
        <v>732</v>
      </c>
      <c r="B523" s="134" t="s">
        <v>1073</v>
      </c>
      <c r="C523" s="139"/>
      <c r="D523" s="161">
        <v>1</v>
      </c>
      <c r="E523" s="172">
        <v>1</v>
      </c>
    </row>
    <row r="524" spans="1:5" ht="30">
      <c r="A524" s="124" t="s">
        <v>1074</v>
      </c>
      <c r="B524" s="134" t="s">
        <v>1075</v>
      </c>
      <c r="C524" s="139"/>
      <c r="D524" s="131" t="s">
        <v>1076</v>
      </c>
      <c r="E524" s="152" t="s">
        <v>1076</v>
      </c>
    </row>
    <row r="525" spans="1:5" ht="30">
      <c r="A525" s="124" t="s">
        <v>1077</v>
      </c>
      <c r="B525" s="134" t="s">
        <v>1078</v>
      </c>
      <c r="C525" s="139" t="s">
        <v>15</v>
      </c>
      <c r="D525" s="165">
        <v>0</v>
      </c>
      <c r="E525" s="176">
        <v>0</v>
      </c>
    </row>
    <row r="526" spans="1:5" ht="30">
      <c r="A526" s="124" t="s">
        <v>1079</v>
      </c>
      <c r="B526" s="134" t="s">
        <v>1080</v>
      </c>
      <c r="C526" s="139"/>
      <c r="D526" s="161">
        <v>1</v>
      </c>
      <c r="E526" s="172">
        <v>1</v>
      </c>
    </row>
    <row r="527" spans="1:5" ht="30">
      <c r="A527" s="124" t="s">
        <v>1081</v>
      </c>
      <c r="B527" s="134" t="s">
        <v>1082</v>
      </c>
      <c r="C527" s="139"/>
      <c r="D527" s="131" t="s">
        <v>1083</v>
      </c>
      <c r="E527" s="152" t="s">
        <v>1083</v>
      </c>
    </row>
    <row r="528" spans="1:5" ht="30">
      <c r="A528" s="124" t="s">
        <v>1084</v>
      </c>
      <c r="B528" s="134" t="s">
        <v>1085</v>
      </c>
      <c r="C528" s="139" t="s">
        <v>15</v>
      </c>
      <c r="D528" s="165">
        <v>0</v>
      </c>
      <c r="E528" s="176">
        <v>0</v>
      </c>
    </row>
    <row r="529" spans="1:5" ht="30">
      <c r="A529" s="124" t="s">
        <v>1086</v>
      </c>
      <c r="B529" s="134" t="s">
        <v>1087</v>
      </c>
      <c r="C529" s="139"/>
      <c r="D529" s="161">
        <v>1</v>
      </c>
      <c r="E529" s="172">
        <v>1</v>
      </c>
    </row>
    <row r="530" spans="1:5" ht="30">
      <c r="A530" s="124" t="s">
        <v>1088</v>
      </c>
      <c r="B530" s="134" t="s">
        <v>1089</v>
      </c>
      <c r="C530" s="139"/>
      <c r="D530" s="131" t="s">
        <v>1083</v>
      </c>
      <c r="E530" s="152" t="s">
        <v>1083</v>
      </c>
    </row>
    <row r="531" spans="1:5" ht="30">
      <c r="A531" s="124" t="s">
        <v>1090</v>
      </c>
      <c r="B531" s="134" t="s">
        <v>1091</v>
      </c>
      <c r="C531" s="139" t="s">
        <v>15</v>
      </c>
      <c r="D531" s="165">
        <v>0</v>
      </c>
      <c r="E531" s="176">
        <v>0</v>
      </c>
    </row>
    <row r="532" spans="1:5" ht="30">
      <c r="A532" s="124" t="s">
        <v>1092</v>
      </c>
      <c r="B532" s="134" t="s">
        <v>1093</v>
      </c>
      <c r="C532" s="139"/>
      <c r="D532" s="161">
        <v>1</v>
      </c>
      <c r="E532" s="172">
        <v>1</v>
      </c>
    </row>
    <row r="533" spans="1:5" ht="30">
      <c r="A533" s="124" t="s">
        <v>1094</v>
      </c>
      <c r="B533" s="134" t="s">
        <v>1095</v>
      </c>
      <c r="C533" s="139"/>
      <c r="D533" s="131" t="s">
        <v>1083</v>
      </c>
      <c r="E533" s="152" t="s">
        <v>1083</v>
      </c>
    </row>
    <row r="534" spans="1:5" ht="30">
      <c r="A534" s="124" t="s">
        <v>1096</v>
      </c>
      <c r="B534" s="134" t="s">
        <v>1097</v>
      </c>
      <c r="C534" s="139" t="s">
        <v>15</v>
      </c>
      <c r="D534" s="165">
        <v>0</v>
      </c>
      <c r="E534" s="176">
        <v>0</v>
      </c>
    </row>
    <row r="535" spans="1:5" ht="30">
      <c r="A535" s="124" t="s">
        <v>1098</v>
      </c>
      <c r="B535" s="134" t="s">
        <v>1099</v>
      </c>
      <c r="C535" s="139"/>
      <c r="D535" s="161">
        <v>1</v>
      </c>
      <c r="E535" s="172">
        <v>1</v>
      </c>
    </row>
    <row r="536" spans="1:5" ht="30">
      <c r="A536" s="124" t="s">
        <v>1100</v>
      </c>
      <c r="B536" s="134" t="s">
        <v>1101</v>
      </c>
      <c r="C536" s="139"/>
      <c r="D536" s="131" t="s">
        <v>1083</v>
      </c>
      <c r="E536" s="152" t="s">
        <v>1083</v>
      </c>
    </row>
    <row r="537" spans="1:5" ht="30">
      <c r="A537" s="124" t="s">
        <v>1102</v>
      </c>
      <c r="B537" s="134" t="s">
        <v>1103</v>
      </c>
      <c r="C537" s="139" t="s">
        <v>15</v>
      </c>
      <c r="D537" s="162">
        <v>54.204429626464844</v>
      </c>
      <c r="E537" s="173">
        <v>58.266048431396484</v>
      </c>
    </row>
    <row r="538" spans="1:5" ht="30">
      <c r="A538" s="124" t="s">
        <v>1104</v>
      </c>
      <c r="B538" s="134" t="s">
        <v>1105</v>
      </c>
      <c r="C538" s="139"/>
      <c r="D538" s="161">
        <v>1</v>
      </c>
      <c r="E538" s="172">
        <v>1</v>
      </c>
    </row>
    <row r="539" spans="1:5" ht="30">
      <c r="A539" s="124" t="s">
        <v>1106</v>
      </c>
      <c r="B539" s="134" t="s">
        <v>1107</v>
      </c>
      <c r="C539" s="139"/>
      <c r="D539" s="131" t="s">
        <v>1083</v>
      </c>
      <c r="E539" s="152" t="s">
        <v>1083</v>
      </c>
    </row>
    <row r="540" spans="1:5" ht="45">
      <c r="A540" s="124" t="s">
        <v>1108</v>
      </c>
      <c r="B540" s="134" t="s">
        <v>1109</v>
      </c>
      <c r="C540" s="139" t="s">
        <v>15</v>
      </c>
      <c r="D540" s="167">
        <v>130.96916198730469</v>
      </c>
      <c r="E540" s="178">
        <v>139.34544372558594</v>
      </c>
    </row>
    <row r="541" spans="1:5" ht="45">
      <c r="A541" s="124" t="s">
        <v>1110</v>
      </c>
      <c r="B541" s="134" t="s">
        <v>1111</v>
      </c>
      <c r="C541" s="139"/>
      <c r="D541" s="161">
        <v>1</v>
      </c>
      <c r="E541" s="172">
        <v>1</v>
      </c>
    </row>
    <row r="542" spans="1:5" ht="30">
      <c r="A542" s="124" t="s">
        <v>1112</v>
      </c>
      <c r="B542" s="134" t="s">
        <v>1113</v>
      </c>
      <c r="C542" s="139"/>
      <c r="D542" s="131" t="s">
        <v>1083</v>
      </c>
      <c r="E542" s="152" t="s">
        <v>1083</v>
      </c>
    </row>
    <row r="543" spans="1:5" ht="30">
      <c r="A543" s="124" t="s">
        <v>1114</v>
      </c>
      <c r="B543" s="134" t="s">
        <v>1115</v>
      </c>
      <c r="C543" s="139" t="s">
        <v>15</v>
      </c>
      <c r="D543" s="163">
        <v>156677.9375</v>
      </c>
      <c r="E543" s="174">
        <v>114319.015625</v>
      </c>
    </row>
    <row r="544" spans="1:5" ht="30">
      <c r="A544" s="124" t="s">
        <v>1116</v>
      </c>
      <c r="B544" s="134" t="s">
        <v>1117</v>
      </c>
      <c r="C544" s="139"/>
      <c r="D544" s="161">
        <v>1</v>
      </c>
      <c r="E544" s="172">
        <v>1</v>
      </c>
    </row>
    <row r="545" spans="1:5" ht="30">
      <c r="A545" s="124" t="s">
        <v>1118</v>
      </c>
      <c r="B545" s="134" t="s">
        <v>1119</v>
      </c>
      <c r="C545" s="139"/>
      <c r="D545" s="131" t="s">
        <v>1083</v>
      </c>
      <c r="E545" s="152" t="s">
        <v>1083</v>
      </c>
    </row>
    <row r="546" spans="1:5" ht="30">
      <c r="A546" s="124" t="s">
        <v>1120</v>
      </c>
      <c r="B546" s="134" t="s">
        <v>1121</v>
      </c>
      <c r="C546" s="139" t="s">
        <v>15</v>
      </c>
      <c r="D546" s="165">
        <v>0</v>
      </c>
      <c r="E546" s="176">
        <v>0</v>
      </c>
    </row>
    <row r="547" spans="1:5" ht="30">
      <c r="A547" s="124" t="s">
        <v>1122</v>
      </c>
      <c r="B547" s="134" t="s">
        <v>1123</v>
      </c>
      <c r="C547" s="139"/>
      <c r="D547" s="161">
        <v>1</v>
      </c>
      <c r="E547" s="172">
        <v>1</v>
      </c>
    </row>
    <row r="548" spans="1:5" ht="30">
      <c r="A548" s="124" t="s">
        <v>1124</v>
      </c>
      <c r="B548" s="134" t="s">
        <v>1125</v>
      </c>
      <c r="C548" s="139"/>
      <c r="D548" s="131" t="s">
        <v>1083</v>
      </c>
      <c r="E548" s="152" t="s">
        <v>1083</v>
      </c>
    </row>
    <row r="549" spans="1:5" ht="30">
      <c r="A549" s="124" t="s">
        <v>1126</v>
      </c>
      <c r="B549" s="134" t="s">
        <v>1127</v>
      </c>
      <c r="C549" s="139" t="s">
        <v>15</v>
      </c>
      <c r="D549" s="163">
        <v>193232.09375</v>
      </c>
      <c r="E549" s="174">
        <v>155094.796875</v>
      </c>
    </row>
    <row r="550" spans="1:5" ht="30">
      <c r="A550" s="124" t="s">
        <v>1128</v>
      </c>
      <c r="B550" s="134" t="s">
        <v>1129</v>
      </c>
      <c r="C550" s="139"/>
      <c r="D550" s="161">
        <v>1</v>
      </c>
      <c r="E550" s="172">
        <v>1</v>
      </c>
    </row>
    <row r="551" spans="1:5" ht="30">
      <c r="A551" s="124" t="s">
        <v>1130</v>
      </c>
      <c r="B551" s="134" t="s">
        <v>1131</v>
      </c>
      <c r="C551" s="139"/>
      <c r="D551" s="131" t="s">
        <v>1083</v>
      </c>
      <c r="E551" s="152" t="s">
        <v>1083</v>
      </c>
    </row>
    <row r="552" spans="1:5" ht="30">
      <c r="A552" s="124" t="s">
        <v>1132</v>
      </c>
      <c r="B552" s="134" t="s">
        <v>1133</v>
      </c>
      <c r="C552" s="139" t="s">
        <v>15</v>
      </c>
      <c r="D552" s="164">
        <v>2864.0791015625</v>
      </c>
      <c r="E552" s="174">
        <v>3286.791748046875</v>
      </c>
    </row>
    <row r="553" spans="1:5" ht="30">
      <c r="A553" s="124" t="s">
        <v>1134</v>
      </c>
      <c r="B553" s="134" t="s">
        <v>1135</v>
      </c>
      <c r="C553" s="139" t="s">
        <v>15</v>
      </c>
      <c r="D553" s="163">
        <v>4675.93212890625</v>
      </c>
      <c r="E553" s="174">
        <v>5220.55517578125</v>
      </c>
    </row>
    <row r="554" spans="1:5" ht="30">
      <c r="A554" s="124" t="s">
        <v>1136</v>
      </c>
      <c r="B554" s="134" t="s">
        <v>1137</v>
      </c>
      <c r="C554" s="139" t="s">
        <v>15</v>
      </c>
      <c r="D554" s="164">
        <v>1893.0030517578125</v>
      </c>
      <c r="E554" s="175">
        <v>2115.110107421875</v>
      </c>
    </row>
    <row r="555" spans="1:5" ht="30">
      <c r="A555" s="124" t="s">
        <v>1138</v>
      </c>
      <c r="B555" s="134" t="s">
        <v>1139</v>
      </c>
      <c r="C555" s="139" t="s">
        <v>15</v>
      </c>
      <c r="D555" s="163">
        <v>3372.3984375</v>
      </c>
      <c r="E555" s="174">
        <v>3766.616455078125</v>
      </c>
    </row>
    <row r="556" spans="1:5" ht="30">
      <c r="A556" s="124" t="s">
        <v>1140</v>
      </c>
      <c r="B556" s="134" t="s">
        <v>1141</v>
      </c>
      <c r="C556" s="139" t="s">
        <v>15</v>
      </c>
      <c r="D556" s="167">
        <v>110.26555633544922</v>
      </c>
      <c r="E556" s="178">
        <v>113.00104522705078</v>
      </c>
    </row>
    <row r="557" spans="1:5" ht="45">
      <c r="A557" s="124" t="s">
        <v>736</v>
      </c>
      <c r="B557" s="134" t="s">
        <v>1142</v>
      </c>
      <c r="C557" s="139"/>
      <c r="D557" s="161">
        <v>1</v>
      </c>
      <c r="E557" s="172">
        <v>1</v>
      </c>
    </row>
    <row r="558" spans="1:5" ht="30">
      <c r="A558" s="124" t="s">
        <v>1143</v>
      </c>
      <c r="B558" s="134" t="s">
        <v>1144</v>
      </c>
      <c r="C558" s="139"/>
      <c r="D558" s="131" t="s">
        <v>1145</v>
      </c>
      <c r="E558" s="152" t="s">
        <v>1145</v>
      </c>
    </row>
    <row r="559" spans="1:5" ht="30">
      <c r="A559" s="124" t="s">
        <v>1146</v>
      </c>
      <c r="B559" s="134" t="s">
        <v>1147</v>
      </c>
      <c r="C559" s="139" t="s">
        <v>15</v>
      </c>
      <c r="D559" s="165">
        <v>0</v>
      </c>
      <c r="E559" s="176">
        <v>0</v>
      </c>
    </row>
    <row r="560" spans="1:5" ht="45">
      <c r="A560" s="124" t="s">
        <v>738</v>
      </c>
      <c r="B560" s="134" t="s">
        <v>1148</v>
      </c>
      <c r="C560" s="139"/>
      <c r="D560" s="161">
        <v>1</v>
      </c>
      <c r="E560" s="172">
        <v>1</v>
      </c>
    </row>
    <row r="561" spans="1:5" ht="30">
      <c r="A561" s="124" t="s">
        <v>1149</v>
      </c>
      <c r="B561" s="134" t="s">
        <v>1150</v>
      </c>
      <c r="C561" s="139"/>
      <c r="D561" s="131" t="s">
        <v>1145</v>
      </c>
      <c r="E561" s="152" t="s">
        <v>1145</v>
      </c>
    </row>
    <row r="562" spans="1:5" ht="45">
      <c r="A562" s="124" t="s">
        <v>1151</v>
      </c>
      <c r="B562" s="134" t="s">
        <v>1152</v>
      </c>
      <c r="C562" s="139" t="s">
        <v>15</v>
      </c>
      <c r="D562" s="162">
        <v>61.292671203613281</v>
      </c>
      <c r="E562" s="173">
        <v>58.194492340087891</v>
      </c>
    </row>
    <row r="563" spans="1:5" ht="45">
      <c r="A563" s="124" t="s">
        <v>740</v>
      </c>
      <c r="B563" s="134" t="s">
        <v>1153</v>
      </c>
      <c r="C563" s="139"/>
      <c r="D563" s="161">
        <v>1</v>
      </c>
      <c r="E563" s="172">
        <v>1</v>
      </c>
    </row>
    <row r="564" spans="1:5" ht="45">
      <c r="A564" s="124" t="s">
        <v>1154</v>
      </c>
      <c r="B564" s="134" t="s">
        <v>1155</v>
      </c>
      <c r="C564" s="139"/>
      <c r="D564" s="131" t="s">
        <v>1145</v>
      </c>
      <c r="E564" s="152" t="s">
        <v>1145</v>
      </c>
    </row>
    <row r="565" spans="1:5" ht="30">
      <c r="A565" s="124" t="s">
        <v>1156</v>
      </c>
      <c r="B565" s="134" t="s">
        <v>1157</v>
      </c>
      <c r="C565" s="139" t="s">
        <v>15</v>
      </c>
      <c r="D565" s="162">
        <v>59.136398315429687</v>
      </c>
      <c r="E565" s="173">
        <v>62.084468841552734</v>
      </c>
    </row>
    <row r="566" spans="1:5" ht="30">
      <c r="A566" s="124" t="s">
        <v>742</v>
      </c>
      <c r="B566" s="134" t="s">
        <v>1158</v>
      </c>
      <c r="C566" s="139"/>
      <c r="D566" s="161">
        <v>1</v>
      </c>
      <c r="E566" s="172">
        <v>1</v>
      </c>
    </row>
    <row r="567" spans="1:5" ht="30">
      <c r="A567" s="124" t="s">
        <v>1159</v>
      </c>
      <c r="B567" s="134" t="s">
        <v>1160</v>
      </c>
      <c r="C567" s="139"/>
      <c r="D567" s="131" t="s">
        <v>1145</v>
      </c>
      <c r="E567" s="152" t="s">
        <v>1145</v>
      </c>
    </row>
    <row r="568" spans="1:5" ht="30">
      <c r="A568" s="124" t="s">
        <v>1161</v>
      </c>
      <c r="B568" s="134" t="s">
        <v>1162</v>
      </c>
      <c r="C568" s="139" t="s">
        <v>15</v>
      </c>
      <c r="D568" s="162">
        <v>59.136398315429687</v>
      </c>
      <c r="E568" s="173">
        <v>62.084468841552734</v>
      </c>
    </row>
    <row r="569" spans="1:5" ht="30">
      <c r="A569" s="124" t="s">
        <v>744</v>
      </c>
      <c r="B569" s="134" t="s">
        <v>1163</v>
      </c>
      <c r="C569" s="139"/>
      <c r="D569" s="161">
        <v>1</v>
      </c>
      <c r="E569" s="172">
        <v>1</v>
      </c>
    </row>
    <row r="570" spans="1:5" ht="30">
      <c r="A570" s="124" t="s">
        <v>1164</v>
      </c>
      <c r="B570" s="134" t="s">
        <v>1165</v>
      </c>
      <c r="C570" s="139"/>
      <c r="D570" s="131" t="s">
        <v>1145</v>
      </c>
      <c r="E570" s="152" t="s">
        <v>1145</v>
      </c>
    </row>
    <row r="571" spans="1:5" ht="30">
      <c r="A571" s="124" t="s">
        <v>1166</v>
      </c>
      <c r="B571" s="134" t="s">
        <v>1167</v>
      </c>
      <c r="C571" s="139" t="s">
        <v>15</v>
      </c>
      <c r="D571" s="162">
        <v>36.200191497802734</v>
      </c>
      <c r="E571" s="173">
        <v>37.997303009033203</v>
      </c>
    </row>
    <row r="572" spans="1:5" ht="30">
      <c r="A572" s="124" t="s">
        <v>746</v>
      </c>
      <c r="B572" s="134" t="s">
        <v>1168</v>
      </c>
      <c r="C572" s="139"/>
      <c r="D572" s="161">
        <v>1</v>
      </c>
      <c r="E572" s="172">
        <v>1</v>
      </c>
    </row>
    <row r="573" spans="1:5" ht="30">
      <c r="A573" s="124" t="s">
        <v>1169</v>
      </c>
      <c r="B573" s="134" t="s">
        <v>1170</v>
      </c>
      <c r="C573" s="139"/>
      <c r="D573" s="131" t="s">
        <v>1145</v>
      </c>
      <c r="E573" s="152" t="s">
        <v>1145</v>
      </c>
    </row>
    <row r="574" spans="1:5" ht="30">
      <c r="A574" s="124" t="s">
        <v>1171</v>
      </c>
      <c r="B574" s="134" t="s">
        <v>1172</v>
      </c>
      <c r="C574" s="139" t="s">
        <v>15</v>
      </c>
      <c r="D574" s="162">
        <v>36.200191497802734</v>
      </c>
      <c r="E574" s="173">
        <v>37.997303009033203</v>
      </c>
    </row>
    <row r="575" spans="1:5" ht="30">
      <c r="A575" s="124" t="s">
        <v>748</v>
      </c>
      <c r="B575" s="134" t="s">
        <v>1173</v>
      </c>
      <c r="C575" s="139"/>
      <c r="D575" s="161">
        <v>1</v>
      </c>
      <c r="E575" s="172">
        <v>1</v>
      </c>
    </row>
    <row r="576" spans="1:5" ht="30">
      <c r="A576" s="124" t="s">
        <v>1174</v>
      </c>
      <c r="B576" s="134" t="s">
        <v>1175</v>
      </c>
      <c r="C576" s="139"/>
      <c r="D576" s="131" t="s">
        <v>1145</v>
      </c>
      <c r="E576" s="152" t="s">
        <v>1145</v>
      </c>
    </row>
    <row r="577" spans="1:5" ht="30">
      <c r="A577" s="124" t="s">
        <v>1176</v>
      </c>
      <c r="B577" s="134" t="s">
        <v>1177</v>
      </c>
      <c r="C577" s="139" t="s">
        <v>15</v>
      </c>
      <c r="D577" s="167">
        <v>110.79862976074219</v>
      </c>
      <c r="E577" s="178">
        <v>103.13840484619141</v>
      </c>
    </row>
    <row r="578" spans="1:5" ht="30">
      <c r="A578" s="124" t="s">
        <v>750</v>
      </c>
      <c r="B578" s="134" t="s">
        <v>1178</v>
      </c>
      <c r="C578" s="139"/>
      <c r="D578" s="161">
        <v>1</v>
      </c>
      <c r="E578" s="172">
        <v>1</v>
      </c>
    </row>
    <row r="579" spans="1:5" ht="30">
      <c r="A579" s="124" t="s">
        <v>1179</v>
      </c>
      <c r="B579" s="134" t="s">
        <v>1180</v>
      </c>
      <c r="C579" s="139"/>
      <c r="D579" s="131" t="s">
        <v>1145</v>
      </c>
      <c r="E579" s="152" t="s">
        <v>1145</v>
      </c>
    </row>
    <row r="580" spans="1:5" ht="30">
      <c r="A580" s="124" t="s">
        <v>1181</v>
      </c>
      <c r="B580" s="134" t="s">
        <v>1182</v>
      </c>
      <c r="C580" s="139" t="s">
        <v>15</v>
      </c>
      <c r="D580" s="167">
        <v>110.79862976074219</v>
      </c>
      <c r="E580" s="178">
        <v>103.13840484619141</v>
      </c>
    </row>
    <row r="581" spans="1:5" ht="30">
      <c r="A581" s="124" t="s">
        <v>752</v>
      </c>
      <c r="B581" s="134" t="s">
        <v>1183</v>
      </c>
      <c r="C581" s="139"/>
      <c r="D581" s="161">
        <v>1</v>
      </c>
      <c r="E581" s="172">
        <v>1</v>
      </c>
    </row>
    <row r="582" spans="1:5" ht="30">
      <c r="A582" s="124" t="s">
        <v>1184</v>
      </c>
      <c r="B582" s="134" t="s">
        <v>1185</v>
      </c>
      <c r="C582" s="139"/>
      <c r="D582" s="131" t="s">
        <v>1145</v>
      </c>
      <c r="E582" s="152" t="s">
        <v>1145</v>
      </c>
    </row>
    <row r="583" spans="1:5" ht="30">
      <c r="A583" s="124" t="s">
        <v>1186</v>
      </c>
      <c r="B583" s="134" t="s">
        <v>1187</v>
      </c>
      <c r="C583" s="139" t="s">
        <v>15</v>
      </c>
      <c r="D583" s="167">
        <v>161.77671813964844</v>
      </c>
      <c r="E583" s="178">
        <v>181.62496948242187</v>
      </c>
    </row>
    <row r="584" spans="1:5" ht="30">
      <c r="A584" s="124" t="s">
        <v>754</v>
      </c>
      <c r="B584" s="134" t="s">
        <v>1188</v>
      </c>
      <c r="C584" s="139"/>
      <c r="D584" s="161">
        <v>1</v>
      </c>
      <c r="E584" s="172">
        <v>1</v>
      </c>
    </row>
    <row r="585" spans="1:5" ht="30">
      <c r="A585" s="124" t="s">
        <v>1189</v>
      </c>
      <c r="B585" s="134" t="s">
        <v>1190</v>
      </c>
      <c r="C585" s="139"/>
      <c r="D585" s="131" t="s">
        <v>1145</v>
      </c>
      <c r="E585" s="152" t="s">
        <v>1145</v>
      </c>
    </row>
    <row r="586" spans="1:5" ht="30">
      <c r="A586" s="124" t="s">
        <v>1191</v>
      </c>
      <c r="B586" s="134" t="s">
        <v>1192</v>
      </c>
      <c r="C586" s="139" t="s">
        <v>15</v>
      </c>
      <c r="D586" s="161">
        <v>6.9036498069763184</v>
      </c>
      <c r="E586" s="172">
        <v>7.6757330894470215</v>
      </c>
    </row>
    <row r="587" spans="1:5" ht="30">
      <c r="A587" s="124" t="s">
        <v>756</v>
      </c>
      <c r="B587" s="134" t="s">
        <v>1193</v>
      </c>
      <c r="C587" s="139"/>
      <c r="D587" s="161">
        <v>1</v>
      </c>
      <c r="E587" s="172">
        <v>1</v>
      </c>
    </row>
    <row r="588" spans="1:5" ht="30">
      <c r="A588" s="124" t="s">
        <v>1194</v>
      </c>
      <c r="B588" s="134" t="s">
        <v>1195</v>
      </c>
      <c r="C588" s="139"/>
      <c r="D588" s="131" t="s">
        <v>1145</v>
      </c>
      <c r="E588" s="152" t="s">
        <v>1145</v>
      </c>
    </row>
    <row r="589" spans="1:5" ht="30">
      <c r="A589" s="124" t="s">
        <v>1196</v>
      </c>
      <c r="B589" s="134" t="s">
        <v>1197</v>
      </c>
      <c r="C589" s="139" t="s">
        <v>15</v>
      </c>
      <c r="D589" s="165">
        <v>0</v>
      </c>
      <c r="E589" s="176">
        <v>0</v>
      </c>
    </row>
    <row r="590" spans="1:5" ht="30">
      <c r="A590" s="124" t="s">
        <v>758</v>
      </c>
      <c r="B590" s="134" t="s">
        <v>1198</v>
      </c>
      <c r="C590" s="139"/>
      <c r="D590" s="161">
        <v>1</v>
      </c>
      <c r="E590" s="172">
        <v>1</v>
      </c>
    </row>
    <row r="591" spans="1:5" ht="30">
      <c r="A591" s="124" t="s">
        <v>1199</v>
      </c>
      <c r="B591" s="134" t="s">
        <v>1200</v>
      </c>
      <c r="C591" s="139"/>
      <c r="D591" s="131" t="s">
        <v>1145</v>
      </c>
      <c r="E591" s="152" t="s">
        <v>1145</v>
      </c>
    </row>
    <row r="592" spans="1:5" ht="30">
      <c r="A592" s="124" t="s">
        <v>1201</v>
      </c>
      <c r="B592" s="134" t="s">
        <v>1202</v>
      </c>
      <c r="C592" s="139" t="s">
        <v>15</v>
      </c>
      <c r="D592" s="162">
        <v>63.04583740234375</v>
      </c>
      <c r="E592" s="173">
        <v>49.430072784423828</v>
      </c>
    </row>
    <row r="593" spans="1:5" ht="30">
      <c r="A593" s="124" t="s">
        <v>760</v>
      </c>
      <c r="B593" s="134" t="s">
        <v>1203</v>
      </c>
      <c r="C593" s="139"/>
      <c r="D593" s="161">
        <v>1</v>
      </c>
      <c r="E593" s="172">
        <v>1</v>
      </c>
    </row>
    <row r="594" spans="1:5" ht="30">
      <c r="A594" s="124" t="s">
        <v>1204</v>
      </c>
      <c r="B594" s="134" t="s">
        <v>1205</v>
      </c>
      <c r="C594" s="139"/>
      <c r="D594" s="131" t="s">
        <v>1145</v>
      </c>
      <c r="E594" s="152" t="s">
        <v>1145</v>
      </c>
    </row>
    <row r="595" spans="1:5" ht="30">
      <c r="A595" s="124" t="s">
        <v>1206</v>
      </c>
      <c r="B595" s="134" t="s">
        <v>1207</v>
      </c>
      <c r="C595" s="139" t="s">
        <v>15</v>
      </c>
      <c r="D595" s="165">
        <v>0</v>
      </c>
      <c r="E595" s="176">
        <v>0</v>
      </c>
    </row>
    <row r="596" spans="1:5" ht="30">
      <c r="A596" s="124" t="s">
        <v>762</v>
      </c>
      <c r="B596" s="134" t="s">
        <v>1208</v>
      </c>
      <c r="C596" s="139"/>
      <c r="D596" s="161">
        <v>1</v>
      </c>
      <c r="E596" s="172">
        <v>1</v>
      </c>
    </row>
    <row r="597" spans="1:5" ht="30">
      <c r="A597" s="124" t="s">
        <v>1209</v>
      </c>
      <c r="B597" s="134" t="s">
        <v>1210</v>
      </c>
      <c r="C597" s="139"/>
      <c r="D597" s="131" t="s">
        <v>1145</v>
      </c>
      <c r="E597" s="152" t="s">
        <v>1145</v>
      </c>
    </row>
    <row r="598" spans="1:5" ht="30">
      <c r="A598" s="124" t="s">
        <v>1211</v>
      </c>
      <c r="B598" s="134" t="s">
        <v>1212</v>
      </c>
      <c r="C598" s="139" t="s">
        <v>15</v>
      </c>
      <c r="D598" s="165">
        <v>0</v>
      </c>
      <c r="E598" s="176">
        <v>0</v>
      </c>
    </row>
    <row r="599" spans="1:5" ht="30">
      <c r="A599" s="124" t="s">
        <v>764</v>
      </c>
      <c r="B599" s="134" t="s">
        <v>1213</v>
      </c>
      <c r="C599" s="139"/>
      <c r="D599" s="161">
        <v>1</v>
      </c>
      <c r="E599" s="172">
        <v>1</v>
      </c>
    </row>
    <row r="600" spans="1:5" ht="30">
      <c r="A600" s="124" t="s">
        <v>1214</v>
      </c>
      <c r="B600" s="134" t="s">
        <v>1215</v>
      </c>
      <c r="C600" s="139"/>
      <c r="D600" s="131" t="s">
        <v>1145</v>
      </c>
      <c r="E600" s="152" t="s">
        <v>1145</v>
      </c>
    </row>
    <row r="601" spans="1:5" ht="30">
      <c r="A601" s="124" t="s">
        <v>1216</v>
      </c>
      <c r="B601" s="134" t="s">
        <v>1217</v>
      </c>
      <c r="C601" s="139" t="s">
        <v>15</v>
      </c>
      <c r="D601" s="165">
        <v>0</v>
      </c>
      <c r="E601" s="176">
        <v>0</v>
      </c>
    </row>
    <row r="602" spans="1:5" ht="30">
      <c r="A602" s="124" t="s">
        <v>766</v>
      </c>
      <c r="B602" s="134" t="s">
        <v>1218</v>
      </c>
      <c r="C602" s="139"/>
      <c r="D602" s="161">
        <v>1</v>
      </c>
      <c r="E602" s="172">
        <v>1</v>
      </c>
    </row>
    <row r="603" spans="1:5" ht="30">
      <c r="A603" s="124" t="s">
        <v>1219</v>
      </c>
      <c r="B603" s="134" t="s">
        <v>1220</v>
      </c>
      <c r="C603" s="139"/>
      <c r="D603" s="131" t="s">
        <v>1145</v>
      </c>
      <c r="E603" s="152" t="s">
        <v>1145</v>
      </c>
    </row>
    <row r="604" spans="1:5" ht="30">
      <c r="A604" s="124" t="s">
        <v>1221</v>
      </c>
      <c r="B604" s="134" t="s">
        <v>1222</v>
      </c>
      <c r="C604" s="139" t="s">
        <v>20</v>
      </c>
      <c r="D604" s="162">
        <v>64.461196899414063</v>
      </c>
      <c r="E604" s="173">
        <v>71.618392944335937</v>
      </c>
    </row>
    <row r="605" spans="1:5" ht="30">
      <c r="A605" s="124" t="s">
        <v>1223</v>
      </c>
      <c r="B605" s="134" t="s">
        <v>1224</v>
      </c>
      <c r="C605" s="139" t="s">
        <v>50</v>
      </c>
      <c r="D605" s="162">
        <v>57.717571258544922</v>
      </c>
      <c r="E605" s="173">
        <v>58.159812927246094</v>
      </c>
    </row>
    <row r="606" spans="1:5" ht="30">
      <c r="A606" s="124" t="s">
        <v>1225</v>
      </c>
      <c r="B606" s="134" t="s">
        <v>1226</v>
      </c>
      <c r="C606" s="139" t="s">
        <v>42</v>
      </c>
      <c r="D606" s="167">
        <v>273.06744384765625</v>
      </c>
      <c r="E606" s="178">
        <v>273.56137084960937</v>
      </c>
    </row>
    <row r="607" spans="1:5" ht="30">
      <c r="A607" s="124" t="s">
        <v>1227</v>
      </c>
      <c r="B607" s="134" t="s">
        <v>1228</v>
      </c>
      <c r="C607" s="139" t="s">
        <v>348</v>
      </c>
      <c r="D607" s="164">
        <v>2786.990478515625</v>
      </c>
      <c r="E607" s="175">
        <v>2786.529541015625</v>
      </c>
    </row>
    <row r="608" spans="1:5" ht="30">
      <c r="A608" s="124" t="s">
        <v>1229</v>
      </c>
      <c r="B608" s="134" t="s">
        <v>1230</v>
      </c>
      <c r="C608" s="139" t="s">
        <v>20</v>
      </c>
      <c r="D608" s="166">
        <v>0.16115298867225647</v>
      </c>
      <c r="E608" s="177">
        <v>0.17904597520828247</v>
      </c>
    </row>
    <row r="609" spans="1:5" ht="30">
      <c r="A609" s="124" t="s">
        <v>1231</v>
      </c>
      <c r="B609" s="134" t="s">
        <v>1232</v>
      </c>
      <c r="C609" s="139" t="s">
        <v>348</v>
      </c>
      <c r="D609" s="164">
        <v>1200.7647705078125</v>
      </c>
      <c r="E609" s="175">
        <v>1203.3001708984375</v>
      </c>
    </row>
    <row r="610" spans="1:5" ht="30">
      <c r="A610" s="124" t="s">
        <v>1233</v>
      </c>
      <c r="B610" s="134" t="s">
        <v>1234</v>
      </c>
      <c r="C610" s="139" t="s">
        <v>42</v>
      </c>
      <c r="D610" s="167">
        <v>811.9000244140625</v>
      </c>
      <c r="E610" s="178">
        <v>811.9000244140625</v>
      </c>
    </row>
    <row r="611" spans="1:5" ht="45">
      <c r="A611" s="124" t="s">
        <v>1235</v>
      </c>
      <c r="B611" s="134" t="s">
        <v>1236</v>
      </c>
      <c r="C611" s="139" t="s">
        <v>42</v>
      </c>
      <c r="D611" s="167">
        <v>273.06744384765625</v>
      </c>
      <c r="E611" s="178">
        <v>273.56137084960937</v>
      </c>
    </row>
    <row r="612" spans="1:5" ht="30">
      <c r="A612" s="124" t="s">
        <v>1237</v>
      </c>
      <c r="B612" s="134" t="s">
        <v>58</v>
      </c>
      <c r="C612" s="139" t="s">
        <v>45</v>
      </c>
      <c r="D612" s="162">
        <v>20.000003814697266</v>
      </c>
      <c r="E612" s="173">
        <v>25</v>
      </c>
    </row>
    <row r="613" spans="1:5" ht="30">
      <c r="A613" s="124" t="s">
        <v>1238</v>
      </c>
      <c r="B613" s="134" t="s">
        <v>1239</v>
      </c>
      <c r="C613" s="139" t="s">
        <v>45</v>
      </c>
      <c r="D613" s="162">
        <v>66.367889404296875</v>
      </c>
      <c r="E613" s="173">
        <v>66.640655517578125</v>
      </c>
    </row>
    <row r="614" spans="1:5" ht="30">
      <c r="A614" s="124" t="s">
        <v>1240</v>
      </c>
      <c r="B614" s="134" t="s">
        <v>1241</v>
      </c>
      <c r="C614" s="139" t="s">
        <v>45</v>
      </c>
      <c r="D614" s="161">
        <v>2.9639835357666016</v>
      </c>
      <c r="E614" s="172">
        <v>3.5715091228485107</v>
      </c>
    </row>
    <row r="615" spans="1:5" ht="30">
      <c r="A615" s="124" t="s">
        <v>1242</v>
      </c>
      <c r="B615" s="134" t="s">
        <v>1243</v>
      </c>
      <c r="C615" s="139" t="s">
        <v>45</v>
      </c>
      <c r="D615" s="162">
        <v>13.612595558166504</v>
      </c>
      <c r="E615" s="173">
        <v>13.339990615844727</v>
      </c>
    </row>
    <row r="616" spans="1:5" ht="30">
      <c r="A616" s="124" t="s">
        <v>1244</v>
      </c>
      <c r="B616" s="134" t="s">
        <v>1245</v>
      </c>
      <c r="C616" s="139" t="s">
        <v>45</v>
      </c>
      <c r="D616" s="162">
        <v>16.203100204467773</v>
      </c>
      <c r="E616" s="173">
        <v>15.593194961547852</v>
      </c>
    </row>
    <row r="617" spans="1:5" ht="30">
      <c r="A617" s="124" t="s">
        <v>1246</v>
      </c>
      <c r="B617" s="134" t="s">
        <v>1247</v>
      </c>
      <c r="C617" s="139" t="s">
        <v>45</v>
      </c>
      <c r="D617" s="166">
        <v>5.4181106388568878E-2</v>
      </c>
      <c r="E617" s="177">
        <v>5.3093593567609787E-2</v>
      </c>
    </row>
    <row r="618" spans="1:5" ht="30">
      <c r="A618" s="124" t="s">
        <v>1248</v>
      </c>
      <c r="B618" s="134" t="s">
        <v>1249</v>
      </c>
      <c r="C618" s="139" t="s">
        <v>45</v>
      </c>
      <c r="D618" s="166">
        <v>0.79824990034103394</v>
      </c>
      <c r="E618" s="177">
        <v>0.80155563354492188</v>
      </c>
    </row>
    <row r="619" spans="1:5" ht="45">
      <c r="A619" s="124" t="s">
        <v>1250</v>
      </c>
      <c r="B619" s="134" t="s">
        <v>1251</v>
      </c>
      <c r="C619" s="139" t="s">
        <v>15</v>
      </c>
      <c r="D619" s="163">
        <v>31267.3984375</v>
      </c>
      <c r="E619" s="174">
        <v>34939.44921875</v>
      </c>
    </row>
    <row r="620" spans="1:5" ht="30">
      <c r="A620" s="124" t="s">
        <v>1252</v>
      </c>
      <c r="B620" s="134" t="s">
        <v>1253</v>
      </c>
      <c r="C620" s="139" t="s">
        <v>15</v>
      </c>
      <c r="D620" s="163">
        <v>29590.048828125</v>
      </c>
      <c r="E620" s="174">
        <v>33102.28515625</v>
      </c>
    </row>
    <row r="621" spans="1:5" ht="30">
      <c r="A621" s="124" t="s">
        <v>1254</v>
      </c>
      <c r="B621" s="134" t="s">
        <v>1255</v>
      </c>
      <c r="C621" s="139" t="s">
        <v>15</v>
      </c>
      <c r="D621" s="164">
        <v>1677.349853515625</v>
      </c>
      <c r="E621" s="175">
        <v>1837.162841796875</v>
      </c>
    </row>
    <row r="622" spans="1:5" ht="30">
      <c r="A622" s="124" t="s">
        <v>1256</v>
      </c>
      <c r="B622" s="134" t="s">
        <v>1257</v>
      </c>
      <c r="C622" s="139" t="s">
        <v>15</v>
      </c>
      <c r="D622" s="167">
        <v>521.5765380859375</v>
      </c>
      <c r="E622" s="178">
        <v>535.7095947265625</v>
      </c>
    </row>
    <row r="623" spans="1:5" ht="30">
      <c r="A623" s="124" t="s">
        <v>1258</v>
      </c>
      <c r="B623" s="134" t="s">
        <v>1259</v>
      </c>
      <c r="C623" s="139" t="s">
        <v>15</v>
      </c>
      <c r="D623" s="167">
        <v>781.68499755859375</v>
      </c>
      <c r="E623" s="178">
        <v>873.4862060546875</v>
      </c>
    </row>
    <row r="624" spans="1:5" ht="45">
      <c r="A624" s="124" t="s">
        <v>1260</v>
      </c>
      <c r="B624" s="134" t="s">
        <v>1261</v>
      </c>
      <c r="C624" s="139" t="s">
        <v>15</v>
      </c>
      <c r="D624" s="162">
        <v>47.849761962890625</v>
      </c>
      <c r="E624" s="173">
        <v>49.146236419677734</v>
      </c>
    </row>
    <row r="625" spans="1:5" ht="30">
      <c r="A625" s="124" t="s">
        <v>1262</v>
      </c>
      <c r="B625" s="134" t="s">
        <v>1263</v>
      </c>
      <c r="C625" s="139" t="s">
        <v>15</v>
      </c>
      <c r="D625" s="167">
        <v>111.64944458007812</v>
      </c>
      <c r="E625" s="178">
        <v>114.67453002929687</v>
      </c>
    </row>
    <row r="626" spans="1:5" ht="30">
      <c r="A626" s="124" t="s">
        <v>1264</v>
      </c>
      <c r="B626" s="134" t="s">
        <v>1265</v>
      </c>
      <c r="C626" s="139" t="s">
        <v>1266</v>
      </c>
      <c r="D626" s="162">
        <v>96.992156982421875</v>
      </c>
      <c r="E626" s="173">
        <v>96.794425964355469</v>
      </c>
    </row>
    <row r="627" spans="1:5" ht="30">
      <c r="A627" s="124" t="s">
        <v>1267</v>
      </c>
      <c r="B627" s="134" t="s">
        <v>1268</v>
      </c>
      <c r="C627" s="139" t="s">
        <v>1266</v>
      </c>
      <c r="D627" s="167">
        <v>177.68965148925781</v>
      </c>
      <c r="E627" s="178">
        <v>172.12553405761719</v>
      </c>
    </row>
    <row r="628" spans="1:5" ht="30">
      <c r="A628" s="124" t="s">
        <v>1269</v>
      </c>
      <c r="B628" s="134" t="s">
        <v>1270</v>
      </c>
      <c r="C628" s="139" t="s">
        <v>1271</v>
      </c>
      <c r="D628" s="167">
        <v>195.72564697265625</v>
      </c>
      <c r="E628" s="178">
        <v>183.42527770996094</v>
      </c>
    </row>
    <row r="629" spans="1:5" ht="30">
      <c r="A629" s="124" t="s">
        <v>1272</v>
      </c>
      <c r="B629" s="134" t="s">
        <v>1273</v>
      </c>
      <c r="C629" s="139" t="s">
        <v>45</v>
      </c>
      <c r="D629" s="165">
        <v>0</v>
      </c>
      <c r="E629" s="176">
        <v>0</v>
      </c>
    </row>
    <row r="630" spans="1:5" ht="30">
      <c r="A630" s="124" t="s">
        <v>1274</v>
      </c>
      <c r="B630" s="134" t="s">
        <v>1275</v>
      </c>
      <c r="C630" s="139" t="s">
        <v>20</v>
      </c>
      <c r="D630" s="165">
        <v>0</v>
      </c>
      <c r="E630" s="176">
        <v>0</v>
      </c>
    </row>
    <row r="631" spans="1:5" ht="30">
      <c r="A631" s="124" t="s">
        <v>1276</v>
      </c>
      <c r="B631" s="134" t="s">
        <v>1277</v>
      </c>
      <c r="C631" s="139" t="s">
        <v>20</v>
      </c>
      <c r="D631" s="165">
        <v>0</v>
      </c>
      <c r="E631" s="176">
        <v>0</v>
      </c>
    </row>
    <row r="632" spans="1:5" ht="30">
      <c r="A632" s="124" t="s">
        <v>1278</v>
      </c>
      <c r="B632" s="134" t="s">
        <v>1279</v>
      </c>
      <c r="C632" s="139" t="s">
        <v>20</v>
      </c>
      <c r="D632" s="162">
        <v>13.038758277893066</v>
      </c>
      <c r="E632" s="173">
        <v>13.392051696777344</v>
      </c>
    </row>
    <row r="633" spans="1:5" ht="30">
      <c r="A633" s="124" t="s">
        <v>1280</v>
      </c>
      <c r="B633" s="134" t="s">
        <v>1281</v>
      </c>
      <c r="C633" s="139" t="s">
        <v>1282</v>
      </c>
      <c r="D633" s="167">
        <v>312.92999267578125</v>
      </c>
      <c r="E633" s="178">
        <v>321.40902709960938</v>
      </c>
    </row>
    <row r="634" spans="1:5" ht="30">
      <c r="A634" s="124" t="s">
        <v>1283</v>
      </c>
      <c r="B634" s="134" t="s">
        <v>1284</v>
      </c>
      <c r="C634" s="139" t="s">
        <v>15</v>
      </c>
      <c r="D634" s="163">
        <v>55231.953125</v>
      </c>
      <c r="E634" s="174">
        <v>60022.28125</v>
      </c>
    </row>
    <row r="635" spans="1:5" ht="30">
      <c r="A635" s="124" t="s">
        <v>1285</v>
      </c>
      <c r="B635" s="134" t="s">
        <v>1286</v>
      </c>
      <c r="C635" s="139" t="s">
        <v>15</v>
      </c>
      <c r="D635" s="163">
        <v>60660.13671875</v>
      </c>
      <c r="E635" s="174">
        <v>65415.828125</v>
      </c>
    </row>
    <row r="636" spans="1:5" ht="30">
      <c r="A636" s="124" t="s">
        <v>1287</v>
      </c>
      <c r="B636" s="134" t="s">
        <v>1288</v>
      </c>
      <c r="C636" s="139" t="s">
        <v>15</v>
      </c>
      <c r="D636" s="162">
        <v>71.863716125488281</v>
      </c>
      <c r="E636" s="173">
        <v>73.810905456542969</v>
      </c>
    </row>
    <row r="637" spans="1:5" ht="30">
      <c r="A637" s="124" t="s">
        <v>1289</v>
      </c>
      <c r="B637" s="134" t="s">
        <v>1290</v>
      </c>
      <c r="C637" s="139" t="s">
        <v>15</v>
      </c>
      <c r="D637" s="162">
        <v>29.073190689086914</v>
      </c>
      <c r="E637" s="173">
        <v>29.861488342285156</v>
      </c>
    </row>
    <row r="638" spans="1:5" ht="30">
      <c r="A638" s="124" t="s">
        <v>1291</v>
      </c>
      <c r="B638" s="134" t="s">
        <v>1292</v>
      </c>
      <c r="C638" s="139" t="s">
        <v>20</v>
      </c>
      <c r="D638" s="166">
        <v>0.60369467735290527</v>
      </c>
      <c r="E638" s="177">
        <v>0.62005168199539185</v>
      </c>
    </row>
    <row r="639" spans="1:5" ht="30">
      <c r="A639" s="124" t="s">
        <v>1293</v>
      </c>
      <c r="B639" s="134" t="s">
        <v>1294</v>
      </c>
      <c r="C639" s="139" t="s">
        <v>20</v>
      </c>
      <c r="D639" s="166">
        <v>5.5675461888313293E-2</v>
      </c>
      <c r="E639" s="177">
        <v>5.7184085249900818E-2</v>
      </c>
    </row>
    <row r="640" spans="1:5" ht="45">
      <c r="A640" s="124" t="s">
        <v>1295</v>
      </c>
      <c r="B640" s="134" t="s">
        <v>1296</v>
      </c>
      <c r="C640" s="139" t="s">
        <v>20</v>
      </c>
      <c r="D640" s="165">
        <v>0</v>
      </c>
      <c r="E640" s="176">
        <v>0</v>
      </c>
    </row>
    <row r="641" spans="1:5" ht="30">
      <c r="A641" s="124" t="s">
        <v>1297</v>
      </c>
      <c r="B641" s="134" t="s">
        <v>1298</v>
      </c>
      <c r="C641" s="139" t="s">
        <v>20</v>
      </c>
      <c r="D641" s="165">
        <v>0</v>
      </c>
      <c r="E641" s="176">
        <v>0</v>
      </c>
    </row>
    <row r="642" spans="1:5" ht="45">
      <c r="A642" s="124" t="s">
        <v>1299</v>
      </c>
      <c r="B642" s="134" t="s">
        <v>1300</v>
      </c>
      <c r="C642" s="139" t="s">
        <v>20</v>
      </c>
      <c r="D642" s="166">
        <v>0.65937018394470215</v>
      </c>
      <c r="E642" s="177">
        <v>0.67724847793579102</v>
      </c>
    </row>
    <row r="643" spans="1:5" ht="30">
      <c r="A643" s="124" t="s">
        <v>1301</v>
      </c>
      <c r="B643" s="134" t="s">
        <v>1302</v>
      </c>
      <c r="C643" s="139" t="s">
        <v>20</v>
      </c>
      <c r="D643" s="166">
        <v>0.19781105220317841</v>
      </c>
      <c r="E643" s="177">
        <v>0.20317454636096954</v>
      </c>
    </row>
    <row r="644" spans="1:5" ht="30">
      <c r="A644" s="124" t="s">
        <v>1303</v>
      </c>
      <c r="B644" s="134" t="s">
        <v>1304</v>
      </c>
      <c r="C644" s="139" t="s">
        <v>20</v>
      </c>
      <c r="D644" s="166">
        <v>0.46155911684036255</v>
      </c>
      <c r="E644" s="177">
        <v>0.47407391667366028</v>
      </c>
    </row>
    <row r="645" spans="1:5" ht="30">
      <c r="A645" s="124" t="s">
        <v>76</v>
      </c>
      <c r="B645" s="134" t="s">
        <v>1305</v>
      </c>
      <c r="C645" s="139" t="s">
        <v>45</v>
      </c>
      <c r="D645" s="161">
        <v>6</v>
      </c>
      <c r="E645" s="172">
        <v>6</v>
      </c>
    </row>
    <row r="646" spans="1:5" ht="30">
      <c r="A646" s="124" t="s">
        <v>1306</v>
      </c>
      <c r="B646" s="134" t="s">
        <v>1307</v>
      </c>
      <c r="C646" s="139" t="s">
        <v>1308</v>
      </c>
      <c r="D646" s="165">
        <v>0</v>
      </c>
      <c r="E646" s="176">
        <v>0</v>
      </c>
    </row>
    <row r="647" spans="1:5" ht="30">
      <c r="A647" s="124" t="s">
        <v>1309</v>
      </c>
      <c r="B647" s="134" t="s">
        <v>1310</v>
      </c>
      <c r="C647" s="139" t="s">
        <v>1308</v>
      </c>
      <c r="D647" s="165">
        <v>0</v>
      </c>
      <c r="E647" s="176">
        <v>0</v>
      </c>
    </row>
    <row r="648" spans="1:5" ht="30">
      <c r="A648" s="124" t="s">
        <v>1311</v>
      </c>
      <c r="B648" s="134" t="s">
        <v>1312</v>
      </c>
      <c r="C648" s="139" t="s">
        <v>1308</v>
      </c>
      <c r="D648" s="165">
        <v>0</v>
      </c>
      <c r="E648" s="176">
        <v>0</v>
      </c>
    </row>
    <row r="649" spans="1:5" ht="30">
      <c r="A649" s="124" t="s">
        <v>1313</v>
      </c>
      <c r="B649" s="134" t="s">
        <v>1314</v>
      </c>
      <c r="C649" s="139" t="s">
        <v>1308</v>
      </c>
      <c r="D649" s="165">
        <v>0</v>
      </c>
      <c r="E649" s="176">
        <v>0</v>
      </c>
    </row>
    <row r="650" spans="1:5" ht="45">
      <c r="A650" s="124" t="s">
        <v>1315</v>
      </c>
      <c r="B650" s="134" t="s">
        <v>1316</v>
      </c>
      <c r="C650" s="139" t="s">
        <v>1317</v>
      </c>
      <c r="D650" s="165">
        <v>0</v>
      </c>
      <c r="E650" s="176">
        <v>0</v>
      </c>
    </row>
    <row r="651" spans="1:5" ht="45">
      <c r="A651" s="124" t="s">
        <v>1318</v>
      </c>
      <c r="B651" s="134" t="s">
        <v>1319</v>
      </c>
      <c r="C651" s="139" t="s">
        <v>1320</v>
      </c>
      <c r="D651" s="165">
        <v>0</v>
      </c>
      <c r="E651" s="176">
        <v>0</v>
      </c>
    </row>
    <row r="652" spans="1:5" ht="45">
      <c r="A652" s="124" t="s">
        <v>1321</v>
      </c>
      <c r="B652" s="134" t="s">
        <v>1322</v>
      </c>
      <c r="C652" s="139" t="s">
        <v>1323</v>
      </c>
      <c r="D652" s="165">
        <v>0</v>
      </c>
      <c r="E652" s="176">
        <v>0</v>
      </c>
    </row>
    <row r="653" spans="1:5" ht="45">
      <c r="A653" s="124" t="s">
        <v>1324</v>
      </c>
      <c r="B653" s="134" t="s">
        <v>1325</v>
      </c>
      <c r="C653" s="139" t="s">
        <v>1323</v>
      </c>
      <c r="D653" s="165">
        <v>0</v>
      </c>
      <c r="E653" s="176">
        <v>0</v>
      </c>
    </row>
    <row r="654" spans="1:5">
      <c r="A654" s="124" t="s">
        <v>1326</v>
      </c>
      <c r="B654" s="134" t="s">
        <v>1327</v>
      </c>
      <c r="C654" s="139"/>
      <c r="D654" s="131" t="s">
        <v>1328</v>
      </c>
      <c r="E654" s="152" t="s">
        <v>1328</v>
      </c>
    </row>
    <row r="655" spans="1:5" ht="30">
      <c r="A655" s="124" t="s">
        <v>1329</v>
      </c>
      <c r="B655" s="134" t="s">
        <v>1330</v>
      </c>
      <c r="C655" s="139"/>
      <c r="D655" s="131" t="s">
        <v>1331</v>
      </c>
      <c r="E655" s="152" t="s">
        <v>1331</v>
      </c>
    </row>
    <row r="656" spans="1:5" ht="30">
      <c r="A656" s="124" t="s">
        <v>1332</v>
      </c>
      <c r="B656" s="134" t="s">
        <v>1333</v>
      </c>
      <c r="C656" s="139" t="s">
        <v>50</v>
      </c>
      <c r="D656" s="161">
        <v>1.1845360994338989</v>
      </c>
      <c r="E656" s="172">
        <v>1.1845360994338989</v>
      </c>
    </row>
    <row r="657" spans="1:5">
      <c r="A657" s="124" t="s">
        <v>1334</v>
      </c>
      <c r="B657" s="134" t="s">
        <v>1335</v>
      </c>
      <c r="C657" s="139" t="s">
        <v>42</v>
      </c>
      <c r="D657" s="167">
        <v>104.40998840332031</v>
      </c>
      <c r="E657" s="178">
        <v>104.40998840332031</v>
      </c>
    </row>
    <row r="658" spans="1:5" ht="30">
      <c r="A658" s="124" t="s">
        <v>1336</v>
      </c>
      <c r="B658" s="134" t="s">
        <v>1337</v>
      </c>
      <c r="C658" s="139" t="s">
        <v>50</v>
      </c>
      <c r="D658" s="161">
        <v>2.3808958530426025</v>
      </c>
      <c r="E658" s="172">
        <v>2.3808960914611816</v>
      </c>
    </row>
    <row r="659" spans="1:5" ht="30">
      <c r="A659" s="124" t="s">
        <v>1338</v>
      </c>
      <c r="B659" s="134" t="s">
        <v>1339</v>
      </c>
      <c r="C659" s="139" t="s">
        <v>42</v>
      </c>
      <c r="D659" s="162">
        <v>65.937660217285156</v>
      </c>
      <c r="E659" s="173">
        <v>66.14111328125</v>
      </c>
    </row>
    <row r="660" spans="1:5" ht="30">
      <c r="A660" s="124" t="s">
        <v>1340</v>
      </c>
      <c r="B660" s="134" t="s">
        <v>1341</v>
      </c>
      <c r="C660" s="139" t="s">
        <v>348</v>
      </c>
      <c r="D660" s="167">
        <v>276.17227172851562</v>
      </c>
      <c r="E660" s="178">
        <v>277.0240478515625</v>
      </c>
    </row>
    <row r="661" spans="1:5" ht="30">
      <c r="A661" s="124" t="s">
        <v>1342</v>
      </c>
      <c r="B661" s="134" t="s">
        <v>1343</v>
      </c>
      <c r="C661" s="139" t="s">
        <v>20</v>
      </c>
      <c r="D661" s="162">
        <v>58.011272430419922</v>
      </c>
      <c r="E661" s="173">
        <v>64.7012939453125</v>
      </c>
    </row>
    <row r="662" spans="1:5" ht="30">
      <c r="A662" s="124" t="s">
        <v>1344</v>
      </c>
      <c r="B662" s="134" t="s">
        <v>1345</v>
      </c>
      <c r="C662" s="139" t="s">
        <v>50</v>
      </c>
      <c r="D662" s="161">
        <v>1.1963597536087036</v>
      </c>
      <c r="E662" s="172">
        <v>1.1963597536087036</v>
      </c>
    </row>
    <row r="663" spans="1:5" ht="30">
      <c r="A663" s="124" t="s">
        <v>1346</v>
      </c>
      <c r="B663" s="134" t="s">
        <v>1347</v>
      </c>
      <c r="C663" s="139" t="s">
        <v>50</v>
      </c>
      <c r="D663" s="161">
        <v>2.6909999847412109</v>
      </c>
      <c r="E663" s="172">
        <v>2.7120110988616943</v>
      </c>
    </row>
    <row r="664" spans="1:5" ht="30">
      <c r="A664" s="124" t="s">
        <v>1348</v>
      </c>
      <c r="B664" s="134" t="s">
        <v>1349</v>
      </c>
      <c r="C664" s="139" t="s">
        <v>42</v>
      </c>
      <c r="D664" s="167">
        <v>237.1781005859375</v>
      </c>
      <c r="E664" s="178">
        <v>237.21566772460937</v>
      </c>
    </row>
    <row r="665" spans="1:5" ht="30">
      <c r="A665" s="124" t="s">
        <v>1350</v>
      </c>
      <c r="B665" s="134" t="s">
        <v>1351</v>
      </c>
      <c r="C665" s="139" t="s">
        <v>348</v>
      </c>
      <c r="D665" s="164">
        <v>2942.999755859375</v>
      </c>
      <c r="E665" s="175">
        <v>2942.99951171875</v>
      </c>
    </row>
    <row r="666" spans="1:5" ht="30">
      <c r="A666" s="124" t="s">
        <v>1352</v>
      </c>
      <c r="B666" s="134" t="s">
        <v>1353</v>
      </c>
      <c r="C666" s="139" t="s">
        <v>20</v>
      </c>
      <c r="D666" s="161">
        <v>3.7018053531646729</v>
      </c>
      <c r="E666" s="172">
        <v>4.1065249443054199</v>
      </c>
    </row>
    <row r="667" spans="1:5" ht="30">
      <c r="A667" s="124" t="s">
        <v>1354</v>
      </c>
      <c r="B667" s="134" t="s">
        <v>1355</v>
      </c>
      <c r="C667" s="139" t="s">
        <v>50</v>
      </c>
      <c r="D667" s="162">
        <v>10.226999282836914</v>
      </c>
      <c r="E667" s="173">
        <v>10.305641174316406</v>
      </c>
    </row>
    <row r="668" spans="1:5" ht="30">
      <c r="A668" s="124" t="s">
        <v>1356</v>
      </c>
      <c r="B668" s="134" t="s">
        <v>1357</v>
      </c>
      <c r="C668" s="139" t="s">
        <v>42</v>
      </c>
      <c r="D668" s="167">
        <v>108.65203094482422</v>
      </c>
      <c r="E668" s="178">
        <v>108.65901947021484</v>
      </c>
    </row>
    <row r="669" spans="1:5" ht="30">
      <c r="A669" s="124" t="s">
        <v>1358</v>
      </c>
      <c r="B669" s="134" t="s">
        <v>1359</v>
      </c>
      <c r="C669" s="139" t="s">
        <v>348</v>
      </c>
      <c r="D669" s="167">
        <v>456.28829956054687</v>
      </c>
      <c r="E669" s="178">
        <v>456.32357788085937</v>
      </c>
    </row>
    <row r="670" spans="1:5" ht="30">
      <c r="A670" s="124" t="s">
        <v>1360</v>
      </c>
      <c r="B670" s="134" t="s">
        <v>1361</v>
      </c>
      <c r="C670" s="139" t="s">
        <v>20</v>
      </c>
      <c r="D670" s="161">
        <v>5.2512750625610352</v>
      </c>
      <c r="E670" s="172">
        <v>5.8709206581115723</v>
      </c>
    </row>
    <row r="671" spans="1:5" ht="30">
      <c r="A671" s="124" t="s">
        <v>1362</v>
      </c>
      <c r="B671" s="134" t="s">
        <v>1363</v>
      </c>
      <c r="C671" s="139" t="s">
        <v>50</v>
      </c>
      <c r="D671" s="161">
        <v>2.3808958530426025</v>
      </c>
      <c r="E671" s="172">
        <v>2.3808960914611816</v>
      </c>
    </row>
    <row r="672" spans="1:5" ht="30">
      <c r="A672" s="124" t="s">
        <v>1364</v>
      </c>
      <c r="B672" s="134" t="s">
        <v>1365</v>
      </c>
      <c r="C672" s="139" t="s">
        <v>42</v>
      </c>
      <c r="D672" s="167">
        <v>104.39205169677734</v>
      </c>
      <c r="E672" s="178">
        <v>104.39205169677734</v>
      </c>
    </row>
    <row r="673" spans="1:5" ht="30">
      <c r="A673" s="124" t="s">
        <v>1366</v>
      </c>
      <c r="B673" s="134" t="s">
        <v>1367</v>
      </c>
      <c r="C673" s="139" t="s">
        <v>348</v>
      </c>
      <c r="D673" s="167">
        <v>437.71966552734375</v>
      </c>
      <c r="E673" s="178">
        <v>437.71966552734375</v>
      </c>
    </row>
    <row r="674" spans="1:5" ht="30">
      <c r="A674" s="124" t="s">
        <v>1368</v>
      </c>
      <c r="B674" s="134" t="s">
        <v>1369</v>
      </c>
      <c r="C674" s="139" t="s">
        <v>20</v>
      </c>
      <c r="D674" s="162">
        <v>66.964347839355469</v>
      </c>
      <c r="E674" s="173">
        <v>74.678741455078125</v>
      </c>
    </row>
    <row r="675" spans="1:5" ht="30">
      <c r="A675" s="124" t="s">
        <v>1370</v>
      </c>
      <c r="B675" s="134" t="s">
        <v>1371</v>
      </c>
      <c r="C675" s="139" t="s">
        <v>50</v>
      </c>
      <c r="D675" s="161">
        <v>1.1963597536087036</v>
      </c>
      <c r="E675" s="172">
        <v>1.1963597536087036</v>
      </c>
    </row>
    <row r="676" spans="1:5" ht="30">
      <c r="A676" s="124" t="s">
        <v>1372</v>
      </c>
      <c r="B676" s="134" t="s">
        <v>1373</v>
      </c>
      <c r="C676" s="139"/>
      <c r="D676" s="131" t="s">
        <v>1374</v>
      </c>
      <c r="E676" s="152" t="s">
        <v>1374</v>
      </c>
    </row>
    <row r="677" spans="1:5" ht="30">
      <c r="A677" s="124" t="s">
        <v>1375</v>
      </c>
      <c r="B677" s="134" t="s">
        <v>1376</v>
      </c>
      <c r="C677" s="139" t="s">
        <v>65</v>
      </c>
      <c r="D677" s="161">
        <v>4.9813203811645508</v>
      </c>
      <c r="E677" s="172">
        <v>4.9813203811645508</v>
      </c>
    </row>
    <row r="678" spans="1:5" ht="30">
      <c r="A678" s="124" t="s">
        <v>1377</v>
      </c>
      <c r="B678" s="134" t="s">
        <v>1378</v>
      </c>
      <c r="C678" s="139" t="s">
        <v>42</v>
      </c>
      <c r="D678" s="161">
        <v>1.1111111640930176</v>
      </c>
      <c r="E678" s="172">
        <v>1.1111111640930176</v>
      </c>
    </row>
    <row r="679" spans="1:5" ht="30">
      <c r="A679" s="124" t="s">
        <v>1379</v>
      </c>
      <c r="B679" s="134" t="s">
        <v>1380</v>
      </c>
      <c r="C679" s="139" t="s">
        <v>15</v>
      </c>
      <c r="D679" s="161">
        <v>6.6628050804138184</v>
      </c>
      <c r="E679" s="172">
        <v>7.0179409980773926</v>
      </c>
    </row>
    <row r="680" spans="1:5" ht="30">
      <c r="A680" s="124" t="s">
        <v>1381</v>
      </c>
      <c r="B680" s="134" t="s">
        <v>1382</v>
      </c>
      <c r="C680" s="139"/>
      <c r="D680" s="131" t="s">
        <v>1374</v>
      </c>
      <c r="E680" s="152" t="s">
        <v>1374</v>
      </c>
    </row>
    <row r="681" spans="1:5" ht="30">
      <c r="A681" s="124" t="s">
        <v>1383</v>
      </c>
      <c r="B681" s="134" t="s">
        <v>1384</v>
      </c>
      <c r="C681" s="139" t="s">
        <v>65</v>
      </c>
      <c r="D681" s="161">
        <v>4.9813203811645508</v>
      </c>
      <c r="E681" s="172">
        <v>4.9813203811645508</v>
      </c>
    </row>
    <row r="682" spans="1:5" ht="30">
      <c r="A682" s="124" t="s">
        <v>1385</v>
      </c>
      <c r="B682" s="134" t="s">
        <v>1386</v>
      </c>
      <c r="C682" s="139" t="s">
        <v>42</v>
      </c>
      <c r="D682" s="161">
        <v>1.1111111640930176</v>
      </c>
      <c r="E682" s="172">
        <v>1.1111111640930176</v>
      </c>
    </row>
    <row r="683" spans="1:5" ht="30">
      <c r="A683" s="124" t="s">
        <v>1387</v>
      </c>
      <c r="B683" s="134" t="s">
        <v>1388</v>
      </c>
      <c r="C683" s="139" t="s">
        <v>15</v>
      </c>
      <c r="D683" s="161">
        <v>6.6628050804138184</v>
      </c>
      <c r="E683" s="172">
        <v>7.0179409980773926</v>
      </c>
    </row>
    <row r="684" spans="1:5" ht="30">
      <c r="A684" s="124" t="s">
        <v>1389</v>
      </c>
      <c r="B684" s="134" t="s">
        <v>1390</v>
      </c>
      <c r="C684" s="139"/>
      <c r="D684" s="131" t="s">
        <v>1374</v>
      </c>
      <c r="E684" s="152" t="s">
        <v>1374</v>
      </c>
    </row>
    <row r="685" spans="1:5" ht="30">
      <c r="A685" s="124" t="s">
        <v>1391</v>
      </c>
      <c r="B685" s="134" t="s">
        <v>1392</v>
      </c>
      <c r="C685" s="139" t="s">
        <v>65</v>
      </c>
      <c r="D685" s="161">
        <v>4.9813203811645508</v>
      </c>
      <c r="E685" s="172">
        <v>4.9813203811645508</v>
      </c>
    </row>
    <row r="686" spans="1:5" ht="30">
      <c r="A686" s="124" t="s">
        <v>1393</v>
      </c>
      <c r="B686" s="134" t="s">
        <v>1394</v>
      </c>
      <c r="C686" s="139" t="s">
        <v>42</v>
      </c>
      <c r="D686" s="161">
        <v>1.1111111640930176</v>
      </c>
      <c r="E686" s="172">
        <v>1.1111111640930176</v>
      </c>
    </row>
    <row r="687" spans="1:5" ht="30">
      <c r="A687" s="124" t="s">
        <v>1395</v>
      </c>
      <c r="B687" s="134" t="s">
        <v>1396</v>
      </c>
      <c r="C687" s="139" t="s">
        <v>15</v>
      </c>
      <c r="D687" s="161">
        <v>6.7967391014099121</v>
      </c>
      <c r="E687" s="172">
        <v>7.1590437889099121</v>
      </c>
    </row>
    <row r="688" spans="1:5" ht="30">
      <c r="A688" s="124" t="s">
        <v>1397</v>
      </c>
      <c r="B688" s="134" t="s">
        <v>1398</v>
      </c>
      <c r="C688" s="139"/>
      <c r="D688" s="131" t="s">
        <v>1374</v>
      </c>
      <c r="E688" s="152" t="s">
        <v>1374</v>
      </c>
    </row>
    <row r="689" spans="1:5" ht="30">
      <c r="A689" s="124" t="s">
        <v>1399</v>
      </c>
      <c r="B689" s="134" t="s">
        <v>1400</v>
      </c>
      <c r="C689" s="139" t="s">
        <v>65</v>
      </c>
      <c r="D689" s="161">
        <v>4.9813203811645508</v>
      </c>
      <c r="E689" s="172">
        <v>4.9813203811645508</v>
      </c>
    </row>
    <row r="690" spans="1:5" ht="30">
      <c r="A690" s="124" t="s">
        <v>1401</v>
      </c>
      <c r="B690" s="134" t="s">
        <v>1402</v>
      </c>
      <c r="C690" s="139" t="s">
        <v>42</v>
      </c>
      <c r="D690" s="161">
        <v>1.1111111640930176</v>
      </c>
      <c r="E690" s="172">
        <v>1.1111111640930176</v>
      </c>
    </row>
    <row r="691" spans="1:5" ht="30">
      <c r="A691" s="124" t="s">
        <v>1403</v>
      </c>
      <c r="B691" s="134" t="s">
        <v>1404</v>
      </c>
      <c r="C691" s="139" t="s">
        <v>15</v>
      </c>
      <c r="D691" s="161">
        <v>6.7967391014099121</v>
      </c>
      <c r="E691" s="172">
        <v>7.1590437889099121</v>
      </c>
    </row>
    <row r="692" spans="1:5" ht="30">
      <c r="A692" s="124" t="s">
        <v>1405</v>
      </c>
      <c r="B692" s="134" t="s">
        <v>1406</v>
      </c>
      <c r="C692" s="139"/>
      <c r="D692" s="131" t="s">
        <v>1374</v>
      </c>
      <c r="E692" s="152" t="s">
        <v>1374</v>
      </c>
    </row>
    <row r="693" spans="1:5" ht="30">
      <c r="A693" s="124" t="s">
        <v>1407</v>
      </c>
      <c r="B693" s="134" t="s">
        <v>1408</v>
      </c>
      <c r="C693" s="139" t="s">
        <v>65</v>
      </c>
      <c r="D693" s="161">
        <v>4.9813203811645508</v>
      </c>
      <c r="E693" s="172">
        <v>4.9813203811645508</v>
      </c>
    </row>
    <row r="694" spans="1:5" ht="30">
      <c r="A694" s="124" t="s">
        <v>1409</v>
      </c>
      <c r="B694" s="134" t="s">
        <v>1410</v>
      </c>
      <c r="C694" s="139" t="s">
        <v>42</v>
      </c>
      <c r="D694" s="161">
        <v>1.1111111640930176</v>
      </c>
      <c r="E694" s="172">
        <v>1.1111111640930176</v>
      </c>
    </row>
    <row r="695" spans="1:5" ht="30">
      <c r="A695" s="124" t="s">
        <v>1411</v>
      </c>
      <c r="B695" s="134" t="s">
        <v>1412</v>
      </c>
      <c r="C695" s="139" t="s">
        <v>15</v>
      </c>
      <c r="D695" s="162">
        <v>32.998336791992188</v>
      </c>
      <c r="E695" s="173">
        <v>34.176242828369141</v>
      </c>
    </row>
    <row r="696" spans="1:5" ht="30">
      <c r="A696" s="124" t="s">
        <v>1413</v>
      </c>
      <c r="B696" s="134" t="s">
        <v>1414</v>
      </c>
      <c r="C696" s="139"/>
      <c r="D696" s="131" t="s">
        <v>1328</v>
      </c>
      <c r="E696" s="152" t="s">
        <v>1328</v>
      </c>
    </row>
    <row r="697" spans="1:5" ht="30">
      <c r="A697" s="124" t="s">
        <v>1415</v>
      </c>
      <c r="B697" s="134" t="s">
        <v>1416</v>
      </c>
      <c r="C697" s="139" t="s">
        <v>20</v>
      </c>
      <c r="D697" s="162">
        <v>64.622344970703125</v>
      </c>
      <c r="E697" s="173">
        <v>71.797439575195313</v>
      </c>
    </row>
    <row r="698" spans="1:5" ht="30">
      <c r="A698" s="124" t="s">
        <v>1417</v>
      </c>
      <c r="B698" s="134" t="s">
        <v>1418</v>
      </c>
      <c r="C698" s="139" t="s">
        <v>50</v>
      </c>
      <c r="D698" s="162">
        <v>59.4490966796875</v>
      </c>
      <c r="E698" s="173">
        <v>59.904609680175781</v>
      </c>
    </row>
    <row r="699" spans="1:5" ht="30">
      <c r="A699" s="124" t="s">
        <v>1419</v>
      </c>
      <c r="B699" s="134" t="s">
        <v>1420</v>
      </c>
      <c r="C699" s="139" t="s">
        <v>348</v>
      </c>
      <c r="D699" s="167">
        <v>670.7310791015625</v>
      </c>
      <c r="E699" s="178">
        <v>672.2025146484375</v>
      </c>
    </row>
    <row r="700" spans="1:5" ht="30">
      <c r="A700" s="124" t="s">
        <v>1421</v>
      </c>
      <c r="B700" s="134" t="s">
        <v>1422</v>
      </c>
      <c r="C700" s="139" t="s">
        <v>42</v>
      </c>
      <c r="D700" s="167">
        <v>158.1729736328125</v>
      </c>
      <c r="E700" s="178">
        <v>158.50770568847656</v>
      </c>
    </row>
    <row r="701" spans="1:5" ht="30">
      <c r="A701" s="124" t="s">
        <v>1423</v>
      </c>
      <c r="B701" s="134" t="s">
        <v>1424</v>
      </c>
      <c r="C701" s="139" t="s">
        <v>20</v>
      </c>
      <c r="D701" s="162">
        <v>64.622344970703125</v>
      </c>
      <c r="E701" s="173">
        <v>71.797439575195313</v>
      </c>
    </row>
    <row r="702" spans="1:5" ht="30">
      <c r="A702" s="124" t="s">
        <v>1425</v>
      </c>
      <c r="B702" s="134" t="s">
        <v>1426</v>
      </c>
      <c r="C702" s="139" t="s">
        <v>50</v>
      </c>
      <c r="D702" s="162">
        <v>57.717571258544922</v>
      </c>
      <c r="E702" s="173">
        <v>58.159812927246094</v>
      </c>
    </row>
    <row r="703" spans="1:5" ht="30">
      <c r="A703" s="124" t="s">
        <v>1427</v>
      </c>
      <c r="B703" s="134" t="s">
        <v>1428</v>
      </c>
      <c r="C703" s="139" t="s">
        <v>42</v>
      </c>
      <c r="D703" s="167">
        <v>260</v>
      </c>
      <c r="E703" s="178">
        <v>257.61715698242187</v>
      </c>
    </row>
    <row r="704" spans="1:5" ht="30">
      <c r="A704" s="124" t="s">
        <v>1429</v>
      </c>
      <c r="B704" s="134" t="s">
        <v>1430</v>
      </c>
      <c r="C704" s="139" t="s">
        <v>348</v>
      </c>
      <c r="D704" s="164">
        <v>1134.6492919921875</v>
      </c>
      <c r="E704" s="175">
        <v>1122.9642333984375</v>
      </c>
    </row>
    <row r="705" spans="1:5" ht="30">
      <c r="A705" s="124" t="s">
        <v>1431</v>
      </c>
      <c r="B705" s="134" t="s">
        <v>1432</v>
      </c>
      <c r="C705" s="139" t="s">
        <v>20</v>
      </c>
      <c r="D705" s="162">
        <v>97.301719665527344</v>
      </c>
      <c r="E705" s="178">
        <v>102.11497497558594</v>
      </c>
    </row>
    <row r="706" spans="1:5" ht="30">
      <c r="A706" s="124" t="s">
        <v>1433</v>
      </c>
      <c r="B706" s="134" t="s">
        <v>1434</v>
      </c>
      <c r="C706" s="139" t="s">
        <v>20</v>
      </c>
      <c r="D706" s="166">
        <v>0.46155911684036255</v>
      </c>
      <c r="E706" s="177">
        <v>0.47406554222106934</v>
      </c>
    </row>
    <row r="707" spans="1:5" ht="30">
      <c r="A707" s="124" t="s">
        <v>1435</v>
      </c>
      <c r="B707" s="134" t="s">
        <v>1436</v>
      </c>
      <c r="C707" s="139" t="s">
        <v>42</v>
      </c>
      <c r="D707" s="167">
        <v>478.29949951171875</v>
      </c>
      <c r="E707" s="178">
        <v>446.87286376953125</v>
      </c>
    </row>
    <row r="708" spans="1:5" ht="30">
      <c r="A708" s="124" t="s">
        <v>1437</v>
      </c>
      <c r="B708" s="134" t="s">
        <v>1438</v>
      </c>
      <c r="C708" s="139" t="s">
        <v>42</v>
      </c>
      <c r="D708" s="167">
        <v>205.611083984375</v>
      </c>
      <c r="E708" s="178">
        <v>163.50770568847656</v>
      </c>
    </row>
    <row r="709" spans="1:5" ht="30">
      <c r="A709" s="124" t="s">
        <v>1439</v>
      </c>
      <c r="B709" s="134" t="s">
        <v>1440</v>
      </c>
      <c r="C709" s="139" t="s">
        <v>42</v>
      </c>
      <c r="D709" s="162">
        <v>55.354057312011719</v>
      </c>
      <c r="E709" s="173">
        <v>54.535881042480469</v>
      </c>
    </row>
    <row r="710" spans="1:5" ht="30">
      <c r="A710" s="124" t="s">
        <v>1441</v>
      </c>
      <c r="B710" s="134" t="s">
        <v>1442</v>
      </c>
      <c r="C710" s="139" t="s">
        <v>15</v>
      </c>
      <c r="D710" s="163">
        <v>8327.7626953125</v>
      </c>
      <c r="E710" s="174">
        <v>8990.01171875</v>
      </c>
    </row>
    <row r="711" spans="1:5" ht="30">
      <c r="A711" s="124" t="s">
        <v>1443</v>
      </c>
      <c r="B711" s="134" t="s">
        <v>1444</v>
      </c>
      <c r="C711" s="139" t="s">
        <v>15</v>
      </c>
      <c r="D711" s="167">
        <v>313.1239013671875</v>
      </c>
      <c r="E711" s="178">
        <v>303.01730346679687</v>
      </c>
    </row>
    <row r="712" spans="1:5" ht="30">
      <c r="A712" s="124" t="s">
        <v>1445</v>
      </c>
      <c r="B712" s="134" t="s">
        <v>1446</v>
      </c>
      <c r="C712" s="139" t="s">
        <v>15</v>
      </c>
      <c r="D712" s="165">
        <v>0</v>
      </c>
      <c r="E712" s="176">
        <v>0</v>
      </c>
    </row>
    <row r="713" spans="1:5" ht="30">
      <c r="A713" s="124" t="s">
        <v>1447</v>
      </c>
      <c r="B713" s="134" t="s">
        <v>1448</v>
      </c>
      <c r="C713" s="139" t="s">
        <v>65</v>
      </c>
      <c r="D713" s="161">
        <v>2.4906601905822754</v>
      </c>
      <c r="E713" s="172">
        <v>2.4906601905822754</v>
      </c>
    </row>
    <row r="714" spans="1:5" ht="30">
      <c r="A714" s="124" t="s">
        <v>1449</v>
      </c>
      <c r="B714" s="134" t="s">
        <v>1450</v>
      </c>
      <c r="C714" s="139" t="s">
        <v>50</v>
      </c>
      <c r="D714" s="161">
        <v>1.73152756690979</v>
      </c>
      <c r="E714" s="172">
        <v>1.7447957992553711</v>
      </c>
    </row>
    <row r="715" spans="1:5" ht="45">
      <c r="A715" s="124" t="s">
        <v>1451</v>
      </c>
      <c r="B715" s="134" t="s">
        <v>1452</v>
      </c>
      <c r="C715" s="139" t="s">
        <v>45</v>
      </c>
      <c r="D715" s="162">
        <v>99.599533081054688</v>
      </c>
      <c r="E715" s="173">
        <v>99.604812622070312</v>
      </c>
    </row>
    <row r="716" spans="1:5" ht="45">
      <c r="A716" s="124" t="s">
        <v>1453</v>
      </c>
      <c r="B716" s="134" t="s">
        <v>1454</v>
      </c>
      <c r="C716" s="139" t="s">
        <v>15</v>
      </c>
      <c r="D716" s="162">
        <v>61.292667388916016</v>
      </c>
      <c r="E716" s="173">
        <v>58.194492340087891</v>
      </c>
    </row>
    <row r="717" spans="1:5" ht="30">
      <c r="A717" s="124" t="s">
        <v>1455</v>
      </c>
      <c r="B717" s="134" t="s">
        <v>1456</v>
      </c>
      <c r="C717" s="139" t="s">
        <v>50</v>
      </c>
      <c r="D717" s="166">
        <v>0.97310590744018555</v>
      </c>
      <c r="E717" s="177">
        <v>0.97226822376251221</v>
      </c>
    </row>
    <row r="718" spans="1:5" ht="45">
      <c r="A718" s="124" t="s">
        <v>1457</v>
      </c>
      <c r="B718" s="134" t="s">
        <v>1458</v>
      </c>
      <c r="C718" s="139" t="s">
        <v>42</v>
      </c>
      <c r="D718" s="167">
        <v>120.02372741699219</v>
      </c>
      <c r="E718" s="173">
        <v>75.547340393066406</v>
      </c>
    </row>
    <row r="719" spans="1:5" ht="45">
      <c r="A719" s="124" t="s">
        <v>1459</v>
      </c>
      <c r="B719" s="134" t="s">
        <v>1460</v>
      </c>
      <c r="C719" s="139" t="s">
        <v>1461</v>
      </c>
      <c r="D719" s="163">
        <v>113481.1875</v>
      </c>
      <c r="E719" s="174">
        <v>105581.2890625</v>
      </c>
    </row>
    <row r="720" spans="1:5" ht="30">
      <c r="A720" s="124" t="s">
        <v>1462</v>
      </c>
      <c r="B720" s="134" t="s">
        <v>1463</v>
      </c>
      <c r="C720" s="139" t="s">
        <v>20</v>
      </c>
      <c r="D720" s="162">
        <v>97.301826477050781</v>
      </c>
      <c r="E720" s="178">
        <v>102.13452911376953</v>
      </c>
    </row>
    <row r="721" spans="1:5" ht="45">
      <c r="A721" s="124" t="s">
        <v>1464</v>
      </c>
      <c r="B721" s="134" t="s">
        <v>1465</v>
      </c>
      <c r="C721" s="139" t="s">
        <v>20</v>
      </c>
      <c r="D721" s="166">
        <v>0.46155911684036255</v>
      </c>
      <c r="E721" s="177">
        <v>0.47406554222106934</v>
      </c>
    </row>
    <row r="722" spans="1:5" ht="30">
      <c r="A722" s="124" t="s">
        <v>1466</v>
      </c>
      <c r="B722" s="134" t="s">
        <v>1467</v>
      </c>
      <c r="C722" s="139" t="s">
        <v>20</v>
      </c>
      <c r="D722" s="166">
        <v>0.45971068739891052</v>
      </c>
      <c r="E722" s="177">
        <v>0.47219207882881165</v>
      </c>
    </row>
    <row r="723" spans="1:5" ht="45">
      <c r="A723" s="124" t="s">
        <v>1468</v>
      </c>
      <c r="B723" s="134" t="s">
        <v>1469</v>
      </c>
      <c r="C723" s="139" t="s">
        <v>20</v>
      </c>
      <c r="D723" s="169">
        <v>1.8484045285731554E-3</v>
      </c>
      <c r="E723" s="180">
        <v>1.8734671175479889E-3</v>
      </c>
    </row>
    <row r="724" spans="1:5" ht="45">
      <c r="A724" s="124" t="s">
        <v>1470</v>
      </c>
      <c r="B724" s="134" t="s">
        <v>1471</v>
      </c>
      <c r="C724" s="139" t="s">
        <v>80</v>
      </c>
      <c r="D724" s="164">
        <v>2113.6259765625</v>
      </c>
      <c r="E724" s="175">
        <v>2013.03564453125</v>
      </c>
    </row>
    <row r="725" spans="1:5" ht="45">
      <c r="A725" s="124" t="s">
        <v>1472</v>
      </c>
      <c r="B725" s="134" t="s">
        <v>1473</v>
      </c>
      <c r="C725" s="139" t="s">
        <v>123</v>
      </c>
      <c r="D725" s="163">
        <v>6242.71728515625</v>
      </c>
      <c r="E725" s="174">
        <v>6326.0234375</v>
      </c>
    </row>
    <row r="726" spans="1:5" ht="45">
      <c r="A726" s="124" t="s">
        <v>1474</v>
      </c>
      <c r="B726" s="134" t="s">
        <v>1475</v>
      </c>
      <c r="C726" s="139" t="s">
        <v>80</v>
      </c>
      <c r="D726" s="161">
        <v>8.4644327163696289</v>
      </c>
      <c r="E726" s="172">
        <v>7.955348014831543</v>
      </c>
    </row>
    <row r="727" spans="1:5" ht="45">
      <c r="A727" s="124" t="s">
        <v>1476</v>
      </c>
      <c r="B727" s="134" t="s">
        <v>1477</v>
      </c>
      <c r="C727" s="139" t="s">
        <v>123</v>
      </c>
      <c r="D727" s="162">
        <v>25.00019645690918</v>
      </c>
      <c r="E727" s="173">
        <v>24.999912261962891</v>
      </c>
    </row>
    <row r="728" spans="1:5" ht="30">
      <c r="A728" s="124" t="s">
        <v>1478</v>
      </c>
      <c r="B728" s="134" t="s">
        <v>1479</v>
      </c>
      <c r="C728" s="139" t="s">
        <v>65</v>
      </c>
      <c r="D728" s="161">
        <v>8.0946455001831055</v>
      </c>
      <c r="E728" s="172">
        <v>8.0946455001831055</v>
      </c>
    </row>
    <row r="729" spans="1:5" ht="30">
      <c r="A729" s="124" t="s">
        <v>1480</v>
      </c>
      <c r="B729" s="134" t="s">
        <v>1481</v>
      </c>
      <c r="C729" s="139" t="s">
        <v>15</v>
      </c>
      <c r="D729" s="165">
        <v>0</v>
      </c>
      <c r="E729" s="176">
        <v>0</v>
      </c>
    </row>
    <row r="730" spans="1:5" ht="30">
      <c r="A730" s="124" t="s">
        <v>1482</v>
      </c>
      <c r="B730" s="134" t="s">
        <v>1483</v>
      </c>
      <c r="C730" s="139" t="s">
        <v>126</v>
      </c>
      <c r="D730" s="161">
        <v>1.2127938270568848</v>
      </c>
      <c r="E730" s="172">
        <v>1.2533769607543945</v>
      </c>
    </row>
    <row r="731" spans="1:5">
      <c r="A731" s="124" t="s">
        <v>1484</v>
      </c>
      <c r="B731" s="134" t="s">
        <v>1485</v>
      </c>
      <c r="C731" s="139"/>
      <c r="D731" s="131" t="s">
        <v>1486</v>
      </c>
      <c r="E731" s="152" t="s">
        <v>1486</v>
      </c>
    </row>
    <row r="732" spans="1:5" ht="30">
      <c r="A732" s="124" t="s">
        <v>1487</v>
      </c>
      <c r="B732" s="134" t="s">
        <v>1488</v>
      </c>
      <c r="C732" s="139"/>
      <c r="D732" s="131" t="s">
        <v>1486</v>
      </c>
      <c r="E732" s="152" t="s">
        <v>1486</v>
      </c>
    </row>
    <row r="733" spans="1:5" ht="30">
      <c r="A733" s="124" t="s">
        <v>1489</v>
      </c>
      <c r="B733" s="134" t="s">
        <v>1490</v>
      </c>
      <c r="C733" s="139"/>
      <c r="D733" s="161">
        <v>1</v>
      </c>
      <c r="E733" s="172">
        <v>1</v>
      </c>
    </row>
    <row r="734" spans="1:5" ht="30">
      <c r="A734" s="124" t="s">
        <v>1491</v>
      </c>
      <c r="B734" s="134" t="s">
        <v>153</v>
      </c>
      <c r="C734" s="139"/>
      <c r="D734" s="161">
        <v>1</v>
      </c>
      <c r="E734" s="172">
        <v>1</v>
      </c>
    </row>
    <row r="735" spans="1:5" ht="30">
      <c r="A735" s="124" t="s">
        <v>1492</v>
      </c>
      <c r="B735" s="134" t="s">
        <v>1493</v>
      </c>
      <c r="C735" s="139" t="s">
        <v>15</v>
      </c>
      <c r="D735" s="162">
        <v>55.535797119140625</v>
      </c>
      <c r="E735" s="173">
        <v>58.346397399902344</v>
      </c>
    </row>
    <row r="736" spans="1:5" ht="30">
      <c r="A736" s="124" t="s">
        <v>1494</v>
      </c>
      <c r="B736" s="134" t="s">
        <v>1495</v>
      </c>
      <c r="C736" s="139" t="s">
        <v>15</v>
      </c>
      <c r="D736" s="162">
        <v>55.535797119140625</v>
      </c>
      <c r="E736" s="173">
        <v>58.346397399902344</v>
      </c>
    </row>
    <row r="737" spans="1:5" ht="30">
      <c r="A737" s="124" t="s">
        <v>1496</v>
      </c>
      <c r="B737" s="134" t="s">
        <v>1497</v>
      </c>
      <c r="C737" s="139" t="s">
        <v>15</v>
      </c>
      <c r="D737" s="162">
        <v>54.980438232421875</v>
      </c>
      <c r="E737" s="173">
        <v>57.762935638427734</v>
      </c>
    </row>
    <row r="738" spans="1:5" ht="30">
      <c r="A738" s="124" t="s">
        <v>1498</v>
      </c>
      <c r="B738" s="134" t="s">
        <v>1499</v>
      </c>
      <c r="C738" s="139" t="s">
        <v>162</v>
      </c>
      <c r="D738" s="161">
        <v>5.0807671546936035</v>
      </c>
      <c r="E738" s="172">
        <v>5.3379483222961426</v>
      </c>
    </row>
    <row r="739" spans="1:5" ht="30">
      <c r="A739" s="124" t="s">
        <v>1500</v>
      </c>
      <c r="B739" s="134" t="s">
        <v>1501</v>
      </c>
      <c r="C739" s="139" t="s">
        <v>65</v>
      </c>
      <c r="D739" s="162">
        <v>89.185470581054687</v>
      </c>
      <c r="E739" s="173">
        <v>89.185470581054687</v>
      </c>
    </row>
    <row r="740" spans="1:5" ht="30">
      <c r="A740" s="124" t="s">
        <v>1502</v>
      </c>
      <c r="B740" s="134" t="s">
        <v>1503</v>
      </c>
      <c r="C740" s="139" t="s">
        <v>65</v>
      </c>
      <c r="D740" s="162">
        <v>89.185470581054687</v>
      </c>
      <c r="E740" s="173">
        <v>89.185470581054687</v>
      </c>
    </row>
    <row r="741" spans="1:5" ht="30">
      <c r="A741" s="124" t="s">
        <v>1504</v>
      </c>
      <c r="B741" s="134" t="s">
        <v>1505</v>
      </c>
      <c r="C741" s="139" t="s">
        <v>45</v>
      </c>
      <c r="D741" s="162">
        <v>79.999992370605469</v>
      </c>
      <c r="E741" s="173">
        <v>79.999992370605469</v>
      </c>
    </row>
    <row r="742" spans="1:5" ht="30">
      <c r="A742" s="124" t="s">
        <v>1506</v>
      </c>
      <c r="B742" s="134" t="s">
        <v>1507</v>
      </c>
      <c r="C742" s="139" t="s">
        <v>45</v>
      </c>
      <c r="D742" s="162">
        <v>80.238044738769531</v>
      </c>
      <c r="E742" s="173">
        <v>80.232276916503906</v>
      </c>
    </row>
    <row r="743" spans="1:5" ht="30">
      <c r="A743" s="124" t="s">
        <v>1508</v>
      </c>
      <c r="B743" s="134" t="s">
        <v>1509</v>
      </c>
      <c r="C743" s="139" t="s">
        <v>45</v>
      </c>
      <c r="D743" s="162">
        <v>79.999992370605469</v>
      </c>
      <c r="E743" s="173">
        <v>79.999992370605469</v>
      </c>
    </row>
    <row r="744" spans="1:5" ht="30">
      <c r="A744" s="124" t="s">
        <v>1510</v>
      </c>
      <c r="B744" s="134" t="s">
        <v>147</v>
      </c>
      <c r="C744" s="139"/>
      <c r="D744" s="164">
        <v>1000</v>
      </c>
      <c r="E744" s="175">
        <v>1000</v>
      </c>
    </row>
    <row r="745" spans="1:5" ht="30">
      <c r="A745" s="124" t="s">
        <v>1511</v>
      </c>
      <c r="B745" s="134" t="s">
        <v>1512</v>
      </c>
      <c r="C745" s="139" t="s">
        <v>15</v>
      </c>
      <c r="D745" s="166">
        <v>0.55535739660263062</v>
      </c>
      <c r="E745" s="177">
        <v>0.58346343040466309</v>
      </c>
    </row>
    <row r="746" spans="1:5" ht="30">
      <c r="A746" s="124" t="s">
        <v>1513</v>
      </c>
      <c r="B746" s="134" t="s">
        <v>151</v>
      </c>
      <c r="C746" s="139" t="s">
        <v>45</v>
      </c>
      <c r="D746" s="162">
        <v>99</v>
      </c>
      <c r="E746" s="173">
        <v>99</v>
      </c>
    </row>
    <row r="747" spans="1:5" ht="30">
      <c r="A747" s="124" t="s">
        <v>1514</v>
      </c>
      <c r="B747" s="134" t="s">
        <v>1515</v>
      </c>
      <c r="C747" s="139"/>
      <c r="D747" s="131" t="s">
        <v>1516</v>
      </c>
      <c r="E747" s="152" t="s">
        <v>1516</v>
      </c>
    </row>
    <row r="748" spans="1:5" ht="30">
      <c r="A748" s="124" t="s">
        <v>1517</v>
      </c>
      <c r="B748" s="134" t="s">
        <v>1518</v>
      </c>
      <c r="C748" s="139" t="s">
        <v>15</v>
      </c>
      <c r="D748" s="162">
        <v>62.093215942382813</v>
      </c>
      <c r="E748" s="173">
        <v>65.188690185546875</v>
      </c>
    </row>
    <row r="749" spans="1:5" ht="30">
      <c r="A749" s="124" t="s">
        <v>1519</v>
      </c>
      <c r="B749" s="134" t="s">
        <v>1520</v>
      </c>
      <c r="C749" s="139" t="s">
        <v>45</v>
      </c>
      <c r="D749" s="162">
        <v>93.941650390625</v>
      </c>
      <c r="E749" s="173">
        <v>94.009010314941406</v>
      </c>
    </row>
    <row r="750" spans="1:5" ht="30">
      <c r="A750" s="124" t="s">
        <v>165</v>
      </c>
      <c r="B750" s="134" t="s">
        <v>1521</v>
      </c>
      <c r="C750" s="139"/>
      <c r="D750" s="161">
        <v>1.0499999523162842</v>
      </c>
      <c r="E750" s="172">
        <v>1.0499999523162842</v>
      </c>
    </row>
    <row r="751" spans="1:5" ht="30">
      <c r="A751" s="124" t="s">
        <v>1522</v>
      </c>
      <c r="B751" s="134" t="s">
        <v>1523</v>
      </c>
      <c r="C751" s="139"/>
      <c r="D751" s="161">
        <v>1</v>
      </c>
      <c r="E751" s="172">
        <v>1</v>
      </c>
    </row>
    <row r="752" spans="1:5" ht="30">
      <c r="A752" s="124" t="s">
        <v>1524</v>
      </c>
      <c r="B752" s="134" t="s">
        <v>1525</v>
      </c>
      <c r="C752" s="139" t="s">
        <v>15</v>
      </c>
      <c r="D752" s="162">
        <v>59.136398315429687</v>
      </c>
      <c r="E752" s="173">
        <v>62.084468841552734</v>
      </c>
    </row>
    <row r="753" spans="1:5" ht="30">
      <c r="A753" s="124" t="s">
        <v>1526</v>
      </c>
      <c r="B753" s="134" t="s">
        <v>1527</v>
      </c>
      <c r="C753" s="139" t="s">
        <v>15</v>
      </c>
      <c r="D753" s="162">
        <v>55.535797119140625</v>
      </c>
      <c r="E753" s="173">
        <v>58.346397399902344</v>
      </c>
    </row>
    <row r="754" spans="1:5" ht="30">
      <c r="A754" s="124" t="s">
        <v>1528</v>
      </c>
      <c r="B754" s="134" t="s">
        <v>1529</v>
      </c>
      <c r="C754" s="139" t="s">
        <v>45</v>
      </c>
      <c r="D754" s="162">
        <v>93.911361694335938</v>
      </c>
      <c r="E754" s="173">
        <v>93.979057312011719</v>
      </c>
    </row>
    <row r="755" spans="1:5" ht="30">
      <c r="A755" s="124" t="s">
        <v>1530</v>
      </c>
      <c r="B755" s="134" t="s">
        <v>1531</v>
      </c>
      <c r="C755" s="139" t="s">
        <v>15</v>
      </c>
      <c r="D755" s="161">
        <v>3.6006016731262207</v>
      </c>
      <c r="E755" s="172">
        <v>3.7380707263946533</v>
      </c>
    </row>
    <row r="756" spans="1:5" ht="30">
      <c r="A756" s="124" t="s">
        <v>1532</v>
      </c>
      <c r="B756" s="134" t="s">
        <v>1533</v>
      </c>
      <c r="C756" s="139" t="s">
        <v>15</v>
      </c>
      <c r="D756" s="162">
        <v>58.312583923339844</v>
      </c>
      <c r="E756" s="173">
        <v>61.263710021972656</v>
      </c>
    </row>
    <row r="757" spans="1:5">
      <c r="A757" s="124" t="s">
        <v>1534</v>
      </c>
      <c r="B757" s="134" t="s">
        <v>1535</v>
      </c>
      <c r="C757" s="139"/>
      <c r="D757" s="131" t="s">
        <v>1486</v>
      </c>
      <c r="E757" s="152" t="s">
        <v>1486</v>
      </c>
    </row>
    <row r="758" spans="1:5" ht="30">
      <c r="A758" s="124" t="s">
        <v>1536</v>
      </c>
      <c r="B758" s="134" t="s">
        <v>1537</v>
      </c>
      <c r="C758" s="139"/>
      <c r="D758" s="131" t="s">
        <v>1486</v>
      </c>
      <c r="E758" s="152" t="s">
        <v>1486</v>
      </c>
    </row>
    <row r="759" spans="1:5" ht="30">
      <c r="A759" s="124" t="s">
        <v>1538</v>
      </c>
      <c r="B759" s="134" t="s">
        <v>1539</v>
      </c>
      <c r="C759" s="139"/>
      <c r="D759" s="161">
        <v>1</v>
      </c>
      <c r="E759" s="172">
        <v>1</v>
      </c>
    </row>
    <row r="760" spans="1:5" ht="30">
      <c r="A760" s="124" t="s">
        <v>1540</v>
      </c>
      <c r="B760" s="134" t="s">
        <v>182</v>
      </c>
      <c r="C760" s="139"/>
      <c r="D760" s="161">
        <v>1</v>
      </c>
      <c r="E760" s="172">
        <v>1</v>
      </c>
    </row>
    <row r="761" spans="1:5" ht="30">
      <c r="A761" s="124" t="s">
        <v>1541</v>
      </c>
      <c r="B761" s="134" t="s">
        <v>1542</v>
      </c>
      <c r="C761" s="139" t="s">
        <v>15</v>
      </c>
      <c r="D761" s="162">
        <v>55.535797119140625</v>
      </c>
      <c r="E761" s="173">
        <v>58.346397399902344</v>
      </c>
    </row>
    <row r="762" spans="1:5" ht="30">
      <c r="A762" s="124" t="s">
        <v>1543</v>
      </c>
      <c r="B762" s="134" t="s">
        <v>1544</v>
      </c>
      <c r="C762" s="139" t="s">
        <v>15</v>
      </c>
      <c r="D762" s="162">
        <v>55.535797119140625</v>
      </c>
      <c r="E762" s="173">
        <v>58.346397399902344</v>
      </c>
    </row>
    <row r="763" spans="1:5" ht="30">
      <c r="A763" s="124" t="s">
        <v>1545</v>
      </c>
      <c r="B763" s="134" t="s">
        <v>1546</v>
      </c>
      <c r="C763" s="139" t="s">
        <v>15</v>
      </c>
      <c r="D763" s="162">
        <v>54.980438232421875</v>
      </c>
      <c r="E763" s="173">
        <v>57.762935638427734</v>
      </c>
    </row>
    <row r="764" spans="1:5" ht="30">
      <c r="A764" s="124" t="s">
        <v>1547</v>
      </c>
      <c r="B764" s="134" t="s">
        <v>1548</v>
      </c>
      <c r="C764" s="139" t="s">
        <v>162</v>
      </c>
      <c r="D764" s="161">
        <v>5.0807671546936035</v>
      </c>
      <c r="E764" s="172">
        <v>5.3379483222961426</v>
      </c>
    </row>
    <row r="765" spans="1:5" ht="30">
      <c r="A765" s="124" t="s">
        <v>1549</v>
      </c>
      <c r="B765" s="134" t="s">
        <v>1550</v>
      </c>
      <c r="C765" s="139" t="s">
        <v>65</v>
      </c>
      <c r="D765" s="162">
        <v>89.185470581054687</v>
      </c>
      <c r="E765" s="173">
        <v>89.185470581054687</v>
      </c>
    </row>
    <row r="766" spans="1:5" ht="30">
      <c r="A766" s="124" t="s">
        <v>1551</v>
      </c>
      <c r="B766" s="134" t="s">
        <v>1552</v>
      </c>
      <c r="C766" s="139" t="s">
        <v>65</v>
      </c>
      <c r="D766" s="162">
        <v>89.185470581054687</v>
      </c>
      <c r="E766" s="173">
        <v>89.185470581054687</v>
      </c>
    </row>
    <row r="767" spans="1:5" ht="30">
      <c r="A767" s="124" t="s">
        <v>1553</v>
      </c>
      <c r="B767" s="134" t="s">
        <v>1554</v>
      </c>
      <c r="C767" s="139" t="s">
        <v>45</v>
      </c>
      <c r="D767" s="162">
        <v>79.999992370605469</v>
      </c>
      <c r="E767" s="173">
        <v>79.999992370605469</v>
      </c>
    </row>
    <row r="768" spans="1:5" ht="30">
      <c r="A768" s="124" t="s">
        <v>1555</v>
      </c>
      <c r="B768" s="134" t="s">
        <v>1556</v>
      </c>
      <c r="C768" s="139" t="s">
        <v>45</v>
      </c>
      <c r="D768" s="162">
        <v>80.238044738769531</v>
      </c>
      <c r="E768" s="173">
        <v>80.232276916503906</v>
      </c>
    </row>
    <row r="769" spans="1:5" ht="30">
      <c r="A769" s="124" t="s">
        <v>1557</v>
      </c>
      <c r="B769" s="134" t="s">
        <v>1558</v>
      </c>
      <c r="C769" s="139" t="s">
        <v>45</v>
      </c>
      <c r="D769" s="162">
        <v>79.999992370605469</v>
      </c>
      <c r="E769" s="173">
        <v>79.999992370605469</v>
      </c>
    </row>
    <row r="770" spans="1:5" ht="30">
      <c r="A770" s="124" t="s">
        <v>1559</v>
      </c>
      <c r="B770" s="134" t="s">
        <v>176</v>
      </c>
      <c r="C770" s="139"/>
      <c r="D770" s="164">
        <v>1000</v>
      </c>
      <c r="E770" s="175">
        <v>1000</v>
      </c>
    </row>
    <row r="771" spans="1:5" ht="30">
      <c r="A771" s="124" t="s">
        <v>1560</v>
      </c>
      <c r="B771" s="134" t="s">
        <v>1561</v>
      </c>
      <c r="C771" s="139" t="s">
        <v>15</v>
      </c>
      <c r="D771" s="166">
        <v>0.55535739660263062</v>
      </c>
      <c r="E771" s="177">
        <v>0.58346343040466309</v>
      </c>
    </row>
    <row r="772" spans="1:5" ht="30">
      <c r="A772" s="124" t="s">
        <v>1562</v>
      </c>
      <c r="B772" s="134" t="s">
        <v>180</v>
      </c>
      <c r="C772" s="139" t="s">
        <v>45</v>
      </c>
      <c r="D772" s="162">
        <v>99</v>
      </c>
      <c r="E772" s="173">
        <v>99</v>
      </c>
    </row>
    <row r="773" spans="1:5" ht="30">
      <c r="A773" s="124" t="s">
        <v>1563</v>
      </c>
      <c r="B773" s="134" t="s">
        <v>1564</v>
      </c>
      <c r="C773" s="139"/>
      <c r="D773" s="131" t="s">
        <v>1516</v>
      </c>
      <c r="E773" s="152" t="s">
        <v>1516</v>
      </c>
    </row>
    <row r="774" spans="1:5" ht="30">
      <c r="A774" s="124" t="s">
        <v>1565</v>
      </c>
      <c r="B774" s="134" t="s">
        <v>1566</v>
      </c>
      <c r="C774" s="139" t="s">
        <v>15</v>
      </c>
      <c r="D774" s="162">
        <v>62.093215942382813</v>
      </c>
      <c r="E774" s="173">
        <v>65.188690185546875</v>
      </c>
    </row>
    <row r="775" spans="1:5" ht="30">
      <c r="A775" s="124" t="s">
        <v>1567</v>
      </c>
      <c r="B775" s="134" t="s">
        <v>1568</v>
      </c>
      <c r="C775" s="139" t="s">
        <v>45</v>
      </c>
      <c r="D775" s="162">
        <v>93.941650390625</v>
      </c>
      <c r="E775" s="173">
        <v>94.009010314941406</v>
      </c>
    </row>
    <row r="776" spans="1:5" ht="30">
      <c r="A776" s="124" t="s">
        <v>193</v>
      </c>
      <c r="B776" s="134" t="s">
        <v>1569</v>
      </c>
      <c r="C776" s="139"/>
      <c r="D776" s="161">
        <v>1.0499999523162842</v>
      </c>
      <c r="E776" s="172">
        <v>1.0499999523162842</v>
      </c>
    </row>
    <row r="777" spans="1:5" ht="30">
      <c r="A777" s="124" t="s">
        <v>1570</v>
      </c>
      <c r="B777" s="134" t="s">
        <v>1571</v>
      </c>
      <c r="C777" s="139"/>
      <c r="D777" s="161">
        <v>1</v>
      </c>
      <c r="E777" s="172">
        <v>1</v>
      </c>
    </row>
    <row r="778" spans="1:5" ht="30">
      <c r="A778" s="124" t="s">
        <v>1572</v>
      </c>
      <c r="B778" s="134" t="s">
        <v>1573</v>
      </c>
      <c r="C778" s="139" t="s">
        <v>15</v>
      </c>
      <c r="D778" s="162">
        <v>59.136398315429687</v>
      </c>
      <c r="E778" s="173">
        <v>62.084468841552734</v>
      </c>
    </row>
    <row r="779" spans="1:5" ht="30">
      <c r="A779" s="124" t="s">
        <v>1574</v>
      </c>
      <c r="B779" s="134" t="s">
        <v>1575</v>
      </c>
      <c r="C779" s="139" t="s">
        <v>15</v>
      </c>
      <c r="D779" s="162">
        <v>55.535797119140625</v>
      </c>
      <c r="E779" s="173">
        <v>58.346397399902344</v>
      </c>
    </row>
    <row r="780" spans="1:5" ht="30">
      <c r="A780" s="124" t="s">
        <v>1576</v>
      </c>
      <c r="B780" s="134" t="s">
        <v>1577</v>
      </c>
      <c r="C780" s="139" t="s">
        <v>45</v>
      </c>
      <c r="D780" s="162">
        <v>93.911361694335938</v>
      </c>
      <c r="E780" s="173">
        <v>93.979057312011719</v>
      </c>
    </row>
    <row r="781" spans="1:5" ht="30">
      <c r="A781" s="124" t="s">
        <v>1578</v>
      </c>
      <c r="B781" s="134" t="s">
        <v>1579</v>
      </c>
      <c r="C781" s="139" t="s">
        <v>15</v>
      </c>
      <c r="D781" s="161">
        <v>3.6006016731262207</v>
      </c>
      <c r="E781" s="172">
        <v>3.7380707263946533</v>
      </c>
    </row>
    <row r="782" spans="1:5" ht="30">
      <c r="A782" s="124" t="s">
        <v>1580</v>
      </c>
      <c r="B782" s="134" t="s">
        <v>1581</v>
      </c>
      <c r="C782" s="139" t="s">
        <v>15</v>
      </c>
      <c r="D782" s="162">
        <v>58.312583923339844</v>
      </c>
      <c r="E782" s="173">
        <v>61.263710021972656</v>
      </c>
    </row>
    <row r="783" spans="1:5">
      <c r="A783" s="124" t="s">
        <v>1582</v>
      </c>
      <c r="B783" s="134" t="s">
        <v>1583</v>
      </c>
      <c r="C783" s="139"/>
      <c r="D783" s="131" t="s">
        <v>1486</v>
      </c>
      <c r="E783" s="152" t="s">
        <v>1486</v>
      </c>
    </row>
    <row r="784" spans="1:5" ht="30">
      <c r="A784" s="124" t="s">
        <v>1584</v>
      </c>
      <c r="B784" s="134" t="s">
        <v>1585</v>
      </c>
      <c r="C784" s="139"/>
      <c r="D784" s="131" t="s">
        <v>1486</v>
      </c>
      <c r="E784" s="152" t="s">
        <v>1486</v>
      </c>
    </row>
    <row r="785" spans="1:5" ht="30">
      <c r="A785" s="124" t="s">
        <v>1586</v>
      </c>
      <c r="B785" s="134" t="s">
        <v>1587</v>
      </c>
      <c r="C785" s="139"/>
      <c r="D785" s="161">
        <v>1</v>
      </c>
      <c r="E785" s="172">
        <v>1</v>
      </c>
    </row>
    <row r="786" spans="1:5" ht="30">
      <c r="A786" s="124" t="s">
        <v>1588</v>
      </c>
      <c r="B786" s="134" t="s">
        <v>266</v>
      </c>
      <c r="C786" s="139"/>
      <c r="D786" s="161">
        <v>1</v>
      </c>
      <c r="E786" s="172">
        <v>1</v>
      </c>
    </row>
    <row r="787" spans="1:5" ht="30">
      <c r="A787" s="124" t="s">
        <v>1589</v>
      </c>
      <c r="B787" s="134" t="s">
        <v>1590</v>
      </c>
      <c r="C787" s="139" t="s">
        <v>15</v>
      </c>
      <c r="D787" s="162">
        <v>33.725738525390625</v>
      </c>
      <c r="E787" s="173">
        <v>35.430088043212891</v>
      </c>
    </row>
    <row r="788" spans="1:5" ht="30">
      <c r="A788" s="124" t="s">
        <v>1591</v>
      </c>
      <c r="B788" s="134" t="s">
        <v>1592</v>
      </c>
      <c r="C788" s="139" t="s">
        <v>15</v>
      </c>
      <c r="D788" s="162">
        <v>33.725738525390625</v>
      </c>
      <c r="E788" s="173">
        <v>35.430088043212891</v>
      </c>
    </row>
    <row r="789" spans="1:5" ht="30">
      <c r="A789" s="124" t="s">
        <v>1593</v>
      </c>
      <c r="B789" s="134" t="s">
        <v>1594</v>
      </c>
      <c r="C789" s="139" t="s">
        <v>15</v>
      </c>
      <c r="D789" s="162">
        <v>33.388481140136719</v>
      </c>
      <c r="E789" s="173">
        <v>35.075786590576172</v>
      </c>
    </row>
    <row r="790" spans="1:5" ht="30">
      <c r="A790" s="124" t="s">
        <v>1595</v>
      </c>
      <c r="B790" s="134" t="s">
        <v>1596</v>
      </c>
      <c r="C790" s="139" t="s">
        <v>162</v>
      </c>
      <c r="D790" s="161">
        <v>5.1834092140197754</v>
      </c>
      <c r="E790" s="172">
        <v>5.4457864761352539</v>
      </c>
    </row>
    <row r="791" spans="1:5" ht="30">
      <c r="A791" s="124" t="s">
        <v>1597</v>
      </c>
      <c r="B791" s="134" t="s">
        <v>1598</v>
      </c>
      <c r="C791" s="139" t="s">
        <v>65</v>
      </c>
      <c r="D791" s="162">
        <v>52.434612274169922</v>
      </c>
      <c r="E791" s="173">
        <v>52.434612274169922</v>
      </c>
    </row>
    <row r="792" spans="1:5" ht="30">
      <c r="A792" s="124" t="s">
        <v>1599</v>
      </c>
      <c r="B792" s="134" t="s">
        <v>1600</v>
      </c>
      <c r="C792" s="139" t="s">
        <v>65</v>
      </c>
      <c r="D792" s="162">
        <v>52.434612274169922</v>
      </c>
      <c r="E792" s="173">
        <v>52.434612274169922</v>
      </c>
    </row>
    <row r="793" spans="1:5" ht="30">
      <c r="A793" s="124" t="s">
        <v>1601</v>
      </c>
      <c r="B793" s="134" t="s">
        <v>1602</v>
      </c>
      <c r="C793" s="139" t="s">
        <v>45</v>
      </c>
      <c r="D793" s="162">
        <v>79.999992370605469</v>
      </c>
      <c r="E793" s="173">
        <v>79.999992370605469</v>
      </c>
    </row>
    <row r="794" spans="1:5" ht="30">
      <c r="A794" s="124" t="s">
        <v>1603</v>
      </c>
      <c r="B794" s="134" t="s">
        <v>1604</v>
      </c>
      <c r="C794" s="139" t="s">
        <v>45</v>
      </c>
      <c r="D794" s="162">
        <v>80.135292053222656</v>
      </c>
      <c r="E794" s="173">
        <v>80.141212463378906</v>
      </c>
    </row>
    <row r="795" spans="1:5" ht="30">
      <c r="A795" s="124" t="s">
        <v>1605</v>
      </c>
      <c r="B795" s="134" t="s">
        <v>1606</v>
      </c>
      <c r="C795" s="139" t="s">
        <v>45</v>
      </c>
      <c r="D795" s="162">
        <v>79.996894836425781</v>
      </c>
      <c r="E795" s="173">
        <v>79.999992370605469</v>
      </c>
    </row>
    <row r="796" spans="1:5" ht="30">
      <c r="A796" s="124" t="s">
        <v>1607</v>
      </c>
      <c r="B796" s="134" t="s">
        <v>260</v>
      </c>
      <c r="C796" s="139"/>
      <c r="D796" s="164">
        <v>1000</v>
      </c>
      <c r="E796" s="175">
        <v>1000</v>
      </c>
    </row>
    <row r="797" spans="1:5" ht="30">
      <c r="A797" s="124" t="s">
        <v>1608</v>
      </c>
      <c r="B797" s="134" t="s">
        <v>1609</v>
      </c>
      <c r="C797" s="139" t="s">
        <v>15</v>
      </c>
      <c r="D797" s="166">
        <v>0.33725708723068237</v>
      </c>
      <c r="E797" s="177">
        <v>0.35430052876472473</v>
      </c>
    </row>
    <row r="798" spans="1:5" ht="30">
      <c r="A798" s="124" t="s">
        <v>1610</v>
      </c>
      <c r="B798" s="134" t="s">
        <v>264</v>
      </c>
      <c r="C798" s="139" t="s">
        <v>45</v>
      </c>
      <c r="D798" s="162">
        <v>99</v>
      </c>
      <c r="E798" s="173">
        <v>99</v>
      </c>
    </row>
    <row r="799" spans="1:5" ht="30">
      <c r="A799" s="124" t="s">
        <v>1611</v>
      </c>
      <c r="B799" s="134" t="s">
        <v>1612</v>
      </c>
      <c r="C799" s="139"/>
      <c r="D799" s="131" t="s">
        <v>1516</v>
      </c>
      <c r="E799" s="152" t="s">
        <v>1516</v>
      </c>
    </row>
    <row r="800" spans="1:5" ht="30">
      <c r="A800" s="124" t="s">
        <v>1613</v>
      </c>
      <c r="B800" s="134" t="s">
        <v>1614</v>
      </c>
      <c r="C800" s="139" t="s">
        <v>15</v>
      </c>
      <c r="D800" s="162">
        <v>38.010196685791016</v>
      </c>
      <c r="E800" s="173">
        <v>39.897167205810547</v>
      </c>
    </row>
    <row r="801" spans="1:5" ht="30">
      <c r="A801" s="124" t="s">
        <v>1615</v>
      </c>
      <c r="B801" s="134" t="s">
        <v>1616</v>
      </c>
      <c r="C801" s="139" t="s">
        <v>45</v>
      </c>
      <c r="D801" s="162">
        <v>93.19854736328125</v>
      </c>
      <c r="E801" s="173">
        <v>93.277305603027344</v>
      </c>
    </row>
    <row r="802" spans="1:5" ht="30">
      <c r="A802" s="124" t="s">
        <v>277</v>
      </c>
      <c r="B802" s="134" t="s">
        <v>1617</v>
      </c>
      <c r="C802" s="139"/>
      <c r="D802" s="161">
        <v>1.0499999523162842</v>
      </c>
      <c r="E802" s="172">
        <v>1.0499999523162842</v>
      </c>
    </row>
    <row r="803" spans="1:5" ht="30">
      <c r="A803" s="124" t="s">
        <v>1618</v>
      </c>
      <c r="B803" s="134" t="s">
        <v>1619</v>
      </c>
      <c r="C803" s="139"/>
      <c r="D803" s="161">
        <v>1</v>
      </c>
      <c r="E803" s="172">
        <v>1</v>
      </c>
    </row>
    <row r="804" spans="1:5" ht="30">
      <c r="A804" s="124" t="s">
        <v>1620</v>
      </c>
      <c r="B804" s="134" t="s">
        <v>1621</v>
      </c>
      <c r="C804" s="139" t="s">
        <v>15</v>
      </c>
      <c r="D804" s="162">
        <v>36.200187683105469</v>
      </c>
      <c r="E804" s="173">
        <v>37.997303009033203</v>
      </c>
    </row>
    <row r="805" spans="1:5" ht="30">
      <c r="A805" s="124" t="s">
        <v>1622</v>
      </c>
      <c r="B805" s="134" t="s">
        <v>1623</v>
      </c>
      <c r="C805" s="139" t="s">
        <v>15</v>
      </c>
      <c r="D805" s="162">
        <v>33.725738525390625</v>
      </c>
      <c r="E805" s="173">
        <v>35.430088043212891</v>
      </c>
    </row>
    <row r="806" spans="1:5" ht="30">
      <c r="A806" s="124" t="s">
        <v>1624</v>
      </c>
      <c r="B806" s="134" t="s">
        <v>1625</v>
      </c>
      <c r="C806" s="139" t="s">
        <v>45</v>
      </c>
      <c r="D806" s="162">
        <v>93.164535522460938</v>
      </c>
      <c r="E806" s="173">
        <v>93.243698120117187</v>
      </c>
    </row>
    <row r="807" spans="1:5" ht="30">
      <c r="A807" s="124" t="s">
        <v>1626</v>
      </c>
      <c r="B807" s="134" t="s">
        <v>1627</v>
      </c>
      <c r="C807" s="139" t="s">
        <v>15</v>
      </c>
      <c r="D807" s="161">
        <v>2.4744486808776855</v>
      </c>
      <c r="E807" s="172">
        <v>2.5672149658203125</v>
      </c>
    </row>
    <row r="808" spans="1:5" ht="30">
      <c r="A808" s="124" t="s">
        <v>1628</v>
      </c>
      <c r="B808" s="134" t="s">
        <v>1629</v>
      </c>
      <c r="C808" s="139" t="s">
        <v>15</v>
      </c>
      <c r="D808" s="162">
        <v>35.412025451660156</v>
      </c>
      <c r="E808" s="173">
        <v>37.201591491699219</v>
      </c>
    </row>
    <row r="809" spans="1:5">
      <c r="A809" s="124" t="s">
        <v>1630</v>
      </c>
      <c r="B809" s="134" t="s">
        <v>1631</v>
      </c>
      <c r="C809" s="139"/>
      <c r="D809" s="131" t="s">
        <v>1486</v>
      </c>
      <c r="E809" s="152" t="s">
        <v>1486</v>
      </c>
    </row>
    <row r="810" spans="1:5" ht="30">
      <c r="A810" s="124" t="s">
        <v>1632</v>
      </c>
      <c r="B810" s="134" t="s">
        <v>1633</v>
      </c>
      <c r="C810" s="139"/>
      <c r="D810" s="131" t="s">
        <v>1486</v>
      </c>
      <c r="E810" s="152" t="s">
        <v>1486</v>
      </c>
    </row>
    <row r="811" spans="1:5" ht="30">
      <c r="A811" s="124" t="s">
        <v>1634</v>
      </c>
      <c r="B811" s="134" t="s">
        <v>1635</v>
      </c>
      <c r="C811" s="139"/>
      <c r="D811" s="161">
        <v>1</v>
      </c>
      <c r="E811" s="172">
        <v>1</v>
      </c>
    </row>
    <row r="812" spans="1:5" ht="30">
      <c r="A812" s="124" t="s">
        <v>1636</v>
      </c>
      <c r="B812" s="134" t="s">
        <v>294</v>
      </c>
      <c r="C812" s="139"/>
      <c r="D812" s="161">
        <v>1</v>
      </c>
      <c r="E812" s="172">
        <v>1</v>
      </c>
    </row>
    <row r="813" spans="1:5" ht="30">
      <c r="A813" s="124" t="s">
        <v>1637</v>
      </c>
      <c r="B813" s="134" t="s">
        <v>1638</v>
      </c>
      <c r="C813" s="139" t="s">
        <v>15</v>
      </c>
      <c r="D813" s="162">
        <v>33.725738525390625</v>
      </c>
      <c r="E813" s="173">
        <v>35.430088043212891</v>
      </c>
    </row>
    <row r="814" spans="1:5" ht="30">
      <c r="A814" s="124" t="s">
        <v>1639</v>
      </c>
      <c r="B814" s="134" t="s">
        <v>1640</v>
      </c>
      <c r="C814" s="139" t="s">
        <v>15</v>
      </c>
      <c r="D814" s="162">
        <v>33.725738525390625</v>
      </c>
      <c r="E814" s="173">
        <v>35.430088043212891</v>
      </c>
    </row>
    <row r="815" spans="1:5" ht="30">
      <c r="A815" s="124" t="s">
        <v>1641</v>
      </c>
      <c r="B815" s="134" t="s">
        <v>1642</v>
      </c>
      <c r="C815" s="139" t="s">
        <v>15</v>
      </c>
      <c r="D815" s="162">
        <v>33.388481140136719</v>
      </c>
      <c r="E815" s="173">
        <v>35.075786590576172</v>
      </c>
    </row>
    <row r="816" spans="1:5" ht="30">
      <c r="A816" s="124" t="s">
        <v>1643</v>
      </c>
      <c r="B816" s="134" t="s">
        <v>1644</v>
      </c>
      <c r="C816" s="139" t="s">
        <v>162</v>
      </c>
      <c r="D816" s="161">
        <v>5.1834092140197754</v>
      </c>
      <c r="E816" s="172">
        <v>5.4457864761352539</v>
      </c>
    </row>
    <row r="817" spans="1:5" ht="30">
      <c r="A817" s="124" t="s">
        <v>1645</v>
      </c>
      <c r="B817" s="134" t="s">
        <v>1646</v>
      </c>
      <c r="C817" s="139" t="s">
        <v>65</v>
      </c>
      <c r="D817" s="162">
        <v>52.434612274169922</v>
      </c>
      <c r="E817" s="173">
        <v>52.434612274169922</v>
      </c>
    </row>
    <row r="818" spans="1:5" ht="30">
      <c r="A818" s="124" t="s">
        <v>1647</v>
      </c>
      <c r="B818" s="134" t="s">
        <v>1648</v>
      </c>
      <c r="C818" s="139" t="s">
        <v>65</v>
      </c>
      <c r="D818" s="162">
        <v>52.434612274169922</v>
      </c>
      <c r="E818" s="173">
        <v>52.434612274169922</v>
      </c>
    </row>
    <row r="819" spans="1:5" ht="30">
      <c r="A819" s="124" t="s">
        <v>1649</v>
      </c>
      <c r="B819" s="134" t="s">
        <v>1650</v>
      </c>
      <c r="C819" s="139" t="s">
        <v>45</v>
      </c>
      <c r="D819" s="162">
        <v>79.999992370605469</v>
      </c>
      <c r="E819" s="173">
        <v>79.999992370605469</v>
      </c>
    </row>
    <row r="820" spans="1:5" ht="30">
      <c r="A820" s="124" t="s">
        <v>1651</v>
      </c>
      <c r="B820" s="134" t="s">
        <v>1652</v>
      </c>
      <c r="C820" s="139" t="s">
        <v>45</v>
      </c>
      <c r="D820" s="162">
        <v>80.135292053222656</v>
      </c>
      <c r="E820" s="173">
        <v>80.141212463378906</v>
      </c>
    </row>
    <row r="821" spans="1:5" ht="30">
      <c r="A821" s="124" t="s">
        <v>1653</v>
      </c>
      <c r="B821" s="134" t="s">
        <v>1654</v>
      </c>
      <c r="C821" s="139" t="s">
        <v>45</v>
      </c>
      <c r="D821" s="162">
        <v>79.996894836425781</v>
      </c>
      <c r="E821" s="173">
        <v>79.999992370605469</v>
      </c>
    </row>
    <row r="822" spans="1:5" ht="30">
      <c r="A822" s="124" t="s">
        <v>1655</v>
      </c>
      <c r="B822" s="134" t="s">
        <v>288</v>
      </c>
      <c r="C822" s="139"/>
      <c r="D822" s="164">
        <v>1000</v>
      </c>
      <c r="E822" s="175">
        <v>1000</v>
      </c>
    </row>
    <row r="823" spans="1:5" ht="30">
      <c r="A823" s="124" t="s">
        <v>1656</v>
      </c>
      <c r="B823" s="134" t="s">
        <v>1657</v>
      </c>
      <c r="C823" s="139" t="s">
        <v>15</v>
      </c>
      <c r="D823" s="166">
        <v>0.33725708723068237</v>
      </c>
      <c r="E823" s="177">
        <v>0.35430052876472473</v>
      </c>
    </row>
    <row r="824" spans="1:5" ht="30">
      <c r="A824" s="124" t="s">
        <v>1658</v>
      </c>
      <c r="B824" s="134" t="s">
        <v>292</v>
      </c>
      <c r="C824" s="139" t="s">
        <v>45</v>
      </c>
      <c r="D824" s="162">
        <v>99</v>
      </c>
      <c r="E824" s="173">
        <v>99</v>
      </c>
    </row>
    <row r="825" spans="1:5" ht="30">
      <c r="A825" s="124" t="s">
        <v>1659</v>
      </c>
      <c r="B825" s="134" t="s">
        <v>1660</v>
      </c>
      <c r="C825" s="139"/>
      <c r="D825" s="131" t="s">
        <v>1516</v>
      </c>
      <c r="E825" s="152" t="s">
        <v>1516</v>
      </c>
    </row>
    <row r="826" spans="1:5" ht="30">
      <c r="A826" s="124" t="s">
        <v>1661</v>
      </c>
      <c r="B826" s="134" t="s">
        <v>1662</v>
      </c>
      <c r="C826" s="139" t="s">
        <v>15</v>
      </c>
      <c r="D826" s="162">
        <v>38.010196685791016</v>
      </c>
      <c r="E826" s="173">
        <v>39.897167205810547</v>
      </c>
    </row>
    <row r="827" spans="1:5" ht="30">
      <c r="A827" s="124" t="s">
        <v>1663</v>
      </c>
      <c r="B827" s="134" t="s">
        <v>1664</v>
      </c>
      <c r="C827" s="139" t="s">
        <v>45</v>
      </c>
      <c r="D827" s="162">
        <v>93.19854736328125</v>
      </c>
      <c r="E827" s="173">
        <v>93.277305603027344</v>
      </c>
    </row>
    <row r="828" spans="1:5" ht="30">
      <c r="A828" s="124" t="s">
        <v>305</v>
      </c>
      <c r="B828" s="134" t="s">
        <v>1665</v>
      </c>
      <c r="C828" s="139"/>
      <c r="D828" s="161">
        <v>1.0499999523162842</v>
      </c>
      <c r="E828" s="172">
        <v>1.0499999523162842</v>
      </c>
    </row>
    <row r="829" spans="1:5" ht="30">
      <c r="A829" s="124" t="s">
        <v>1666</v>
      </c>
      <c r="B829" s="134" t="s">
        <v>1667</v>
      </c>
      <c r="C829" s="139"/>
      <c r="D829" s="161">
        <v>1</v>
      </c>
      <c r="E829" s="172">
        <v>1</v>
      </c>
    </row>
    <row r="830" spans="1:5" ht="30">
      <c r="A830" s="124" t="s">
        <v>1668</v>
      </c>
      <c r="B830" s="134" t="s">
        <v>1669</v>
      </c>
      <c r="C830" s="139" t="s">
        <v>15</v>
      </c>
      <c r="D830" s="162">
        <v>36.200187683105469</v>
      </c>
      <c r="E830" s="173">
        <v>37.997303009033203</v>
      </c>
    </row>
    <row r="831" spans="1:5" ht="30">
      <c r="A831" s="124" t="s">
        <v>1670</v>
      </c>
      <c r="B831" s="134" t="s">
        <v>1671</v>
      </c>
      <c r="C831" s="139" t="s">
        <v>15</v>
      </c>
      <c r="D831" s="162">
        <v>33.725738525390625</v>
      </c>
      <c r="E831" s="173">
        <v>35.430088043212891</v>
      </c>
    </row>
    <row r="832" spans="1:5" ht="30">
      <c r="A832" s="124" t="s">
        <v>1672</v>
      </c>
      <c r="B832" s="134" t="s">
        <v>1673</v>
      </c>
      <c r="C832" s="139" t="s">
        <v>45</v>
      </c>
      <c r="D832" s="162">
        <v>93.164535522460938</v>
      </c>
      <c r="E832" s="173">
        <v>93.243698120117187</v>
      </c>
    </row>
    <row r="833" spans="1:5" ht="30">
      <c r="A833" s="124" t="s">
        <v>1674</v>
      </c>
      <c r="B833" s="134" t="s">
        <v>1675</v>
      </c>
      <c r="C833" s="139" t="s">
        <v>15</v>
      </c>
      <c r="D833" s="161">
        <v>2.4744486808776855</v>
      </c>
      <c r="E833" s="172">
        <v>2.5672149658203125</v>
      </c>
    </row>
    <row r="834" spans="1:5" ht="30">
      <c r="A834" s="124" t="s">
        <v>1676</v>
      </c>
      <c r="B834" s="134" t="s">
        <v>1677</v>
      </c>
      <c r="C834" s="139" t="s">
        <v>15</v>
      </c>
      <c r="D834" s="162">
        <v>35.412025451660156</v>
      </c>
      <c r="E834" s="173">
        <v>37.201591491699219</v>
      </c>
    </row>
    <row r="835" spans="1:5">
      <c r="A835" s="124" t="s">
        <v>1678</v>
      </c>
      <c r="B835" s="134" t="s">
        <v>1679</v>
      </c>
      <c r="C835" s="139"/>
      <c r="D835" s="131" t="s">
        <v>1486</v>
      </c>
      <c r="E835" s="152" t="s">
        <v>1486</v>
      </c>
    </row>
    <row r="836" spans="1:5" ht="30">
      <c r="A836" s="124" t="s">
        <v>1680</v>
      </c>
      <c r="B836" s="134" t="s">
        <v>1681</v>
      </c>
      <c r="C836" s="139"/>
      <c r="D836" s="131" t="s">
        <v>1486</v>
      </c>
      <c r="E836" s="152" t="s">
        <v>1486</v>
      </c>
    </row>
    <row r="837" spans="1:5" ht="30">
      <c r="A837" s="124" t="s">
        <v>1682</v>
      </c>
      <c r="B837" s="134" t="s">
        <v>1683</v>
      </c>
      <c r="C837" s="139"/>
      <c r="D837" s="161">
        <v>1</v>
      </c>
      <c r="E837" s="172">
        <v>1</v>
      </c>
    </row>
    <row r="838" spans="1:5" ht="30">
      <c r="A838" s="124" t="s">
        <v>1684</v>
      </c>
      <c r="B838" s="134" t="s">
        <v>210</v>
      </c>
      <c r="C838" s="139"/>
      <c r="D838" s="161">
        <v>1</v>
      </c>
      <c r="E838" s="172">
        <v>1</v>
      </c>
    </row>
    <row r="839" spans="1:5" ht="30">
      <c r="A839" s="124" t="s">
        <v>1685</v>
      </c>
      <c r="B839" s="134" t="s">
        <v>1686</v>
      </c>
      <c r="C839" s="139" t="s">
        <v>15</v>
      </c>
      <c r="D839" s="167">
        <v>104.93333435058594</v>
      </c>
      <c r="E839" s="173">
        <v>97.593498229980469</v>
      </c>
    </row>
    <row r="840" spans="1:5" ht="30">
      <c r="A840" s="124" t="s">
        <v>1687</v>
      </c>
      <c r="B840" s="134" t="s">
        <v>1688</v>
      </c>
      <c r="C840" s="139" t="s">
        <v>15</v>
      </c>
      <c r="D840" s="167">
        <v>104.93333435058594</v>
      </c>
      <c r="E840" s="173">
        <v>97.593498229980469</v>
      </c>
    </row>
    <row r="841" spans="1:5" ht="30">
      <c r="A841" s="124" t="s">
        <v>1689</v>
      </c>
      <c r="B841" s="134" t="s">
        <v>1690</v>
      </c>
      <c r="C841" s="139" t="s">
        <v>15</v>
      </c>
      <c r="D841" s="167">
        <v>103.88400268554687</v>
      </c>
      <c r="E841" s="173">
        <v>96.617561340332031</v>
      </c>
    </row>
    <row r="842" spans="1:5" ht="30">
      <c r="A842" s="124" t="s">
        <v>1691</v>
      </c>
      <c r="B842" s="134" t="s">
        <v>1692</v>
      </c>
      <c r="C842" s="139" t="s">
        <v>162</v>
      </c>
      <c r="D842" s="162">
        <v>15.930975914001465</v>
      </c>
      <c r="E842" s="173">
        <v>14.816770553588867</v>
      </c>
    </row>
    <row r="843" spans="1:5" ht="30">
      <c r="A843" s="124" t="s">
        <v>1693</v>
      </c>
      <c r="B843" s="134" t="s">
        <v>1694</v>
      </c>
      <c r="C843" s="139" t="s">
        <v>65</v>
      </c>
      <c r="D843" s="162">
        <v>53.17584228515625</v>
      </c>
      <c r="E843" s="173">
        <v>53.17584228515625</v>
      </c>
    </row>
    <row r="844" spans="1:5" ht="30">
      <c r="A844" s="124" t="s">
        <v>1695</v>
      </c>
      <c r="B844" s="134" t="s">
        <v>1696</v>
      </c>
      <c r="C844" s="139" t="s">
        <v>65</v>
      </c>
      <c r="D844" s="162">
        <v>53.17584228515625</v>
      </c>
      <c r="E844" s="173">
        <v>53.17584228515625</v>
      </c>
    </row>
    <row r="845" spans="1:5" ht="30">
      <c r="A845" s="124" t="s">
        <v>1697</v>
      </c>
      <c r="B845" s="134" t="s">
        <v>1698</v>
      </c>
      <c r="C845" s="139" t="s">
        <v>45</v>
      </c>
      <c r="D845" s="162">
        <v>79.999992370605469</v>
      </c>
      <c r="E845" s="173">
        <v>79.999992370605469</v>
      </c>
    </row>
    <row r="846" spans="1:5" ht="30">
      <c r="A846" s="124" t="s">
        <v>1699</v>
      </c>
      <c r="B846" s="134" t="s">
        <v>1700</v>
      </c>
      <c r="C846" s="139" t="s">
        <v>45</v>
      </c>
      <c r="D846" s="162">
        <v>80.135025024414063</v>
      </c>
      <c r="E846" s="173">
        <v>80.142974853515625</v>
      </c>
    </row>
    <row r="847" spans="1:5" ht="30">
      <c r="A847" s="124" t="s">
        <v>1701</v>
      </c>
      <c r="B847" s="134" t="s">
        <v>1702</v>
      </c>
      <c r="C847" s="139" t="s">
        <v>45</v>
      </c>
      <c r="D847" s="162">
        <v>79.999992370605469</v>
      </c>
      <c r="E847" s="173">
        <v>80.000030517578125</v>
      </c>
    </row>
    <row r="848" spans="1:5">
      <c r="A848" s="124" t="s">
        <v>1703</v>
      </c>
      <c r="B848" s="134" t="s">
        <v>204</v>
      </c>
      <c r="C848" s="139"/>
      <c r="D848" s="164">
        <v>1000</v>
      </c>
      <c r="E848" s="175">
        <v>1000</v>
      </c>
    </row>
    <row r="849" spans="1:5" ht="30">
      <c r="A849" s="124" t="s">
        <v>1704</v>
      </c>
      <c r="B849" s="134" t="s">
        <v>1705</v>
      </c>
      <c r="C849" s="139" t="s">
        <v>15</v>
      </c>
      <c r="D849" s="161">
        <v>1.0493322610855103</v>
      </c>
      <c r="E849" s="177">
        <v>0.97593402862548828</v>
      </c>
    </row>
    <row r="850" spans="1:5" ht="30">
      <c r="A850" s="124" t="s">
        <v>1706</v>
      </c>
      <c r="B850" s="134" t="s">
        <v>208</v>
      </c>
      <c r="C850" s="139" t="s">
        <v>45</v>
      </c>
      <c r="D850" s="162">
        <v>99</v>
      </c>
      <c r="E850" s="173">
        <v>99</v>
      </c>
    </row>
    <row r="851" spans="1:5">
      <c r="A851" s="124" t="s">
        <v>1707</v>
      </c>
      <c r="B851" s="134" t="s">
        <v>1708</v>
      </c>
      <c r="C851" s="139"/>
      <c r="D851" s="131" t="s">
        <v>1516</v>
      </c>
      <c r="E851" s="152" t="s">
        <v>1516</v>
      </c>
    </row>
    <row r="852" spans="1:5" ht="30">
      <c r="A852" s="124" t="s">
        <v>1709</v>
      </c>
      <c r="B852" s="134" t="s">
        <v>1710</v>
      </c>
      <c r="C852" s="139" t="s">
        <v>15</v>
      </c>
      <c r="D852" s="167">
        <v>116.33855438232422</v>
      </c>
      <c r="E852" s="178">
        <v>108.29531860351562</v>
      </c>
    </row>
    <row r="853" spans="1:5" ht="30">
      <c r="A853" s="124" t="s">
        <v>1711</v>
      </c>
      <c r="B853" s="134" t="s">
        <v>1712</v>
      </c>
      <c r="C853" s="139" t="s">
        <v>45</v>
      </c>
      <c r="D853" s="162">
        <v>94.732681274414063</v>
      </c>
      <c r="E853" s="173">
        <v>94.650566101074219</v>
      </c>
    </row>
    <row r="854" spans="1:5" ht="30">
      <c r="A854" s="124" t="s">
        <v>221</v>
      </c>
      <c r="B854" s="134" t="s">
        <v>1713</v>
      </c>
      <c r="C854" s="139"/>
      <c r="D854" s="161">
        <v>1.0499999523162842</v>
      </c>
      <c r="E854" s="172">
        <v>1.0499999523162842</v>
      </c>
    </row>
    <row r="855" spans="1:5" ht="30">
      <c r="A855" s="124" t="s">
        <v>1714</v>
      </c>
      <c r="B855" s="134" t="s">
        <v>1715</v>
      </c>
      <c r="C855" s="139"/>
      <c r="D855" s="161">
        <v>1</v>
      </c>
      <c r="E855" s="172">
        <v>1</v>
      </c>
    </row>
    <row r="856" spans="1:5" ht="30">
      <c r="A856" s="124" t="s">
        <v>1716</v>
      </c>
      <c r="B856" s="134" t="s">
        <v>1717</v>
      </c>
      <c r="C856" s="139" t="s">
        <v>15</v>
      </c>
      <c r="D856" s="167">
        <v>110.79862976074219</v>
      </c>
      <c r="E856" s="178">
        <v>103.13840484619141</v>
      </c>
    </row>
    <row r="857" spans="1:5" ht="30">
      <c r="A857" s="124" t="s">
        <v>1718</v>
      </c>
      <c r="B857" s="134" t="s">
        <v>1719</v>
      </c>
      <c r="C857" s="139" t="s">
        <v>15</v>
      </c>
      <c r="D857" s="167">
        <v>104.93333435058594</v>
      </c>
      <c r="E857" s="173">
        <v>97.593498229980469</v>
      </c>
    </row>
    <row r="858" spans="1:5" ht="30">
      <c r="A858" s="124" t="s">
        <v>1720</v>
      </c>
      <c r="B858" s="134" t="s">
        <v>1721</v>
      </c>
      <c r="C858" s="139" t="s">
        <v>45</v>
      </c>
      <c r="D858" s="162">
        <v>94.706344604492188</v>
      </c>
      <c r="E858" s="173">
        <v>94.623825073242188</v>
      </c>
    </row>
    <row r="859" spans="1:5" ht="30">
      <c r="A859" s="124" t="s">
        <v>1722</v>
      </c>
      <c r="B859" s="134" t="s">
        <v>1723</v>
      </c>
      <c r="C859" s="139" t="s">
        <v>15</v>
      </c>
      <c r="D859" s="161">
        <v>5.8652939796447754</v>
      </c>
      <c r="E859" s="172">
        <v>5.5449066162109375</v>
      </c>
    </row>
    <row r="860" spans="1:5" ht="30">
      <c r="A860" s="124" t="s">
        <v>1724</v>
      </c>
      <c r="B860" s="134" t="s">
        <v>1725</v>
      </c>
      <c r="C860" s="139" t="s">
        <v>15</v>
      </c>
      <c r="D860" s="167">
        <v>110.17999267578125</v>
      </c>
      <c r="E860" s="178">
        <v>102.47316741943359</v>
      </c>
    </row>
    <row r="861" spans="1:5">
      <c r="A861" s="124" t="s">
        <v>1726</v>
      </c>
      <c r="B861" s="134" t="s">
        <v>1727</v>
      </c>
      <c r="C861" s="139"/>
      <c r="D861" s="131" t="s">
        <v>1486</v>
      </c>
      <c r="E861" s="152" t="s">
        <v>1486</v>
      </c>
    </row>
    <row r="862" spans="1:5" ht="30">
      <c r="A862" s="124" t="s">
        <v>1728</v>
      </c>
      <c r="B862" s="134" t="s">
        <v>1729</v>
      </c>
      <c r="C862" s="139"/>
      <c r="D862" s="131" t="s">
        <v>1486</v>
      </c>
      <c r="E862" s="152" t="s">
        <v>1486</v>
      </c>
    </row>
    <row r="863" spans="1:5" ht="30">
      <c r="A863" s="124" t="s">
        <v>1730</v>
      </c>
      <c r="B863" s="134" t="s">
        <v>1731</v>
      </c>
      <c r="C863" s="139"/>
      <c r="D863" s="161">
        <v>1</v>
      </c>
      <c r="E863" s="172">
        <v>1</v>
      </c>
    </row>
    <row r="864" spans="1:5" ht="30">
      <c r="A864" s="124" t="s">
        <v>1732</v>
      </c>
      <c r="B864" s="134" t="s">
        <v>238</v>
      </c>
      <c r="C864" s="139"/>
      <c r="D864" s="161">
        <v>1</v>
      </c>
      <c r="E864" s="172">
        <v>1</v>
      </c>
    </row>
    <row r="865" spans="1:5" ht="30">
      <c r="A865" s="124" t="s">
        <v>1733</v>
      </c>
      <c r="B865" s="134" t="s">
        <v>1734</v>
      </c>
      <c r="C865" s="139" t="s">
        <v>15</v>
      </c>
      <c r="D865" s="167">
        <v>104.93333435058594</v>
      </c>
      <c r="E865" s="173">
        <v>97.593498229980469</v>
      </c>
    </row>
    <row r="866" spans="1:5" ht="30">
      <c r="A866" s="124" t="s">
        <v>1735</v>
      </c>
      <c r="B866" s="134" t="s">
        <v>1736</v>
      </c>
      <c r="C866" s="139" t="s">
        <v>15</v>
      </c>
      <c r="D866" s="167">
        <v>104.93333435058594</v>
      </c>
      <c r="E866" s="173">
        <v>97.593498229980469</v>
      </c>
    </row>
    <row r="867" spans="1:5" ht="30">
      <c r="A867" s="124" t="s">
        <v>1737</v>
      </c>
      <c r="B867" s="134" t="s">
        <v>1738</v>
      </c>
      <c r="C867" s="139" t="s">
        <v>15</v>
      </c>
      <c r="D867" s="167">
        <v>103.88400268554687</v>
      </c>
      <c r="E867" s="173">
        <v>96.617561340332031</v>
      </c>
    </row>
    <row r="868" spans="1:5" ht="30">
      <c r="A868" s="124" t="s">
        <v>1739</v>
      </c>
      <c r="B868" s="134" t="s">
        <v>1740</v>
      </c>
      <c r="C868" s="139" t="s">
        <v>162</v>
      </c>
      <c r="D868" s="162">
        <v>15.930975914001465</v>
      </c>
      <c r="E868" s="173">
        <v>14.816770553588867</v>
      </c>
    </row>
    <row r="869" spans="1:5" ht="30">
      <c r="A869" s="124" t="s">
        <v>1741</v>
      </c>
      <c r="B869" s="134" t="s">
        <v>1742</v>
      </c>
      <c r="C869" s="139" t="s">
        <v>65</v>
      </c>
      <c r="D869" s="162">
        <v>53.17584228515625</v>
      </c>
      <c r="E869" s="173">
        <v>53.17584228515625</v>
      </c>
    </row>
    <row r="870" spans="1:5" ht="30">
      <c r="A870" s="124" t="s">
        <v>1743</v>
      </c>
      <c r="B870" s="134" t="s">
        <v>1744</v>
      </c>
      <c r="C870" s="139" t="s">
        <v>65</v>
      </c>
      <c r="D870" s="162">
        <v>53.17584228515625</v>
      </c>
      <c r="E870" s="173">
        <v>53.17584228515625</v>
      </c>
    </row>
    <row r="871" spans="1:5" ht="30">
      <c r="A871" s="124" t="s">
        <v>1745</v>
      </c>
      <c r="B871" s="134" t="s">
        <v>1746</v>
      </c>
      <c r="C871" s="139" t="s">
        <v>45</v>
      </c>
      <c r="D871" s="162">
        <v>79.999992370605469</v>
      </c>
      <c r="E871" s="173">
        <v>79.999992370605469</v>
      </c>
    </row>
    <row r="872" spans="1:5" ht="30">
      <c r="A872" s="124" t="s">
        <v>1747</v>
      </c>
      <c r="B872" s="134" t="s">
        <v>1748</v>
      </c>
      <c r="C872" s="139" t="s">
        <v>45</v>
      </c>
      <c r="D872" s="162">
        <v>80.135025024414063</v>
      </c>
      <c r="E872" s="173">
        <v>80.142974853515625</v>
      </c>
    </row>
    <row r="873" spans="1:5" ht="30">
      <c r="A873" s="124" t="s">
        <v>1749</v>
      </c>
      <c r="B873" s="134" t="s">
        <v>1750</v>
      </c>
      <c r="C873" s="139" t="s">
        <v>45</v>
      </c>
      <c r="D873" s="162">
        <v>79.999992370605469</v>
      </c>
      <c r="E873" s="173">
        <v>80.000030517578125</v>
      </c>
    </row>
    <row r="874" spans="1:5">
      <c r="A874" s="124" t="s">
        <v>1751</v>
      </c>
      <c r="B874" s="134" t="s">
        <v>232</v>
      </c>
      <c r="C874" s="139"/>
      <c r="D874" s="164">
        <v>1000</v>
      </c>
      <c r="E874" s="175">
        <v>1000</v>
      </c>
    </row>
    <row r="875" spans="1:5" ht="30">
      <c r="A875" s="124" t="s">
        <v>1752</v>
      </c>
      <c r="B875" s="134" t="s">
        <v>1753</v>
      </c>
      <c r="C875" s="139" t="s">
        <v>15</v>
      </c>
      <c r="D875" s="161">
        <v>1.0493322610855103</v>
      </c>
      <c r="E875" s="177">
        <v>0.97593402862548828</v>
      </c>
    </row>
    <row r="876" spans="1:5" ht="30">
      <c r="A876" s="124" t="s">
        <v>1754</v>
      </c>
      <c r="B876" s="134" t="s">
        <v>236</v>
      </c>
      <c r="C876" s="139" t="s">
        <v>45</v>
      </c>
      <c r="D876" s="162">
        <v>99</v>
      </c>
      <c r="E876" s="173">
        <v>99</v>
      </c>
    </row>
    <row r="877" spans="1:5">
      <c r="A877" s="124" t="s">
        <v>1755</v>
      </c>
      <c r="B877" s="134" t="s">
        <v>1756</v>
      </c>
      <c r="C877" s="139"/>
      <c r="D877" s="131" t="s">
        <v>1516</v>
      </c>
      <c r="E877" s="152" t="s">
        <v>1516</v>
      </c>
    </row>
    <row r="878" spans="1:5" ht="30">
      <c r="A878" s="124" t="s">
        <v>1757</v>
      </c>
      <c r="B878" s="134" t="s">
        <v>1758</v>
      </c>
      <c r="C878" s="139" t="s">
        <v>15</v>
      </c>
      <c r="D878" s="167">
        <v>116.33855438232422</v>
      </c>
      <c r="E878" s="178">
        <v>108.29531860351562</v>
      </c>
    </row>
    <row r="879" spans="1:5" ht="30">
      <c r="A879" s="124" t="s">
        <v>1759</v>
      </c>
      <c r="B879" s="134" t="s">
        <v>1760</v>
      </c>
      <c r="C879" s="139" t="s">
        <v>45</v>
      </c>
      <c r="D879" s="162">
        <v>94.732681274414063</v>
      </c>
      <c r="E879" s="173">
        <v>94.650566101074219</v>
      </c>
    </row>
    <row r="880" spans="1:5" ht="30">
      <c r="A880" s="124" t="s">
        <v>249</v>
      </c>
      <c r="B880" s="134" t="s">
        <v>1761</v>
      </c>
      <c r="C880" s="139"/>
      <c r="D880" s="161">
        <v>1.0499999523162842</v>
      </c>
      <c r="E880" s="172">
        <v>1.0499999523162842</v>
      </c>
    </row>
    <row r="881" spans="1:5" ht="30">
      <c r="A881" s="124" t="s">
        <v>1762</v>
      </c>
      <c r="B881" s="134" t="s">
        <v>1763</v>
      </c>
      <c r="C881" s="139"/>
      <c r="D881" s="161">
        <v>1</v>
      </c>
      <c r="E881" s="172">
        <v>1</v>
      </c>
    </row>
    <row r="882" spans="1:5" ht="30">
      <c r="A882" s="124" t="s">
        <v>1764</v>
      </c>
      <c r="B882" s="134" t="s">
        <v>1765</v>
      </c>
      <c r="C882" s="139" t="s">
        <v>15</v>
      </c>
      <c r="D882" s="167">
        <v>110.79862976074219</v>
      </c>
      <c r="E882" s="178">
        <v>103.13840484619141</v>
      </c>
    </row>
    <row r="883" spans="1:5" ht="30">
      <c r="A883" s="124" t="s">
        <v>1766</v>
      </c>
      <c r="B883" s="134" t="s">
        <v>1767</v>
      </c>
      <c r="C883" s="139" t="s">
        <v>15</v>
      </c>
      <c r="D883" s="167">
        <v>104.93333435058594</v>
      </c>
      <c r="E883" s="173">
        <v>97.593498229980469</v>
      </c>
    </row>
    <row r="884" spans="1:5" ht="30">
      <c r="A884" s="124" t="s">
        <v>1768</v>
      </c>
      <c r="B884" s="134" t="s">
        <v>1769</v>
      </c>
      <c r="C884" s="139" t="s">
        <v>45</v>
      </c>
      <c r="D884" s="162">
        <v>94.706344604492188</v>
      </c>
      <c r="E884" s="173">
        <v>94.623825073242188</v>
      </c>
    </row>
    <row r="885" spans="1:5" ht="30">
      <c r="A885" s="124" t="s">
        <v>1770</v>
      </c>
      <c r="B885" s="134" t="s">
        <v>1771</v>
      </c>
      <c r="C885" s="139" t="s">
        <v>15</v>
      </c>
      <c r="D885" s="161">
        <v>5.8652939796447754</v>
      </c>
      <c r="E885" s="172">
        <v>5.5449066162109375</v>
      </c>
    </row>
    <row r="886" spans="1:5" ht="30">
      <c r="A886" s="124" t="s">
        <v>1772</v>
      </c>
      <c r="B886" s="134" t="s">
        <v>1773</v>
      </c>
      <c r="C886" s="139" t="s">
        <v>15</v>
      </c>
      <c r="D886" s="167">
        <v>110.17999267578125</v>
      </c>
      <c r="E886" s="178">
        <v>102.47316741943359</v>
      </c>
    </row>
    <row r="887" spans="1:5" ht="30">
      <c r="A887" s="124" t="s">
        <v>1774</v>
      </c>
      <c r="B887" s="134" t="s">
        <v>1775</v>
      </c>
      <c r="C887" s="139" t="s">
        <v>50</v>
      </c>
      <c r="D887" s="162">
        <v>10.22700023651123</v>
      </c>
      <c r="E887" s="173">
        <v>10.305643081665039</v>
      </c>
    </row>
    <row r="888" spans="1:5" ht="30">
      <c r="A888" s="124" t="s">
        <v>1776</v>
      </c>
      <c r="B888" s="134" t="s">
        <v>1777</v>
      </c>
      <c r="C888" s="139" t="s">
        <v>42</v>
      </c>
      <c r="D888" s="167">
        <v>180.86338806152344</v>
      </c>
      <c r="E888" s="178">
        <v>181.1981201171875</v>
      </c>
    </row>
    <row r="889" spans="1:5" ht="30">
      <c r="A889" s="124" t="s">
        <v>1778</v>
      </c>
      <c r="B889" s="134" t="s">
        <v>1779</v>
      </c>
      <c r="C889" s="139" t="s">
        <v>15</v>
      </c>
      <c r="D889" s="163">
        <v>4038.74658203125</v>
      </c>
      <c r="E889" s="174">
        <v>4515.25732421875</v>
      </c>
    </row>
    <row r="890" spans="1:5" ht="30">
      <c r="A890" s="124" t="s">
        <v>1780</v>
      </c>
      <c r="B890" s="134" t="s">
        <v>1781</v>
      </c>
      <c r="C890" s="139" t="s">
        <v>15</v>
      </c>
      <c r="D890" s="163">
        <v>3585.503662109375</v>
      </c>
      <c r="E890" s="174">
        <v>4006.17626953125</v>
      </c>
    </row>
    <row r="891" spans="1:5" ht="30">
      <c r="A891" s="124" t="s">
        <v>1782</v>
      </c>
      <c r="B891" s="134" t="s">
        <v>1783</v>
      </c>
      <c r="C891" s="139" t="s">
        <v>15</v>
      </c>
      <c r="D891" s="167">
        <v>453.24285888671875</v>
      </c>
      <c r="E891" s="178">
        <v>509.08111572265625</v>
      </c>
    </row>
    <row r="892" spans="1:5" ht="30">
      <c r="A892" s="124" t="s">
        <v>1784</v>
      </c>
      <c r="B892" s="134" t="s">
        <v>1785</v>
      </c>
      <c r="C892" s="139" t="s">
        <v>42</v>
      </c>
      <c r="D892" s="162">
        <v>52.873893737792969</v>
      </c>
      <c r="E892" s="173">
        <v>53.201652526855469</v>
      </c>
    </row>
    <row r="893" spans="1:5" ht="30">
      <c r="A893" s="124" t="s">
        <v>1786</v>
      </c>
      <c r="B893" s="134" t="s">
        <v>1787</v>
      </c>
      <c r="C893" s="139" t="s">
        <v>42</v>
      </c>
      <c r="D893" s="162">
        <v>22.709995269775391</v>
      </c>
      <c r="E893" s="173">
        <v>22.709995269775391</v>
      </c>
    </row>
    <row r="894" spans="1:5" ht="30">
      <c r="A894" s="124" t="s">
        <v>1788</v>
      </c>
      <c r="B894" s="134" t="s">
        <v>1789</v>
      </c>
      <c r="C894" s="139" t="s">
        <v>42</v>
      </c>
      <c r="D894" s="161">
        <v>3.3685982227325439</v>
      </c>
      <c r="E894" s="172">
        <v>3.3685982227325439</v>
      </c>
    </row>
    <row r="895" spans="1:5" ht="30">
      <c r="A895" s="124" t="s">
        <v>1790</v>
      </c>
      <c r="B895" s="134" t="s">
        <v>1791</v>
      </c>
      <c r="C895" s="139" t="s">
        <v>1792</v>
      </c>
      <c r="D895" s="164">
        <v>1870.695556640625</v>
      </c>
      <c r="E895" s="175">
        <v>1870.695556640625</v>
      </c>
    </row>
    <row r="896" spans="1:5" ht="30">
      <c r="A896" s="124" t="s">
        <v>1793</v>
      </c>
      <c r="B896" s="134" t="s">
        <v>1794</v>
      </c>
      <c r="C896" s="139" t="s">
        <v>50</v>
      </c>
      <c r="D896" s="165">
        <v>0</v>
      </c>
      <c r="E896" s="176">
        <v>0</v>
      </c>
    </row>
    <row r="897" spans="1:5" ht="30">
      <c r="A897" s="124" t="s">
        <v>1795</v>
      </c>
      <c r="B897" s="134" t="s">
        <v>1796</v>
      </c>
      <c r="C897" s="139" t="s">
        <v>39</v>
      </c>
      <c r="D897" s="165">
        <v>0</v>
      </c>
      <c r="E897" s="176">
        <v>0</v>
      </c>
    </row>
    <row r="898" spans="1:5" ht="30">
      <c r="A898" s="124" t="s">
        <v>1797</v>
      </c>
      <c r="B898" s="134" t="s">
        <v>1798</v>
      </c>
      <c r="C898" s="139" t="s">
        <v>39</v>
      </c>
      <c r="D898" s="165">
        <v>0</v>
      </c>
      <c r="E898" s="176">
        <v>0</v>
      </c>
    </row>
    <row r="899" spans="1:5" ht="30">
      <c r="A899" s="124" t="s">
        <v>1799</v>
      </c>
      <c r="B899" s="134" t="s">
        <v>1800</v>
      </c>
      <c r="C899" s="139" t="s">
        <v>39</v>
      </c>
      <c r="D899" s="165">
        <v>0</v>
      </c>
      <c r="E899" s="176">
        <v>0</v>
      </c>
    </row>
    <row r="900" spans="1:5" ht="30">
      <c r="A900" s="124" t="s">
        <v>1801</v>
      </c>
      <c r="B900" s="134" t="s">
        <v>1802</v>
      </c>
      <c r="C900" s="139" t="s">
        <v>39</v>
      </c>
      <c r="D900" s="165">
        <v>0</v>
      </c>
      <c r="E900" s="176">
        <v>0</v>
      </c>
    </row>
    <row r="901" spans="1:5" ht="30">
      <c r="A901" s="124" t="s">
        <v>1803</v>
      </c>
      <c r="B901" s="134" t="s">
        <v>1804</v>
      </c>
      <c r="C901" s="139" t="s">
        <v>1805</v>
      </c>
      <c r="D901" s="165">
        <v>0</v>
      </c>
      <c r="E901" s="176">
        <v>0</v>
      </c>
    </row>
    <row r="902" spans="1:5" ht="30">
      <c r="A902" s="124" t="s">
        <v>1806</v>
      </c>
      <c r="B902" s="134" t="s">
        <v>1807</v>
      </c>
      <c r="C902" s="139" t="s">
        <v>1805</v>
      </c>
      <c r="D902" s="165">
        <v>0</v>
      </c>
      <c r="E902" s="176">
        <v>0</v>
      </c>
    </row>
    <row r="903" spans="1:5" ht="30">
      <c r="A903" s="124" t="s">
        <v>1808</v>
      </c>
      <c r="B903" s="134" t="s">
        <v>1809</v>
      </c>
      <c r="C903" s="139" t="s">
        <v>975</v>
      </c>
      <c r="D903" s="165">
        <v>0</v>
      </c>
      <c r="E903" s="176">
        <v>0</v>
      </c>
    </row>
    <row r="904" spans="1:5" ht="30">
      <c r="A904" s="124" t="s">
        <v>1810</v>
      </c>
      <c r="B904" s="134" t="s">
        <v>1811</v>
      </c>
      <c r="C904" s="139" t="s">
        <v>50</v>
      </c>
      <c r="D904" s="166">
        <v>0.93000000715255737</v>
      </c>
      <c r="E904" s="177">
        <v>0.93687659502029419</v>
      </c>
    </row>
    <row r="905" spans="1:5" ht="30">
      <c r="A905" s="124" t="s">
        <v>1812</v>
      </c>
      <c r="B905" s="134" t="s">
        <v>1813</v>
      </c>
      <c r="C905" s="139" t="s">
        <v>42</v>
      </c>
      <c r="D905" s="162">
        <v>97.589820861816406</v>
      </c>
      <c r="E905" s="173">
        <v>97.7933349609375</v>
      </c>
    </row>
    <row r="906" spans="1:5" ht="30">
      <c r="A906" s="124" t="s">
        <v>1814</v>
      </c>
      <c r="B906" s="134" t="s">
        <v>1815</v>
      </c>
      <c r="C906" s="139" t="s">
        <v>15</v>
      </c>
      <c r="D906" s="164">
        <v>1548.76806640625</v>
      </c>
      <c r="E906" s="175">
        <v>1747.72509765625</v>
      </c>
    </row>
    <row r="907" spans="1:5" ht="30">
      <c r="A907" s="124" t="s">
        <v>1816</v>
      </c>
      <c r="B907" s="134" t="s">
        <v>1817</v>
      </c>
      <c r="C907" s="139" t="s">
        <v>15</v>
      </c>
      <c r="D907" s="164">
        <v>1544.622314453125</v>
      </c>
      <c r="E907" s="175">
        <v>1742.2236328125</v>
      </c>
    </row>
    <row r="908" spans="1:5" ht="30">
      <c r="A908" s="124" t="s">
        <v>1818</v>
      </c>
      <c r="B908" s="134" t="s">
        <v>1819</v>
      </c>
      <c r="C908" s="139" t="s">
        <v>15</v>
      </c>
      <c r="D908" s="161">
        <v>4.1456737518310547</v>
      </c>
      <c r="E908" s="172">
        <v>5.5014400482177734</v>
      </c>
    </row>
    <row r="909" spans="1:5" ht="30">
      <c r="A909" s="124" t="s">
        <v>1820</v>
      </c>
      <c r="B909" s="134" t="s">
        <v>1821</v>
      </c>
      <c r="C909" s="139" t="s">
        <v>42</v>
      </c>
      <c r="D909" s="162">
        <v>22.98292350769043</v>
      </c>
      <c r="E909" s="173">
        <v>23.253513336181641</v>
      </c>
    </row>
    <row r="910" spans="1:5" ht="30">
      <c r="A910" s="124" t="s">
        <v>1822</v>
      </c>
      <c r="B910" s="134" t="s">
        <v>1823</v>
      </c>
      <c r="C910" s="139" t="s">
        <v>42</v>
      </c>
      <c r="D910" s="162">
        <v>31.653993606567383</v>
      </c>
      <c r="E910" s="173">
        <v>31.653993606567383</v>
      </c>
    </row>
    <row r="911" spans="1:5" ht="30">
      <c r="A911" s="124" t="s">
        <v>1824</v>
      </c>
      <c r="B911" s="134" t="s">
        <v>1825</v>
      </c>
      <c r="C911" s="139" t="s">
        <v>42</v>
      </c>
      <c r="D911" s="162">
        <v>53.099994659423828</v>
      </c>
      <c r="E911" s="173">
        <v>53.099994659423828</v>
      </c>
    </row>
    <row r="912" spans="1:5" ht="30">
      <c r="A912" s="124" t="s">
        <v>1826</v>
      </c>
      <c r="B912" s="134" t="s">
        <v>1827</v>
      </c>
      <c r="C912" s="139" t="s">
        <v>1792</v>
      </c>
      <c r="D912" s="164">
        <v>1870.695556640625</v>
      </c>
      <c r="E912" s="175">
        <v>1870.695556640625</v>
      </c>
    </row>
    <row r="913" spans="1:5" ht="30">
      <c r="A913" s="124" t="s">
        <v>1828</v>
      </c>
      <c r="B913" s="134" t="s">
        <v>1829</v>
      </c>
      <c r="C913" s="139" t="s">
        <v>50</v>
      </c>
      <c r="D913" s="165">
        <v>0</v>
      </c>
      <c r="E913" s="176">
        <v>0</v>
      </c>
    </row>
    <row r="914" spans="1:5" ht="30">
      <c r="A914" s="124" t="s">
        <v>1830</v>
      </c>
      <c r="B914" s="134" t="s">
        <v>1831</v>
      </c>
      <c r="C914" s="139" t="s">
        <v>39</v>
      </c>
      <c r="D914" s="165">
        <v>0</v>
      </c>
      <c r="E914" s="176">
        <v>0</v>
      </c>
    </row>
    <row r="915" spans="1:5" ht="30">
      <c r="A915" s="124" t="s">
        <v>1832</v>
      </c>
      <c r="B915" s="134" t="s">
        <v>1833</v>
      </c>
      <c r="C915" s="139" t="s">
        <v>39</v>
      </c>
      <c r="D915" s="165">
        <v>0</v>
      </c>
      <c r="E915" s="176">
        <v>0</v>
      </c>
    </row>
    <row r="916" spans="1:5" ht="30">
      <c r="A916" s="124" t="s">
        <v>1834</v>
      </c>
      <c r="B916" s="134" t="s">
        <v>1835</v>
      </c>
      <c r="C916" s="139" t="s">
        <v>39</v>
      </c>
      <c r="D916" s="165">
        <v>0</v>
      </c>
      <c r="E916" s="176">
        <v>0</v>
      </c>
    </row>
    <row r="917" spans="1:5" ht="30">
      <c r="A917" s="124" t="s">
        <v>1836</v>
      </c>
      <c r="B917" s="134" t="s">
        <v>1837</v>
      </c>
      <c r="C917" s="139" t="s">
        <v>39</v>
      </c>
      <c r="D917" s="165">
        <v>0</v>
      </c>
      <c r="E917" s="176">
        <v>0</v>
      </c>
    </row>
    <row r="918" spans="1:5" ht="30">
      <c r="A918" s="124" t="s">
        <v>1838</v>
      </c>
      <c r="B918" s="134" t="s">
        <v>1839</v>
      </c>
      <c r="C918" s="139" t="s">
        <v>1805</v>
      </c>
      <c r="D918" s="165">
        <v>0</v>
      </c>
      <c r="E918" s="176">
        <v>0</v>
      </c>
    </row>
    <row r="919" spans="1:5" ht="30">
      <c r="A919" s="124" t="s">
        <v>1840</v>
      </c>
      <c r="B919" s="134" t="s">
        <v>1841</v>
      </c>
      <c r="C919" s="139" t="s">
        <v>1805</v>
      </c>
      <c r="D919" s="165">
        <v>0</v>
      </c>
      <c r="E919" s="176">
        <v>0</v>
      </c>
    </row>
    <row r="920" spans="1:5" ht="30">
      <c r="A920" s="124" t="s">
        <v>1842</v>
      </c>
      <c r="B920" s="134" t="s">
        <v>1843</v>
      </c>
      <c r="C920" s="139" t="s">
        <v>975</v>
      </c>
      <c r="D920" s="165">
        <v>0</v>
      </c>
      <c r="E920" s="176">
        <v>0</v>
      </c>
    </row>
    <row r="921" spans="1:5">
      <c r="A921" s="124" t="s">
        <v>1844</v>
      </c>
      <c r="B921" s="134" t="s">
        <v>1845</v>
      </c>
      <c r="C921" s="139" t="s">
        <v>50</v>
      </c>
      <c r="D921" s="161">
        <v>1.0132377147674561</v>
      </c>
      <c r="E921" s="172">
        <v>1.0124000310897827</v>
      </c>
    </row>
    <row r="922" spans="1:5">
      <c r="A922" s="124" t="s">
        <v>1846</v>
      </c>
      <c r="B922" s="134" t="s">
        <v>1847</v>
      </c>
      <c r="C922" s="139" t="s">
        <v>42</v>
      </c>
      <c r="D922" s="162">
        <v>24.999990463256836</v>
      </c>
      <c r="E922" s="173">
        <v>24.999990463256836</v>
      </c>
    </row>
    <row r="923" spans="1:5">
      <c r="A923" s="124" t="s">
        <v>1848</v>
      </c>
      <c r="B923" s="134" t="s">
        <v>1849</v>
      </c>
      <c r="C923" s="139" t="s">
        <v>348</v>
      </c>
      <c r="D923" s="163">
        <v>15249.3037109375</v>
      </c>
      <c r="E923" s="174">
        <v>16134.7099609375</v>
      </c>
    </row>
    <row r="924" spans="1:5">
      <c r="A924" s="124" t="s">
        <v>1850</v>
      </c>
      <c r="B924" s="134" t="s">
        <v>328</v>
      </c>
      <c r="C924" s="139" t="s">
        <v>20</v>
      </c>
      <c r="D924" s="162">
        <v>13.038758277893066</v>
      </c>
      <c r="E924" s="173">
        <v>13.392307281494141</v>
      </c>
    </row>
    <row r="925" spans="1:5">
      <c r="A925" s="124" t="s">
        <v>1851</v>
      </c>
      <c r="B925" s="134" t="s">
        <v>1852</v>
      </c>
      <c r="C925" s="139" t="s">
        <v>15</v>
      </c>
      <c r="D925" s="163">
        <v>55231.953125</v>
      </c>
      <c r="E925" s="174">
        <v>60023.421875</v>
      </c>
    </row>
    <row r="926" spans="1:5">
      <c r="A926" s="124" t="s">
        <v>1853</v>
      </c>
      <c r="B926" s="134" t="s">
        <v>1854</v>
      </c>
      <c r="C926" s="139" t="s">
        <v>15</v>
      </c>
      <c r="D926" s="163">
        <v>60660.13671875</v>
      </c>
      <c r="E926" s="174">
        <v>65417.078125</v>
      </c>
    </row>
    <row r="927" spans="1:5">
      <c r="A927" s="124" t="s">
        <v>1855</v>
      </c>
      <c r="B927" s="134" t="s">
        <v>1856</v>
      </c>
      <c r="C927" s="139" t="s">
        <v>388</v>
      </c>
      <c r="D927" s="161">
        <v>2.891390323638916</v>
      </c>
      <c r="E927" s="172">
        <v>2.891390323638916</v>
      </c>
    </row>
    <row r="928" spans="1:5">
      <c r="A928" s="124" t="s">
        <v>1857</v>
      </c>
      <c r="B928" s="134" t="s">
        <v>1858</v>
      </c>
      <c r="C928" s="139" t="s">
        <v>966</v>
      </c>
      <c r="D928" s="167">
        <v>574.90966796875</v>
      </c>
      <c r="E928" s="178">
        <v>624.78411865234375</v>
      </c>
    </row>
    <row r="929" spans="1:5">
      <c r="A929" s="124" t="s">
        <v>1859</v>
      </c>
      <c r="B929" s="134" t="s">
        <v>330</v>
      </c>
      <c r="C929" s="139"/>
      <c r="D929" s="131" t="s">
        <v>331</v>
      </c>
      <c r="E929" s="152" t="s">
        <v>331</v>
      </c>
    </row>
    <row r="930" spans="1:5">
      <c r="A930" s="124" t="s">
        <v>1860</v>
      </c>
      <c r="B930" s="134" t="s">
        <v>1861</v>
      </c>
      <c r="C930" s="139"/>
      <c r="D930" s="131" t="s">
        <v>1862</v>
      </c>
      <c r="E930" s="152" t="s">
        <v>1862</v>
      </c>
    </row>
    <row r="931" spans="1:5">
      <c r="A931" s="124" t="s">
        <v>1863</v>
      </c>
      <c r="B931" s="134" t="s">
        <v>1864</v>
      </c>
      <c r="C931" s="139" t="s">
        <v>348</v>
      </c>
      <c r="D931" s="163">
        <v>15249.302734375</v>
      </c>
      <c r="E931" s="174">
        <v>16134.7099609375</v>
      </c>
    </row>
    <row r="932" spans="1:5">
      <c r="A932" s="124" t="s">
        <v>1865</v>
      </c>
      <c r="B932" s="134" t="s">
        <v>347</v>
      </c>
      <c r="C932" s="139" t="s">
        <v>348</v>
      </c>
      <c r="D932" s="163">
        <v>16748</v>
      </c>
      <c r="E932" s="174">
        <v>17584.560546875</v>
      </c>
    </row>
    <row r="933" spans="1:5" ht="30">
      <c r="A933" s="124" t="s">
        <v>1866</v>
      </c>
      <c r="B933" s="134" t="s">
        <v>326</v>
      </c>
      <c r="C933" s="139" t="s">
        <v>42</v>
      </c>
      <c r="D933" s="162">
        <v>24.999992370605469</v>
      </c>
      <c r="E933" s="173">
        <v>24.999992370605469</v>
      </c>
    </row>
    <row r="934" spans="1:5" ht="30">
      <c r="A934" s="124" t="s">
        <v>1867</v>
      </c>
      <c r="B934" s="134" t="s">
        <v>1868</v>
      </c>
      <c r="C934" s="139" t="s">
        <v>348</v>
      </c>
      <c r="D934" s="163">
        <v>15249.302734375</v>
      </c>
      <c r="E934" s="174">
        <v>16134.7099609375</v>
      </c>
    </row>
    <row r="935" spans="1:5" ht="30">
      <c r="A935" s="124" t="s">
        <v>1869</v>
      </c>
      <c r="B935" s="134" t="s">
        <v>1870</v>
      </c>
      <c r="C935" s="139" t="s">
        <v>348</v>
      </c>
      <c r="D935" s="163">
        <v>16817.599609375</v>
      </c>
      <c r="E935" s="174">
        <v>17652.505859375</v>
      </c>
    </row>
    <row r="936" spans="1:5">
      <c r="A936" s="124" t="s">
        <v>1871</v>
      </c>
      <c r="B936" s="134" t="s">
        <v>1872</v>
      </c>
      <c r="C936" s="139" t="s">
        <v>45</v>
      </c>
      <c r="D936" s="162">
        <v>42.700000762939453</v>
      </c>
      <c r="E936" s="173">
        <v>42.700000762939453</v>
      </c>
    </row>
    <row r="937" spans="1:5">
      <c r="A937" s="124" t="s">
        <v>1873</v>
      </c>
      <c r="B937" s="134" t="s">
        <v>1874</v>
      </c>
      <c r="C937" s="139" t="s">
        <v>45</v>
      </c>
      <c r="D937" s="161">
        <v>2.9500000476837158</v>
      </c>
      <c r="E937" s="172">
        <v>2.9500000476837158</v>
      </c>
    </row>
    <row r="938" spans="1:5">
      <c r="A938" s="124" t="s">
        <v>1875</v>
      </c>
      <c r="B938" s="134" t="s">
        <v>1876</v>
      </c>
      <c r="C938" s="139" t="s">
        <v>45</v>
      </c>
      <c r="D938" s="162">
        <v>13.639999389648437</v>
      </c>
      <c r="E938" s="173">
        <v>15.639999389648437</v>
      </c>
    </row>
    <row r="939" spans="1:5">
      <c r="A939" s="124" t="s">
        <v>1877</v>
      </c>
      <c r="B939" s="134" t="s">
        <v>1878</v>
      </c>
      <c r="C939" s="139" t="s">
        <v>45</v>
      </c>
      <c r="D939" s="166">
        <v>0.62999999523162842</v>
      </c>
      <c r="E939" s="177">
        <v>0.62999999523162842</v>
      </c>
    </row>
    <row r="940" spans="1:5">
      <c r="A940" s="124" t="s">
        <v>1879</v>
      </c>
      <c r="B940" s="134" t="s">
        <v>1880</v>
      </c>
      <c r="C940" s="139" t="s">
        <v>45</v>
      </c>
      <c r="D940" s="166">
        <v>0.44999998807907104</v>
      </c>
      <c r="E940" s="177">
        <v>0.44999998807907104</v>
      </c>
    </row>
    <row r="941" spans="1:5">
      <c r="A941" s="124" t="s">
        <v>1881</v>
      </c>
      <c r="B941" s="134" t="s">
        <v>1882</v>
      </c>
      <c r="C941" s="139" t="s">
        <v>45</v>
      </c>
      <c r="D941" s="165">
        <v>0</v>
      </c>
      <c r="E941" s="176">
        <v>0</v>
      </c>
    </row>
    <row r="942" spans="1:5" ht="30">
      <c r="A942" s="124" t="s">
        <v>1883</v>
      </c>
      <c r="B942" s="134" t="s">
        <v>1884</v>
      </c>
      <c r="C942" s="139" t="s">
        <v>45</v>
      </c>
      <c r="D942" s="165">
        <v>0</v>
      </c>
      <c r="E942" s="176">
        <v>0</v>
      </c>
    </row>
    <row r="943" spans="1:5">
      <c r="A943" s="124" t="s">
        <v>1885</v>
      </c>
      <c r="B943" s="134" t="s">
        <v>1886</v>
      </c>
      <c r="C943" s="139" t="s">
        <v>45</v>
      </c>
      <c r="D943" s="161">
        <v>4.630000114440918</v>
      </c>
      <c r="E943" s="172">
        <v>4.630000114440918</v>
      </c>
    </row>
    <row r="944" spans="1:5" ht="30">
      <c r="A944" s="124" t="s">
        <v>1887</v>
      </c>
      <c r="B944" s="134" t="s">
        <v>1888</v>
      </c>
      <c r="C944" s="139" t="s">
        <v>45</v>
      </c>
      <c r="D944" s="162">
        <v>35</v>
      </c>
      <c r="E944" s="173">
        <v>33</v>
      </c>
    </row>
    <row r="945" spans="1:5" ht="30">
      <c r="A945" s="124" t="s">
        <v>1889</v>
      </c>
      <c r="B945" s="134" t="s">
        <v>1890</v>
      </c>
      <c r="C945" s="139"/>
      <c r="D945" s="161">
        <v>7.2130680084228516</v>
      </c>
      <c r="E945" s="172">
        <v>7.3283791542053223</v>
      </c>
    </row>
    <row r="946" spans="1:5">
      <c r="A946" s="124" t="s">
        <v>1891</v>
      </c>
      <c r="B946" s="134" t="s">
        <v>1892</v>
      </c>
      <c r="C946" s="139" t="s">
        <v>50</v>
      </c>
      <c r="D946" s="161">
        <v>1.0132377147674561</v>
      </c>
      <c r="E946" s="172">
        <v>1.0124000310897827</v>
      </c>
    </row>
    <row r="947" spans="1:5">
      <c r="A947" s="124" t="s">
        <v>1893</v>
      </c>
      <c r="B947" s="134" t="s">
        <v>1894</v>
      </c>
      <c r="C947" s="139" t="s">
        <v>42</v>
      </c>
      <c r="D947" s="162">
        <v>30.000024795532227</v>
      </c>
      <c r="E947" s="173">
        <v>28.999998092651367</v>
      </c>
    </row>
    <row r="948" spans="1:5">
      <c r="A948" s="124" t="s">
        <v>1895</v>
      </c>
      <c r="B948" s="134" t="s">
        <v>1896</v>
      </c>
      <c r="C948" s="139" t="s">
        <v>348</v>
      </c>
      <c r="D948" s="161">
        <v>5.1340827941894531</v>
      </c>
      <c r="E948" s="172">
        <v>4.1086997985839844</v>
      </c>
    </row>
    <row r="949" spans="1:5">
      <c r="A949" s="124" t="s">
        <v>1897</v>
      </c>
      <c r="B949" s="134" t="s">
        <v>385</v>
      </c>
      <c r="C949" s="139" t="s">
        <v>20</v>
      </c>
      <c r="D949" s="162">
        <v>21.018301010131836</v>
      </c>
      <c r="E949" s="173">
        <v>22.131313323974609</v>
      </c>
    </row>
    <row r="950" spans="1:5" ht="30">
      <c r="A950" s="124" t="s">
        <v>1898</v>
      </c>
      <c r="B950" s="134" t="s">
        <v>1899</v>
      </c>
      <c r="C950" s="139"/>
      <c r="D950" s="162">
        <v>28.586418151855469</v>
      </c>
      <c r="E950" s="173">
        <v>28.579092025756836</v>
      </c>
    </row>
    <row r="951" spans="1:5" ht="30">
      <c r="A951" s="124" t="s">
        <v>1900</v>
      </c>
      <c r="B951" s="134" t="s">
        <v>1901</v>
      </c>
      <c r="C951" s="139" t="s">
        <v>45</v>
      </c>
      <c r="D951" s="162">
        <v>75.3670654296875</v>
      </c>
      <c r="E951" s="173">
        <v>75.314826965332031</v>
      </c>
    </row>
    <row r="952" spans="1:5" ht="30">
      <c r="A952" s="124" t="s">
        <v>1902</v>
      </c>
      <c r="B952" s="134" t="s">
        <v>1903</v>
      </c>
      <c r="C952" s="139" t="s">
        <v>45</v>
      </c>
      <c r="D952" s="162">
        <v>20.221628189086914</v>
      </c>
      <c r="E952" s="173">
        <v>20.207612991333008</v>
      </c>
    </row>
    <row r="953" spans="1:5" ht="30">
      <c r="A953" s="124" t="s">
        <v>1904</v>
      </c>
      <c r="B953" s="134" t="s">
        <v>1905</v>
      </c>
      <c r="C953" s="139" t="s">
        <v>45</v>
      </c>
      <c r="D953" s="166">
        <v>2.9250187799334526E-2</v>
      </c>
      <c r="E953" s="177">
        <v>2.9229914769530296E-2</v>
      </c>
    </row>
    <row r="954" spans="1:5" ht="30">
      <c r="A954" s="124" t="s">
        <v>1906</v>
      </c>
      <c r="B954" s="134" t="s">
        <v>1907</v>
      </c>
      <c r="C954" s="139" t="s">
        <v>45</v>
      </c>
      <c r="D954" s="161">
        <v>3.4743857383728027</v>
      </c>
      <c r="E954" s="172">
        <v>3.5412914752960205</v>
      </c>
    </row>
    <row r="955" spans="1:5" ht="30">
      <c r="A955" s="124" t="s">
        <v>1908</v>
      </c>
      <c r="B955" s="134" t="s">
        <v>1909</v>
      </c>
      <c r="C955" s="139" t="s">
        <v>45</v>
      </c>
      <c r="D955" s="165">
        <v>0</v>
      </c>
      <c r="E955" s="176">
        <v>0</v>
      </c>
    </row>
    <row r="956" spans="1:5" ht="30">
      <c r="A956" s="124" t="s">
        <v>1910</v>
      </c>
      <c r="B956" s="134" t="s">
        <v>1911</v>
      </c>
      <c r="C956" s="139" t="s">
        <v>45</v>
      </c>
      <c r="D956" s="166">
        <v>0.90766996145248413</v>
      </c>
      <c r="E956" s="177">
        <v>0.90704077482223511</v>
      </c>
    </row>
    <row r="957" spans="1:5" ht="30">
      <c r="A957" s="124" t="s">
        <v>1912</v>
      </c>
      <c r="B957" s="134" t="s">
        <v>1913</v>
      </c>
      <c r="C957" s="139" t="s">
        <v>45</v>
      </c>
      <c r="D957" s="165">
        <v>0</v>
      </c>
      <c r="E957" s="176">
        <v>0</v>
      </c>
    </row>
    <row r="958" spans="1:5">
      <c r="A958" s="124" t="s">
        <v>1914</v>
      </c>
      <c r="B958" s="134" t="s">
        <v>1915</v>
      </c>
      <c r="C958" s="139" t="s">
        <v>20</v>
      </c>
      <c r="D958" s="169">
        <v>9.4649400562047958E-3</v>
      </c>
      <c r="E958" s="180">
        <v>9.9617969244718552E-3</v>
      </c>
    </row>
    <row r="959" spans="1:5">
      <c r="A959" s="124" t="s">
        <v>1916</v>
      </c>
      <c r="B959" s="134" t="s">
        <v>1917</v>
      </c>
      <c r="C959" s="139" t="s">
        <v>50</v>
      </c>
      <c r="D959" s="161">
        <v>1.0132377147674561</v>
      </c>
      <c r="E959" s="172">
        <v>1.0124000310897827</v>
      </c>
    </row>
    <row r="960" spans="1:5">
      <c r="A960" s="124" t="s">
        <v>1918</v>
      </c>
      <c r="B960" s="134" t="s">
        <v>1919</v>
      </c>
      <c r="C960" s="139" t="s">
        <v>42</v>
      </c>
      <c r="D960" s="162">
        <v>30.000024795532227</v>
      </c>
      <c r="E960" s="173">
        <v>28.999998092651367</v>
      </c>
    </row>
    <row r="961" spans="1:5">
      <c r="A961" s="124" t="s">
        <v>1920</v>
      </c>
      <c r="B961" s="134" t="s">
        <v>1921</v>
      </c>
      <c r="C961" s="139" t="s">
        <v>348</v>
      </c>
      <c r="D961" s="161">
        <v>5.1340827941894531</v>
      </c>
      <c r="E961" s="172">
        <v>4.1086997985839844</v>
      </c>
    </row>
    <row r="962" spans="1:5">
      <c r="A962" s="124" t="s">
        <v>1922</v>
      </c>
      <c r="B962" s="134" t="s">
        <v>393</v>
      </c>
      <c r="C962" s="139" t="s">
        <v>20</v>
      </c>
      <c r="D962" s="162">
        <v>21.018301010131836</v>
      </c>
      <c r="E962" s="173">
        <v>22.131313323974609</v>
      </c>
    </row>
    <row r="963" spans="1:5" ht="30">
      <c r="A963" s="124" t="s">
        <v>1923</v>
      </c>
      <c r="B963" s="134" t="s">
        <v>1924</v>
      </c>
      <c r="C963" s="139"/>
      <c r="D963" s="162">
        <v>28.586418151855469</v>
      </c>
      <c r="E963" s="173">
        <v>28.579092025756836</v>
      </c>
    </row>
    <row r="964" spans="1:5" ht="30">
      <c r="A964" s="124" t="s">
        <v>1925</v>
      </c>
      <c r="B964" s="134" t="s">
        <v>1926</v>
      </c>
      <c r="C964" s="139" t="s">
        <v>45</v>
      </c>
      <c r="D964" s="162">
        <v>75.3670654296875</v>
      </c>
      <c r="E964" s="173">
        <v>75.314826965332031</v>
      </c>
    </row>
    <row r="965" spans="1:5" ht="30">
      <c r="A965" s="124" t="s">
        <v>1927</v>
      </c>
      <c r="B965" s="134" t="s">
        <v>1928</v>
      </c>
      <c r="C965" s="139" t="s">
        <v>45</v>
      </c>
      <c r="D965" s="162">
        <v>20.221628189086914</v>
      </c>
      <c r="E965" s="173">
        <v>20.207612991333008</v>
      </c>
    </row>
    <row r="966" spans="1:5" ht="30">
      <c r="A966" s="124" t="s">
        <v>1929</v>
      </c>
      <c r="B966" s="134" t="s">
        <v>1930</v>
      </c>
      <c r="C966" s="139" t="s">
        <v>45</v>
      </c>
      <c r="D966" s="166">
        <v>2.9250187799334526E-2</v>
      </c>
      <c r="E966" s="177">
        <v>2.9229914769530296E-2</v>
      </c>
    </row>
    <row r="967" spans="1:5" ht="30">
      <c r="A967" s="124" t="s">
        <v>1931</v>
      </c>
      <c r="B967" s="134" t="s">
        <v>1932</v>
      </c>
      <c r="C967" s="139" t="s">
        <v>45</v>
      </c>
      <c r="D967" s="161">
        <v>3.4743857383728027</v>
      </c>
      <c r="E967" s="172">
        <v>3.5412914752960205</v>
      </c>
    </row>
    <row r="968" spans="1:5" ht="30">
      <c r="A968" s="124" t="s">
        <v>1933</v>
      </c>
      <c r="B968" s="134" t="s">
        <v>1934</v>
      </c>
      <c r="C968" s="139" t="s">
        <v>45</v>
      </c>
      <c r="D968" s="165">
        <v>0</v>
      </c>
      <c r="E968" s="176">
        <v>0</v>
      </c>
    </row>
    <row r="969" spans="1:5" ht="30">
      <c r="A969" s="124" t="s">
        <v>1935</v>
      </c>
      <c r="B969" s="134" t="s">
        <v>1936</v>
      </c>
      <c r="C969" s="139" t="s">
        <v>45</v>
      </c>
      <c r="D969" s="166">
        <v>0.90766996145248413</v>
      </c>
      <c r="E969" s="177">
        <v>0.90704077482223511</v>
      </c>
    </row>
    <row r="970" spans="1:5" ht="30">
      <c r="A970" s="124" t="s">
        <v>1937</v>
      </c>
      <c r="B970" s="134" t="s">
        <v>1938</v>
      </c>
      <c r="C970" s="139" t="s">
        <v>45</v>
      </c>
      <c r="D970" s="165">
        <v>0</v>
      </c>
      <c r="E970" s="176">
        <v>0</v>
      </c>
    </row>
    <row r="971" spans="1:5">
      <c r="A971" s="124" t="s">
        <v>1939</v>
      </c>
      <c r="B971" s="134" t="s">
        <v>1940</v>
      </c>
      <c r="C971" s="139" t="s">
        <v>20</v>
      </c>
      <c r="D971" s="169">
        <v>9.4649400562047958E-3</v>
      </c>
      <c r="E971" s="180">
        <v>9.9617969244718552E-3</v>
      </c>
    </row>
    <row r="972" spans="1:5">
      <c r="A972" s="124" t="s">
        <v>1941</v>
      </c>
      <c r="B972" s="134" t="s">
        <v>1942</v>
      </c>
      <c r="C972" s="139" t="s">
        <v>50</v>
      </c>
      <c r="D972" s="161">
        <v>1.0132377147674561</v>
      </c>
      <c r="E972" s="172">
        <v>1.0124000310897827</v>
      </c>
    </row>
    <row r="973" spans="1:5">
      <c r="A973" s="124" t="s">
        <v>1943</v>
      </c>
      <c r="B973" s="134" t="s">
        <v>1944</v>
      </c>
      <c r="C973" s="139" t="s">
        <v>42</v>
      </c>
      <c r="D973" s="162">
        <v>30.000024795532227</v>
      </c>
      <c r="E973" s="173">
        <v>28.999998092651367</v>
      </c>
    </row>
    <row r="974" spans="1:5">
      <c r="A974" s="124" t="s">
        <v>1945</v>
      </c>
      <c r="B974" s="134" t="s">
        <v>1946</v>
      </c>
      <c r="C974" s="139" t="s">
        <v>348</v>
      </c>
      <c r="D974" s="161">
        <v>5.1340827941894531</v>
      </c>
      <c r="E974" s="172">
        <v>4.1086997985839844</v>
      </c>
    </row>
    <row r="975" spans="1:5">
      <c r="A975" s="124" t="s">
        <v>1947</v>
      </c>
      <c r="B975" s="134" t="s">
        <v>399</v>
      </c>
      <c r="C975" s="139" t="s">
        <v>20</v>
      </c>
      <c r="D975" s="162">
        <v>21.442913055419922</v>
      </c>
      <c r="E975" s="173">
        <v>22.578413009643555</v>
      </c>
    </row>
    <row r="976" spans="1:5" ht="30">
      <c r="A976" s="124" t="s">
        <v>1948</v>
      </c>
      <c r="B976" s="134" t="s">
        <v>1949</v>
      </c>
      <c r="C976" s="139"/>
      <c r="D976" s="162">
        <v>28.586418151855469</v>
      </c>
      <c r="E976" s="173">
        <v>28.579092025756836</v>
      </c>
    </row>
    <row r="977" spans="1:5" ht="30">
      <c r="A977" s="124" t="s">
        <v>1950</v>
      </c>
      <c r="B977" s="134" t="s">
        <v>1951</v>
      </c>
      <c r="C977" s="139" t="s">
        <v>45</v>
      </c>
      <c r="D977" s="162">
        <v>75.3670654296875</v>
      </c>
      <c r="E977" s="173">
        <v>75.314826965332031</v>
      </c>
    </row>
    <row r="978" spans="1:5" ht="30">
      <c r="A978" s="124" t="s">
        <v>1952</v>
      </c>
      <c r="B978" s="134" t="s">
        <v>1953</v>
      </c>
      <c r="C978" s="139" t="s">
        <v>45</v>
      </c>
      <c r="D978" s="162">
        <v>20.221628189086914</v>
      </c>
      <c r="E978" s="173">
        <v>20.207612991333008</v>
      </c>
    </row>
    <row r="979" spans="1:5" ht="30">
      <c r="A979" s="124" t="s">
        <v>1954</v>
      </c>
      <c r="B979" s="134" t="s">
        <v>1955</v>
      </c>
      <c r="C979" s="139" t="s">
        <v>45</v>
      </c>
      <c r="D979" s="166">
        <v>2.9250187799334526E-2</v>
      </c>
      <c r="E979" s="177">
        <v>2.9229914769530296E-2</v>
      </c>
    </row>
    <row r="980" spans="1:5" ht="30">
      <c r="A980" s="124" t="s">
        <v>1956</v>
      </c>
      <c r="B980" s="134" t="s">
        <v>1957</v>
      </c>
      <c r="C980" s="139" t="s">
        <v>45</v>
      </c>
      <c r="D980" s="161">
        <v>3.4743857383728027</v>
      </c>
      <c r="E980" s="172">
        <v>3.5412914752960205</v>
      </c>
    </row>
    <row r="981" spans="1:5" ht="30">
      <c r="A981" s="124" t="s">
        <v>1958</v>
      </c>
      <c r="B981" s="134" t="s">
        <v>1959</v>
      </c>
      <c r="C981" s="139" t="s">
        <v>45</v>
      </c>
      <c r="D981" s="165">
        <v>0</v>
      </c>
      <c r="E981" s="176">
        <v>0</v>
      </c>
    </row>
    <row r="982" spans="1:5" ht="30">
      <c r="A982" s="124" t="s">
        <v>1960</v>
      </c>
      <c r="B982" s="134" t="s">
        <v>1961</v>
      </c>
      <c r="C982" s="139" t="s">
        <v>45</v>
      </c>
      <c r="D982" s="166">
        <v>0.90766996145248413</v>
      </c>
      <c r="E982" s="177">
        <v>0.90704077482223511</v>
      </c>
    </row>
    <row r="983" spans="1:5" ht="30">
      <c r="A983" s="124" t="s">
        <v>1962</v>
      </c>
      <c r="B983" s="134" t="s">
        <v>1963</v>
      </c>
      <c r="C983" s="139" t="s">
        <v>45</v>
      </c>
      <c r="D983" s="165">
        <v>0</v>
      </c>
      <c r="E983" s="176">
        <v>0</v>
      </c>
    </row>
    <row r="984" spans="1:5">
      <c r="A984" s="124" t="s">
        <v>1964</v>
      </c>
      <c r="B984" s="134" t="s">
        <v>1965</v>
      </c>
      <c r="C984" s="139" t="s">
        <v>20</v>
      </c>
      <c r="D984" s="169">
        <v>9.656151756644249E-3</v>
      </c>
      <c r="E984" s="177">
        <v>1.0163045488297939E-2</v>
      </c>
    </row>
    <row r="985" spans="1:5">
      <c r="A985" s="124" t="s">
        <v>1966</v>
      </c>
      <c r="B985" s="134" t="s">
        <v>1967</v>
      </c>
      <c r="C985" s="139" t="s">
        <v>50</v>
      </c>
      <c r="D985" s="161">
        <v>1.0132377147674561</v>
      </c>
      <c r="E985" s="172">
        <v>1.0124000310897827</v>
      </c>
    </row>
    <row r="986" spans="1:5">
      <c r="A986" s="124" t="s">
        <v>1968</v>
      </c>
      <c r="B986" s="134" t="s">
        <v>1969</v>
      </c>
      <c r="C986" s="139" t="s">
        <v>42</v>
      </c>
      <c r="D986" s="162">
        <v>30.000024795532227</v>
      </c>
      <c r="E986" s="173">
        <v>28.999998092651367</v>
      </c>
    </row>
    <row r="987" spans="1:5">
      <c r="A987" s="124" t="s">
        <v>1970</v>
      </c>
      <c r="B987" s="134" t="s">
        <v>1971</v>
      </c>
      <c r="C987" s="139" t="s">
        <v>348</v>
      </c>
      <c r="D987" s="161">
        <v>5.1340827941894531</v>
      </c>
      <c r="E987" s="172">
        <v>4.1086997985839844</v>
      </c>
    </row>
    <row r="988" spans="1:5">
      <c r="A988" s="124" t="s">
        <v>1972</v>
      </c>
      <c r="B988" s="134" t="s">
        <v>405</v>
      </c>
      <c r="C988" s="139" t="s">
        <v>20</v>
      </c>
      <c r="D988" s="162">
        <v>21.442913055419922</v>
      </c>
      <c r="E988" s="173">
        <v>22.578413009643555</v>
      </c>
    </row>
    <row r="989" spans="1:5" ht="30">
      <c r="A989" s="124" t="s">
        <v>1973</v>
      </c>
      <c r="B989" s="134" t="s">
        <v>1974</v>
      </c>
      <c r="C989" s="139"/>
      <c r="D989" s="162">
        <v>28.586418151855469</v>
      </c>
      <c r="E989" s="173">
        <v>28.579092025756836</v>
      </c>
    </row>
    <row r="990" spans="1:5" ht="30">
      <c r="A990" s="124" t="s">
        <v>1975</v>
      </c>
      <c r="B990" s="134" t="s">
        <v>1976</v>
      </c>
      <c r="C990" s="139" t="s">
        <v>45</v>
      </c>
      <c r="D990" s="162">
        <v>75.3670654296875</v>
      </c>
      <c r="E990" s="173">
        <v>75.314826965332031</v>
      </c>
    </row>
    <row r="991" spans="1:5" ht="30">
      <c r="A991" s="124" t="s">
        <v>1977</v>
      </c>
      <c r="B991" s="134" t="s">
        <v>1978</v>
      </c>
      <c r="C991" s="139" t="s">
        <v>45</v>
      </c>
      <c r="D991" s="162">
        <v>20.221628189086914</v>
      </c>
      <c r="E991" s="173">
        <v>20.207612991333008</v>
      </c>
    </row>
    <row r="992" spans="1:5" ht="30">
      <c r="A992" s="124" t="s">
        <v>1979</v>
      </c>
      <c r="B992" s="134" t="s">
        <v>1980</v>
      </c>
      <c r="C992" s="139" t="s">
        <v>45</v>
      </c>
      <c r="D992" s="166">
        <v>2.9250187799334526E-2</v>
      </c>
      <c r="E992" s="177">
        <v>2.9229914769530296E-2</v>
      </c>
    </row>
    <row r="993" spans="1:5" ht="30">
      <c r="A993" s="124" t="s">
        <v>1981</v>
      </c>
      <c r="B993" s="134" t="s">
        <v>1982</v>
      </c>
      <c r="C993" s="139" t="s">
        <v>45</v>
      </c>
      <c r="D993" s="161">
        <v>3.4743857383728027</v>
      </c>
      <c r="E993" s="172">
        <v>3.5412914752960205</v>
      </c>
    </row>
    <row r="994" spans="1:5" ht="30">
      <c r="A994" s="124" t="s">
        <v>1983</v>
      </c>
      <c r="B994" s="134" t="s">
        <v>1984</v>
      </c>
      <c r="C994" s="139" t="s">
        <v>45</v>
      </c>
      <c r="D994" s="165">
        <v>0</v>
      </c>
      <c r="E994" s="176">
        <v>0</v>
      </c>
    </row>
    <row r="995" spans="1:5" ht="30">
      <c r="A995" s="124" t="s">
        <v>1985</v>
      </c>
      <c r="B995" s="134" t="s">
        <v>1986</v>
      </c>
      <c r="C995" s="139" t="s">
        <v>45</v>
      </c>
      <c r="D995" s="166">
        <v>0.90766996145248413</v>
      </c>
      <c r="E995" s="177">
        <v>0.90704077482223511</v>
      </c>
    </row>
    <row r="996" spans="1:5" ht="30">
      <c r="A996" s="124" t="s">
        <v>1987</v>
      </c>
      <c r="B996" s="134" t="s">
        <v>1988</v>
      </c>
      <c r="C996" s="139" t="s">
        <v>45</v>
      </c>
      <c r="D996" s="165">
        <v>0</v>
      </c>
      <c r="E996" s="176">
        <v>0</v>
      </c>
    </row>
    <row r="997" spans="1:5">
      <c r="A997" s="124" t="s">
        <v>1989</v>
      </c>
      <c r="B997" s="134" t="s">
        <v>1990</v>
      </c>
      <c r="C997" s="139" t="s">
        <v>20</v>
      </c>
      <c r="D997" s="169">
        <v>9.656151756644249E-3</v>
      </c>
      <c r="E997" s="177">
        <v>1.0163045488297939E-2</v>
      </c>
    </row>
    <row r="998" spans="1:5">
      <c r="A998" s="124" t="s">
        <v>1991</v>
      </c>
      <c r="B998" s="134" t="s">
        <v>1992</v>
      </c>
      <c r="C998" s="139"/>
      <c r="D998" s="131" t="s">
        <v>1328</v>
      </c>
      <c r="E998" s="152" t="s">
        <v>1328</v>
      </c>
    </row>
    <row r="999" spans="1:5" ht="30">
      <c r="A999" s="124" t="s">
        <v>1993</v>
      </c>
      <c r="B999" s="134" t="s">
        <v>1994</v>
      </c>
      <c r="C999" s="139"/>
      <c r="D999" s="131" t="s">
        <v>1995</v>
      </c>
      <c r="E999" s="152" t="s">
        <v>1995</v>
      </c>
    </row>
    <row r="1000" spans="1:5">
      <c r="A1000" s="124" t="s">
        <v>1996</v>
      </c>
      <c r="B1000" s="134" t="s">
        <v>1997</v>
      </c>
      <c r="C1000" s="139" t="s">
        <v>39</v>
      </c>
      <c r="D1000" s="165">
        <v>0</v>
      </c>
      <c r="E1000" s="176">
        <v>0</v>
      </c>
    </row>
    <row r="1001" spans="1:5" ht="30">
      <c r="A1001" s="124" t="s">
        <v>1998</v>
      </c>
      <c r="B1001" s="134" t="s">
        <v>1999</v>
      </c>
      <c r="C1001" s="139" t="s">
        <v>50</v>
      </c>
      <c r="D1001" s="165">
        <v>0</v>
      </c>
      <c r="E1001" s="176">
        <v>0</v>
      </c>
    </row>
    <row r="1002" spans="1:5" ht="30">
      <c r="A1002" s="124" t="s">
        <v>2000</v>
      </c>
      <c r="B1002" s="134" t="s">
        <v>2001</v>
      </c>
      <c r="C1002" s="139" t="s">
        <v>50</v>
      </c>
      <c r="D1002" s="165">
        <v>0</v>
      </c>
      <c r="E1002" s="176">
        <v>0</v>
      </c>
    </row>
    <row r="1003" spans="1:5" ht="30">
      <c r="A1003" s="124" t="s">
        <v>2002</v>
      </c>
      <c r="B1003" s="134" t="s">
        <v>2003</v>
      </c>
      <c r="C1003" s="139" t="s">
        <v>50</v>
      </c>
      <c r="D1003" s="165">
        <v>0</v>
      </c>
      <c r="E1003" s="176">
        <v>0</v>
      </c>
    </row>
    <row r="1004" spans="1:5" ht="30">
      <c r="A1004" s="124" t="s">
        <v>2004</v>
      </c>
      <c r="B1004" s="134" t="s">
        <v>2005</v>
      </c>
      <c r="C1004" s="139" t="s">
        <v>45</v>
      </c>
      <c r="D1004" s="162">
        <v>74.998054504394531</v>
      </c>
      <c r="E1004" s="173">
        <v>74.997184753417969</v>
      </c>
    </row>
    <row r="1005" spans="1:5" ht="30">
      <c r="A1005" s="124" t="s">
        <v>2006</v>
      </c>
      <c r="B1005" s="134" t="s">
        <v>2007</v>
      </c>
      <c r="C1005" s="139" t="s">
        <v>15</v>
      </c>
      <c r="D1005" s="165">
        <v>0</v>
      </c>
      <c r="E1005" s="176">
        <v>0</v>
      </c>
    </row>
    <row r="1006" spans="1:5" ht="30">
      <c r="A1006" s="124" t="s">
        <v>2008</v>
      </c>
      <c r="B1006" s="134" t="s">
        <v>2009</v>
      </c>
      <c r="C1006" s="139" t="s">
        <v>15</v>
      </c>
      <c r="D1006" s="165">
        <v>0</v>
      </c>
      <c r="E1006" s="176">
        <v>0</v>
      </c>
    </row>
    <row r="1007" spans="1:5" ht="30">
      <c r="A1007" s="124" t="s">
        <v>2010</v>
      </c>
      <c r="B1007" s="134" t="s">
        <v>2011</v>
      </c>
      <c r="C1007" s="139" t="s">
        <v>15</v>
      </c>
      <c r="D1007" s="165">
        <v>0</v>
      </c>
      <c r="E1007" s="176">
        <v>0</v>
      </c>
    </row>
    <row r="1008" spans="1:5">
      <c r="A1008" s="124" t="s">
        <v>2012</v>
      </c>
      <c r="B1008" s="134" t="s">
        <v>2013</v>
      </c>
      <c r="C1008" s="139" t="s">
        <v>20</v>
      </c>
      <c r="D1008" s="170">
        <v>2.9418970370898023E-7</v>
      </c>
      <c r="E1008" s="181">
        <v>2.9418970370898023E-7</v>
      </c>
    </row>
    <row r="1009" spans="1:5" ht="30">
      <c r="A1009" s="124" t="s">
        <v>2014</v>
      </c>
      <c r="B1009" s="134" t="s">
        <v>2015</v>
      </c>
      <c r="C1009" s="139" t="s">
        <v>50</v>
      </c>
      <c r="D1009" s="161">
        <v>1.0135135650634766</v>
      </c>
      <c r="E1009" s="172">
        <v>1.0135135650634766</v>
      </c>
    </row>
    <row r="1010" spans="1:5" ht="30">
      <c r="A1010" s="124" t="s">
        <v>2016</v>
      </c>
      <c r="B1010" s="134" t="s">
        <v>2017</v>
      </c>
      <c r="C1010" s="139" t="s">
        <v>42</v>
      </c>
      <c r="D1010" s="162">
        <v>30.021286010742188</v>
      </c>
      <c r="E1010" s="173">
        <v>28.022071838378906</v>
      </c>
    </row>
    <row r="1011" spans="1:5" ht="30">
      <c r="A1011" s="124" t="s">
        <v>2018</v>
      </c>
      <c r="B1011" s="134" t="s">
        <v>2019</v>
      </c>
      <c r="C1011" s="139" t="s">
        <v>348</v>
      </c>
      <c r="D1011" s="167">
        <v>125.83370208740234</v>
      </c>
      <c r="E1011" s="178">
        <v>117.47301483154297</v>
      </c>
    </row>
    <row r="1012" spans="1:5">
      <c r="A1012" s="124" t="s">
        <v>2020</v>
      </c>
      <c r="B1012" s="134" t="s">
        <v>2021</v>
      </c>
      <c r="C1012" s="139" t="s">
        <v>20</v>
      </c>
      <c r="D1012" s="165">
        <v>0</v>
      </c>
      <c r="E1012" s="176">
        <v>0</v>
      </c>
    </row>
    <row r="1013" spans="1:5" ht="30">
      <c r="A1013" s="124" t="s">
        <v>2022</v>
      </c>
      <c r="B1013" s="134" t="s">
        <v>2023</v>
      </c>
      <c r="C1013" s="139" t="s">
        <v>50</v>
      </c>
      <c r="D1013" s="161">
        <v>1.0135135650634766</v>
      </c>
      <c r="E1013" s="172">
        <v>1.0135135650634766</v>
      </c>
    </row>
    <row r="1014" spans="1:5" ht="30">
      <c r="A1014" s="124" t="s">
        <v>2024</v>
      </c>
      <c r="B1014" s="134" t="s">
        <v>2025</v>
      </c>
      <c r="C1014" s="139" t="s">
        <v>42</v>
      </c>
      <c r="D1014" s="162">
        <v>30.021286010742188</v>
      </c>
      <c r="E1014" s="173">
        <v>28.022071838378906</v>
      </c>
    </row>
    <row r="1015" spans="1:5" ht="30">
      <c r="A1015" s="124" t="s">
        <v>2026</v>
      </c>
      <c r="B1015" s="134" t="s">
        <v>2027</v>
      </c>
      <c r="C1015" s="139" t="s">
        <v>348</v>
      </c>
      <c r="D1015" s="167">
        <v>125.83370208740234</v>
      </c>
      <c r="E1015" s="178">
        <v>117.47301483154297</v>
      </c>
    </row>
    <row r="1016" spans="1:5">
      <c r="A1016" s="124" t="s">
        <v>2028</v>
      </c>
      <c r="B1016" s="134" t="s">
        <v>2029</v>
      </c>
      <c r="C1016" s="139"/>
      <c r="D1016" s="131" t="s">
        <v>1516</v>
      </c>
      <c r="E1016" s="152" t="s">
        <v>1516</v>
      </c>
    </row>
    <row r="1017" spans="1:5" ht="30">
      <c r="A1017" s="124" t="s">
        <v>2030</v>
      </c>
      <c r="B1017" s="134" t="s">
        <v>2031</v>
      </c>
      <c r="C1017" s="139" t="s">
        <v>15</v>
      </c>
      <c r="D1017" s="161">
        <v>1</v>
      </c>
      <c r="E1017" s="172">
        <v>1</v>
      </c>
    </row>
    <row r="1018" spans="1:5" ht="30">
      <c r="A1018" s="124" t="s">
        <v>2032</v>
      </c>
      <c r="B1018" s="134" t="s">
        <v>2033</v>
      </c>
      <c r="C1018" s="139" t="s">
        <v>45</v>
      </c>
      <c r="D1018" s="162">
        <v>94.010269165039063</v>
      </c>
      <c r="E1018" s="173">
        <v>93.662460327148438</v>
      </c>
    </row>
    <row r="1019" spans="1:5" ht="30">
      <c r="A1019" s="124" t="s">
        <v>432</v>
      </c>
      <c r="B1019" s="134" t="s">
        <v>2034</v>
      </c>
      <c r="C1019" s="139"/>
      <c r="D1019" s="161">
        <v>1.0349382162094116</v>
      </c>
      <c r="E1019" s="172">
        <v>1.0349382162094116</v>
      </c>
    </row>
    <row r="1020" spans="1:5" ht="30">
      <c r="A1020" s="124" t="s">
        <v>2035</v>
      </c>
      <c r="B1020" s="134" t="s">
        <v>2036</v>
      </c>
      <c r="C1020" s="139"/>
      <c r="D1020" s="161">
        <v>1</v>
      </c>
      <c r="E1020" s="172">
        <v>1</v>
      </c>
    </row>
    <row r="1021" spans="1:5" ht="30">
      <c r="A1021" s="124" t="s">
        <v>2037</v>
      </c>
      <c r="B1021" s="134" t="s">
        <v>2038</v>
      </c>
      <c r="C1021" s="139" t="s">
        <v>15</v>
      </c>
      <c r="D1021" s="165">
        <v>0</v>
      </c>
      <c r="E1021" s="176">
        <v>0</v>
      </c>
    </row>
    <row r="1022" spans="1:5" ht="30">
      <c r="A1022" s="124" t="s">
        <v>2039</v>
      </c>
      <c r="B1022" s="134" t="s">
        <v>2040</v>
      </c>
      <c r="C1022" s="139" t="s">
        <v>15</v>
      </c>
      <c r="D1022" s="165">
        <v>0</v>
      </c>
      <c r="E1022" s="176">
        <v>0</v>
      </c>
    </row>
    <row r="1023" spans="1:5" ht="30">
      <c r="A1023" s="124" t="s">
        <v>2041</v>
      </c>
      <c r="B1023" s="134" t="s">
        <v>2042</v>
      </c>
      <c r="C1023" s="139" t="s">
        <v>45</v>
      </c>
      <c r="D1023" s="162">
        <v>99.900001525878906</v>
      </c>
      <c r="E1023" s="173">
        <v>99.900001525878906</v>
      </c>
    </row>
    <row r="1024" spans="1:5" ht="30">
      <c r="A1024" s="124" t="s">
        <v>2043</v>
      </c>
      <c r="B1024" s="134" t="s">
        <v>2044</v>
      </c>
      <c r="C1024" s="139" t="s">
        <v>15</v>
      </c>
      <c r="D1024" s="165">
        <v>0</v>
      </c>
      <c r="E1024" s="176">
        <v>0</v>
      </c>
    </row>
    <row r="1025" spans="1:5" ht="30">
      <c r="A1025" s="124" t="s">
        <v>2045</v>
      </c>
      <c r="B1025" s="134" t="s">
        <v>2046</v>
      </c>
      <c r="C1025" s="139" t="s">
        <v>15</v>
      </c>
      <c r="D1025" s="162">
        <v>22.014694213867188</v>
      </c>
      <c r="E1025" s="173">
        <v>22.014694213867188</v>
      </c>
    </row>
    <row r="1026" spans="1:5">
      <c r="A1026" s="124" t="s">
        <v>2047</v>
      </c>
      <c r="B1026" s="134" t="s">
        <v>2048</v>
      </c>
      <c r="C1026" s="139"/>
      <c r="D1026" s="131" t="s">
        <v>1328</v>
      </c>
      <c r="E1026" s="152" t="s">
        <v>1328</v>
      </c>
    </row>
    <row r="1027" spans="1:5" ht="30">
      <c r="A1027" s="124" t="s">
        <v>2049</v>
      </c>
      <c r="B1027" s="134" t="s">
        <v>2050</v>
      </c>
      <c r="C1027" s="139"/>
      <c r="D1027" s="131" t="s">
        <v>1995</v>
      </c>
      <c r="E1027" s="152" t="s">
        <v>1995</v>
      </c>
    </row>
    <row r="1028" spans="1:5">
      <c r="A1028" s="124" t="s">
        <v>2051</v>
      </c>
      <c r="B1028" s="134" t="s">
        <v>2052</v>
      </c>
      <c r="C1028" s="139" t="s">
        <v>39</v>
      </c>
      <c r="D1028" s="167">
        <v>613.62225341796875</v>
      </c>
      <c r="E1028" s="178">
        <v>618.48480224609375</v>
      </c>
    </row>
    <row r="1029" spans="1:5" ht="30">
      <c r="A1029" s="124" t="s">
        <v>2053</v>
      </c>
      <c r="B1029" s="134" t="s">
        <v>2054</v>
      </c>
      <c r="C1029" s="139" t="s">
        <v>50</v>
      </c>
      <c r="D1029" s="162">
        <v>57.481884002685547</v>
      </c>
      <c r="E1029" s="173">
        <v>57.937393188476563</v>
      </c>
    </row>
    <row r="1030" spans="1:5" ht="30">
      <c r="A1030" s="124" t="s">
        <v>2055</v>
      </c>
      <c r="B1030" s="134" t="s">
        <v>2056</v>
      </c>
      <c r="C1030" s="139" t="s">
        <v>50</v>
      </c>
      <c r="D1030" s="162">
        <v>57.481884002685547</v>
      </c>
      <c r="E1030" s="173">
        <v>57.937393188476563</v>
      </c>
    </row>
    <row r="1031" spans="1:5" ht="30">
      <c r="A1031" s="124" t="s">
        <v>2057</v>
      </c>
      <c r="B1031" s="134" t="s">
        <v>2058</v>
      </c>
      <c r="C1031" s="139" t="s">
        <v>50</v>
      </c>
      <c r="D1031" s="165">
        <v>0</v>
      </c>
      <c r="E1031" s="176">
        <v>0</v>
      </c>
    </row>
    <row r="1032" spans="1:5" ht="30">
      <c r="A1032" s="124" t="s">
        <v>2059</v>
      </c>
      <c r="B1032" s="134" t="s">
        <v>2060</v>
      </c>
      <c r="C1032" s="139" t="s">
        <v>45</v>
      </c>
      <c r="D1032" s="162">
        <v>75.000015258789063</v>
      </c>
      <c r="E1032" s="173">
        <v>75.000152587890625</v>
      </c>
    </row>
    <row r="1033" spans="1:5" ht="30">
      <c r="A1033" s="124" t="s">
        <v>2061</v>
      </c>
      <c r="B1033" s="134" t="s">
        <v>2062</v>
      </c>
      <c r="C1033" s="139" t="s">
        <v>15</v>
      </c>
      <c r="D1033" s="167">
        <v>153.85566711425781</v>
      </c>
      <c r="E1033" s="178">
        <v>172.93937683105469</v>
      </c>
    </row>
    <row r="1034" spans="1:5" ht="30">
      <c r="A1034" s="124" t="s">
        <v>2063</v>
      </c>
      <c r="B1034" s="134" t="s">
        <v>2064</v>
      </c>
      <c r="C1034" s="139" t="s">
        <v>15</v>
      </c>
      <c r="D1034" s="167">
        <v>149.239990234375</v>
      </c>
      <c r="E1034" s="178">
        <v>167.751220703125</v>
      </c>
    </row>
    <row r="1035" spans="1:5" ht="30">
      <c r="A1035" s="124" t="s">
        <v>2065</v>
      </c>
      <c r="B1035" s="134" t="s">
        <v>2066</v>
      </c>
      <c r="C1035" s="139" t="s">
        <v>15</v>
      </c>
      <c r="D1035" s="167">
        <v>161.77671813964844</v>
      </c>
      <c r="E1035" s="178">
        <v>181.62496948242187</v>
      </c>
    </row>
    <row r="1036" spans="1:5">
      <c r="A1036" s="124" t="s">
        <v>2067</v>
      </c>
      <c r="B1036" s="134" t="s">
        <v>2068</v>
      </c>
      <c r="C1036" s="139" t="s">
        <v>20</v>
      </c>
      <c r="D1036" s="162">
        <v>66.964347839355469</v>
      </c>
      <c r="E1036" s="173">
        <v>74.678741455078125</v>
      </c>
    </row>
    <row r="1037" spans="1:5" ht="30">
      <c r="A1037" s="124" t="s">
        <v>2069</v>
      </c>
      <c r="B1037" s="134" t="s">
        <v>2070</v>
      </c>
      <c r="C1037" s="139" t="s">
        <v>50</v>
      </c>
      <c r="D1037" s="161">
        <v>2.3808958530426025</v>
      </c>
      <c r="E1037" s="172">
        <v>2.3808960914611816</v>
      </c>
    </row>
    <row r="1038" spans="1:5" ht="30">
      <c r="A1038" s="124" t="s">
        <v>2071</v>
      </c>
      <c r="B1038" s="134" t="s">
        <v>2072</v>
      </c>
      <c r="C1038" s="139" t="s">
        <v>42</v>
      </c>
      <c r="D1038" s="167">
        <v>104.39204406738281</v>
      </c>
      <c r="E1038" s="178">
        <v>104.39204406738281</v>
      </c>
    </row>
    <row r="1039" spans="1:5" ht="30">
      <c r="A1039" s="124" t="s">
        <v>2073</v>
      </c>
      <c r="B1039" s="134" t="s">
        <v>2074</v>
      </c>
      <c r="C1039" s="139" t="s">
        <v>348</v>
      </c>
      <c r="D1039" s="167">
        <v>437.71966552734375</v>
      </c>
      <c r="E1039" s="178">
        <v>437.71966552734375</v>
      </c>
    </row>
    <row r="1040" spans="1:5">
      <c r="A1040" s="124" t="s">
        <v>2075</v>
      </c>
      <c r="B1040" s="134" t="s">
        <v>2076</v>
      </c>
      <c r="C1040" s="139" t="s">
        <v>20</v>
      </c>
      <c r="D1040" s="162">
        <v>66.964347839355469</v>
      </c>
      <c r="E1040" s="173">
        <v>74.678741455078125</v>
      </c>
    </row>
    <row r="1041" spans="1:5" ht="30">
      <c r="A1041" s="124" t="s">
        <v>2077</v>
      </c>
      <c r="B1041" s="134" t="s">
        <v>2078</v>
      </c>
      <c r="C1041" s="139" t="s">
        <v>50</v>
      </c>
      <c r="D1041" s="162">
        <v>59.862781524658203</v>
      </c>
      <c r="E1041" s="173">
        <v>60.318290710449219</v>
      </c>
    </row>
    <row r="1042" spans="1:5" ht="30">
      <c r="A1042" s="124" t="s">
        <v>2079</v>
      </c>
      <c r="B1042" s="134" t="s">
        <v>2080</v>
      </c>
      <c r="C1042" s="139" t="s">
        <v>42</v>
      </c>
      <c r="D1042" s="167">
        <v>105.27944183349609</v>
      </c>
      <c r="E1042" s="178">
        <v>105.28648376464844</v>
      </c>
    </row>
    <row r="1043" spans="1:5" ht="30">
      <c r="A1043" s="124" t="s">
        <v>2081</v>
      </c>
      <c r="B1043" s="134" t="s">
        <v>2082</v>
      </c>
      <c r="C1043" s="139" t="s">
        <v>348</v>
      </c>
      <c r="D1043" s="167">
        <v>445.74267578125</v>
      </c>
      <c r="E1043" s="178">
        <v>445.80624389648437</v>
      </c>
    </row>
    <row r="1044" spans="1:5">
      <c r="A1044" s="124" t="s">
        <v>2083</v>
      </c>
      <c r="B1044" s="134" t="s">
        <v>2084</v>
      </c>
      <c r="C1044" s="139"/>
      <c r="D1044" s="131" t="s">
        <v>1516</v>
      </c>
      <c r="E1044" s="152" t="s">
        <v>1516</v>
      </c>
    </row>
    <row r="1045" spans="1:5" ht="30">
      <c r="A1045" s="124" t="s">
        <v>2085</v>
      </c>
      <c r="B1045" s="134" t="s">
        <v>2086</v>
      </c>
      <c r="C1045" s="139" t="s">
        <v>15</v>
      </c>
      <c r="D1045" s="167">
        <v>167.42890930175781</v>
      </c>
      <c r="E1045" s="178">
        <v>187.97062683105469</v>
      </c>
    </row>
    <row r="1046" spans="1:5" ht="30">
      <c r="A1046" s="124" t="s">
        <v>2087</v>
      </c>
      <c r="B1046" s="134" t="s">
        <v>2088</v>
      </c>
      <c r="C1046" s="139" t="s">
        <v>45</v>
      </c>
      <c r="D1046" s="162">
        <v>95.120765686035156</v>
      </c>
      <c r="E1046" s="173">
        <v>95.234489440917969</v>
      </c>
    </row>
    <row r="1047" spans="1:5" ht="30">
      <c r="A1047" s="124" t="s">
        <v>412</v>
      </c>
      <c r="B1047" s="134" t="s">
        <v>2089</v>
      </c>
      <c r="C1047" s="139"/>
      <c r="D1047" s="161">
        <v>1.0349382162094116</v>
      </c>
      <c r="E1047" s="172">
        <v>1.0349382162094116</v>
      </c>
    </row>
    <row r="1048" spans="1:5" ht="30">
      <c r="A1048" s="124" t="s">
        <v>2090</v>
      </c>
      <c r="B1048" s="134" t="s">
        <v>2091</v>
      </c>
      <c r="C1048" s="139"/>
      <c r="D1048" s="161">
        <v>1</v>
      </c>
      <c r="E1048" s="172">
        <v>1</v>
      </c>
    </row>
    <row r="1049" spans="1:5" ht="30">
      <c r="A1049" s="124" t="s">
        <v>2092</v>
      </c>
      <c r="B1049" s="134" t="s">
        <v>2093</v>
      </c>
      <c r="C1049" s="139" t="s">
        <v>15</v>
      </c>
      <c r="D1049" s="167">
        <v>161.77671813964844</v>
      </c>
      <c r="E1049" s="178">
        <v>181.62496948242187</v>
      </c>
    </row>
    <row r="1050" spans="1:5" ht="30">
      <c r="A1050" s="124" t="s">
        <v>2094</v>
      </c>
      <c r="B1050" s="134" t="s">
        <v>2095</v>
      </c>
      <c r="C1050" s="139" t="s">
        <v>15</v>
      </c>
      <c r="D1050" s="167">
        <v>153.85566711425781</v>
      </c>
      <c r="E1050" s="178">
        <v>172.93937683105469</v>
      </c>
    </row>
    <row r="1051" spans="1:5" ht="30">
      <c r="A1051" s="124" t="s">
        <v>2096</v>
      </c>
      <c r="B1051" s="134" t="s">
        <v>2097</v>
      </c>
      <c r="C1051" s="139" t="s">
        <v>45</v>
      </c>
      <c r="D1051" s="162">
        <v>95.103713989257813</v>
      </c>
      <c r="E1051" s="173">
        <v>95.217842102050781</v>
      </c>
    </row>
    <row r="1052" spans="1:5" ht="30">
      <c r="A1052" s="124" t="s">
        <v>2098</v>
      </c>
      <c r="B1052" s="134" t="s">
        <v>2099</v>
      </c>
      <c r="C1052" s="139" t="s">
        <v>15</v>
      </c>
      <c r="D1052" s="161">
        <v>7.921046257019043</v>
      </c>
      <c r="E1052" s="172">
        <v>8.6855964660644531</v>
      </c>
    </row>
    <row r="1053" spans="1:5" ht="30">
      <c r="A1053" s="124" t="s">
        <v>2100</v>
      </c>
      <c r="B1053" s="134" t="s">
        <v>2101</v>
      </c>
      <c r="C1053" s="139" t="s">
        <v>15</v>
      </c>
      <c r="D1053" s="167">
        <v>159.23110961914062</v>
      </c>
      <c r="E1053" s="178">
        <v>178.9815673828125</v>
      </c>
    </row>
    <row r="1054" spans="1:5">
      <c r="A1054" s="124" t="s">
        <v>2102</v>
      </c>
      <c r="B1054" s="134" t="s">
        <v>2103</v>
      </c>
      <c r="C1054" s="139"/>
      <c r="D1054" s="131" t="s">
        <v>1328</v>
      </c>
      <c r="E1054" s="152" t="s">
        <v>1328</v>
      </c>
    </row>
    <row r="1055" spans="1:5" ht="30">
      <c r="A1055" s="124" t="s">
        <v>2104</v>
      </c>
      <c r="B1055" s="134" t="s">
        <v>2105</v>
      </c>
      <c r="C1055" s="139"/>
      <c r="D1055" s="131" t="s">
        <v>1995</v>
      </c>
      <c r="E1055" s="152" t="s">
        <v>1995</v>
      </c>
    </row>
    <row r="1056" spans="1:5">
      <c r="A1056" s="124" t="s">
        <v>2106</v>
      </c>
      <c r="B1056" s="134" t="s">
        <v>2107</v>
      </c>
      <c r="C1056" s="139" t="s">
        <v>39</v>
      </c>
      <c r="D1056" s="162">
        <v>28.474355697631836</v>
      </c>
      <c r="E1056" s="173">
        <v>28.474483489990234</v>
      </c>
    </row>
    <row r="1057" spans="1:5" ht="30">
      <c r="A1057" s="124" t="s">
        <v>2108</v>
      </c>
      <c r="B1057" s="134" t="s">
        <v>2109</v>
      </c>
      <c r="C1057" s="139" t="s">
        <v>50</v>
      </c>
      <c r="D1057" s="161">
        <v>2.769345760345459</v>
      </c>
      <c r="E1057" s="172">
        <v>2.7693462371826172</v>
      </c>
    </row>
    <row r="1058" spans="1:5" ht="30">
      <c r="A1058" s="124" t="s">
        <v>2110</v>
      </c>
      <c r="B1058" s="134" t="s">
        <v>2111</v>
      </c>
      <c r="C1058" s="139" t="s">
        <v>50</v>
      </c>
      <c r="D1058" s="161">
        <v>2.769345760345459</v>
      </c>
      <c r="E1058" s="172">
        <v>2.7693462371826172</v>
      </c>
    </row>
    <row r="1059" spans="1:5" ht="30">
      <c r="A1059" s="124" t="s">
        <v>2112</v>
      </c>
      <c r="B1059" s="134" t="s">
        <v>2113</v>
      </c>
      <c r="C1059" s="139" t="s">
        <v>50</v>
      </c>
      <c r="D1059" s="165">
        <v>0</v>
      </c>
      <c r="E1059" s="176">
        <v>0</v>
      </c>
    </row>
    <row r="1060" spans="1:5" ht="30">
      <c r="A1060" s="124" t="s">
        <v>2114</v>
      </c>
      <c r="B1060" s="134" t="s">
        <v>2115</v>
      </c>
      <c r="C1060" s="139" t="s">
        <v>45</v>
      </c>
      <c r="D1060" s="162">
        <v>74.998603820800781</v>
      </c>
      <c r="E1060" s="173">
        <v>74.998947143554688</v>
      </c>
    </row>
    <row r="1061" spans="1:5" ht="30">
      <c r="A1061" s="124" t="s">
        <v>2116</v>
      </c>
      <c r="B1061" s="134" t="s">
        <v>2117</v>
      </c>
      <c r="C1061" s="139" t="s">
        <v>15</v>
      </c>
      <c r="D1061" s="161">
        <v>6.1850485801696777</v>
      </c>
      <c r="E1061" s="172">
        <v>6.8983263969421387</v>
      </c>
    </row>
    <row r="1062" spans="1:5" ht="30">
      <c r="A1062" s="124" t="s">
        <v>2118</v>
      </c>
      <c r="B1062" s="134" t="s">
        <v>2119</v>
      </c>
      <c r="C1062" s="139" t="s">
        <v>15</v>
      </c>
      <c r="D1062" s="161">
        <v>5.9994974136352539</v>
      </c>
      <c r="E1062" s="172">
        <v>6.6913771629333496</v>
      </c>
    </row>
    <row r="1063" spans="1:5" ht="30">
      <c r="A1063" s="124" t="s">
        <v>2120</v>
      </c>
      <c r="B1063" s="134" t="s">
        <v>2121</v>
      </c>
      <c r="C1063" s="139" t="s">
        <v>15</v>
      </c>
      <c r="D1063" s="161">
        <v>6.9036493301391602</v>
      </c>
      <c r="E1063" s="172">
        <v>7.6757330894470215</v>
      </c>
    </row>
    <row r="1064" spans="1:5">
      <c r="A1064" s="124" t="s">
        <v>2122</v>
      </c>
      <c r="B1064" s="134" t="s">
        <v>2123</v>
      </c>
      <c r="C1064" s="139" t="s">
        <v>20</v>
      </c>
      <c r="D1064" s="162">
        <v>58.011272430419922</v>
      </c>
      <c r="E1064" s="173">
        <v>64.7012939453125</v>
      </c>
    </row>
    <row r="1065" spans="1:5" ht="30">
      <c r="A1065" s="124" t="s">
        <v>2124</v>
      </c>
      <c r="B1065" s="134" t="s">
        <v>2125</v>
      </c>
      <c r="C1065" s="139" t="s">
        <v>50</v>
      </c>
      <c r="D1065" s="166">
        <v>0.43890789151191711</v>
      </c>
      <c r="E1065" s="177">
        <v>0.43890789151191711</v>
      </c>
    </row>
    <row r="1066" spans="1:5" ht="30">
      <c r="A1066" s="124" t="s">
        <v>2126</v>
      </c>
      <c r="B1066" s="134" t="s">
        <v>2127</v>
      </c>
      <c r="C1066" s="139" t="s">
        <v>42</v>
      </c>
      <c r="D1066" s="162">
        <v>41.210540771484375</v>
      </c>
      <c r="E1066" s="173">
        <v>41.221633911132812</v>
      </c>
    </row>
    <row r="1067" spans="1:5" ht="30">
      <c r="A1067" s="124" t="s">
        <v>2128</v>
      </c>
      <c r="B1067" s="134" t="s">
        <v>2129</v>
      </c>
      <c r="C1067" s="139" t="s">
        <v>348</v>
      </c>
      <c r="D1067" s="167">
        <v>172.56814575195312</v>
      </c>
      <c r="E1067" s="178">
        <v>172.61451721191406</v>
      </c>
    </row>
    <row r="1068" spans="1:5">
      <c r="A1068" s="124" t="s">
        <v>2130</v>
      </c>
      <c r="B1068" s="134" t="s">
        <v>2131</v>
      </c>
      <c r="C1068" s="139" t="s">
        <v>20</v>
      </c>
      <c r="D1068" s="162">
        <v>58.011272430419922</v>
      </c>
      <c r="E1068" s="173">
        <v>64.7012939453125</v>
      </c>
    </row>
    <row r="1069" spans="1:5" ht="30">
      <c r="A1069" s="124" t="s">
        <v>2132</v>
      </c>
      <c r="B1069" s="134" t="s">
        <v>2133</v>
      </c>
      <c r="C1069" s="139" t="s">
        <v>50</v>
      </c>
      <c r="D1069" s="161">
        <v>3.2082538604736328</v>
      </c>
      <c r="E1069" s="172">
        <v>3.2082540988922119</v>
      </c>
    </row>
    <row r="1070" spans="1:5" ht="30">
      <c r="A1070" s="124" t="s">
        <v>2134</v>
      </c>
      <c r="B1070" s="134" t="s">
        <v>2135</v>
      </c>
      <c r="C1070" s="139" t="s">
        <v>42</v>
      </c>
      <c r="D1070" s="162">
        <v>41.240669250488281</v>
      </c>
      <c r="E1070" s="173">
        <v>41.251758575439453</v>
      </c>
    </row>
    <row r="1071" spans="1:5" ht="30">
      <c r="A1071" s="124" t="s">
        <v>2136</v>
      </c>
      <c r="B1071" s="134" t="s">
        <v>2137</v>
      </c>
      <c r="C1071" s="139" t="s">
        <v>348</v>
      </c>
      <c r="D1071" s="167">
        <v>172.94044494628906</v>
      </c>
      <c r="E1071" s="178">
        <v>172.98683166503906</v>
      </c>
    </row>
    <row r="1072" spans="1:5">
      <c r="A1072" s="124" t="s">
        <v>2138</v>
      </c>
      <c r="B1072" s="134" t="s">
        <v>2139</v>
      </c>
      <c r="C1072" s="139"/>
      <c r="D1072" s="131" t="s">
        <v>1516</v>
      </c>
      <c r="E1072" s="152" t="s">
        <v>1516</v>
      </c>
    </row>
    <row r="1073" spans="1:5" ht="30">
      <c r="A1073" s="124" t="s">
        <v>2140</v>
      </c>
      <c r="B1073" s="134" t="s">
        <v>2141</v>
      </c>
      <c r="C1073" s="139" t="s">
        <v>15</v>
      </c>
      <c r="D1073" s="161">
        <v>7.1448507308959961</v>
      </c>
      <c r="E1073" s="172">
        <v>7.9439096450805664</v>
      </c>
    </row>
    <row r="1074" spans="1:5" ht="30">
      <c r="A1074" s="124" t="s">
        <v>2142</v>
      </c>
      <c r="B1074" s="134" t="s">
        <v>2143</v>
      </c>
      <c r="C1074" s="139" t="s">
        <v>45</v>
      </c>
      <c r="D1074" s="162">
        <v>89.627243041992188</v>
      </c>
      <c r="E1074" s="173">
        <v>89.907150268554688</v>
      </c>
    </row>
    <row r="1075" spans="1:5" ht="30">
      <c r="A1075" s="124" t="s">
        <v>436</v>
      </c>
      <c r="B1075" s="134" t="s">
        <v>2144</v>
      </c>
      <c r="C1075" s="139"/>
      <c r="D1075" s="161">
        <v>1.0349382162094116</v>
      </c>
      <c r="E1075" s="172">
        <v>1.0349382162094116</v>
      </c>
    </row>
    <row r="1076" spans="1:5" ht="30">
      <c r="A1076" s="124" t="s">
        <v>2145</v>
      </c>
      <c r="B1076" s="134" t="s">
        <v>2146</v>
      </c>
      <c r="C1076" s="139"/>
      <c r="D1076" s="161">
        <v>1</v>
      </c>
      <c r="E1076" s="172">
        <v>1</v>
      </c>
    </row>
    <row r="1077" spans="1:5" ht="30">
      <c r="A1077" s="124" t="s">
        <v>2147</v>
      </c>
      <c r="B1077" s="134" t="s">
        <v>2148</v>
      </c>
      <c r="C1077" s="139" t="s">
        <v>15</v>
      </c>
      <c r="D1077" s="161">
        <v>6.9036493301391602</v>
      </c>
      <c r="E1077" s="172">
        <v>7.6757330894470215</v>
      </c>
    </row>
    <row r="1078" spans="1:5" ht="30">
      <c r="A1078" s="124" t="s">
        <v>2149</v>
      </c>
      <c r="B1078" s="134" t="s">
        <v>2150</v>
      </c>
      <c r="C1078" s="139" t="s">
        <v>15</v>
      </c>
      <c r="D1078" s="161">
        <v>6.1850485801696777</v>
      </c>
      <c r="E1078" s="172">
        <v>6.8983263969421387</v>
      </c>
    </row>
    <row r="1079" spans="1:5" ht="30">
      <c r="A1079" s="124" t="s">
        <v>2151</v>
      </c>
      <c r="B1079" s="134" t="s">
        <v>2152</v>
      </c>
      <c r="C1079" s="139" t="s">
        <v>45</v>
      </c>
      <c r="D1079" s="162">
        <v>89.59100341796875</v>
      </c>
      <c r="E1079" s="173">
        <v>89.87188720703125</v>
      </c>
    </row>
    <row r="1080" spans="1:5" ht="30">
      <c r="A1080" s="124" t="s">
        <v>2153</v>
      </c>
      <c r="B1080" s="134" t="s">
        <v>2154</v>
      </c>
      <c r="C1080" s="139" t="s">
        <v>15</v>
      </c>
      <c r="D1080" s="166">
        <v>0.71860074996948242</v>
      </c>
      <c r="E1080" s="177">
        <v>0.77740663290023804</v>
      </c>
    </row>
    <row r="1081" spans="1:5" ht="30">
      <c r="A1081" s="124" t="s">
        <v>2155</v>
      </c>
      <c r="B1081" s="134" t="s">
        <v>2156</v>
      </c>
      <c r="C1081" s="139" t="s">
        <v>15</v>
      </c>
      <c r="D1081" s="161">
        <v>6.4011430740356445</v>
      </c>
      <c r="E1081" s="172">
        <v>7.1393413543701172</v>
      </c>
    </row>
    <row r="1082" spans="1:5">
      <c r="A1082" s="124" t="s">
        <v>2157</v>
      </c>
      <c r="B1082" s="134" t="s">
        <v>2158</v>
      </c>
      <c r="C1082" s="139"/>
      <c r="D1082" s="131" t="s">
        <v>1328</v>
      </c>
      <c r="E1082" s="152" t="s">
        <v>1328</v>
      </c>
    </row>
    <row r="1083" spans="1:5" ht="30">
      <c r="A1083" s="124" t="s">
        <v>2159</v>
      </c>
      <c r="B1083" s="134" t="s">
        <v>2160</v>
      </c>
      <c r="C1083" s="139"/>
      <c r="D1083" s="131" t="s">
        <v>1995</v>
      </c>
      <c r="E1083" s="152" t="s">
        <v>1995</v>
      </c>
    </row>
    <row r="1084" spans="1:5">
      <c r="A1084" s="124" t="s">
        <v>2161</v>
      </c>
      <c r="B1084" s="134" t="s">
        <v>2162</v>
      </c>
      <c r="C1084" s="139" t="s">
        <v>39</v>
      </c>
      <c r="D1084" s="165">
        <v>0</v>
      </c>
      <c r="E1084" s="176">
        <v>0</v>
      </c>
    </row>
    <row r="1085" spans="1:5" ht="30">
      <c r="A1085" s="124" t="s">
        <v>2163</v>
      </c>
      <c r="B1085" s="134" t="s">
        <v>2164</v>
      </c>
      <c r="C1085" s="139" t="s">
        <v>50</v>
      </c>
      <c r="D1085" s="165">
        <v>0</v>
      </c>
      <c r="E1085" s="176">
        <v>0</v>
      </c>
    </row>
    <row r="1086" spans="1:5" ht="30">
      <c r="A1086" s="124" t="s">
        <v>2165</v>
      </c>
      <c r="B1086" s="134" t="s">
        <v>2166</v>
      </c>
      <c r="C1086" s="139" t="s">
        <v>50</v>
      </c>
      <c r="D1086" s="165">
        <v>0</v>
      </c>
      <c r="E1086" s="176">
        <v>0</v>
      </c>
    </row>
    <row r="1087" spans="1:5" ht="30">
      <c r="A1087" s="124" t="s">
        <v>2167</v>
      </c>
      <c r="B1087" s="134" t="s">
        <v>2168</v>
      </c>
      <c r="C1087" s="139" t="s">
        <v>50</v>
      </c>
      <c r="D1087" s="165">
        <v>0</v>
      </c>
      <c r="E1087" s="176">
        <v>0</v>
      </c>
    </row>
    <row r="1088" spans="1:5" ht="30">
      <c r="A1088" s="124" t="s">
        <v>2169</v>
      </c>
      <c r="B1088" s="134" t="s">
        <v>2170</v>
      </c>
      <c r="C1088" s="139" t="s">
        <v>45</v>
      </c>
      <c r="D1088" s="162">
        <v>75.000015258789063</v>
      </c>
      <c r="E1088" s="173">
        <v>75.000152587890625</v>
      </c>
    </row>
    <row r="1089" spans="1:5" ht="30">
      <c r="A1089" s="124" t="s">
        <v>2171</v>
      </c>
      <c r="B1089" s="134" t="s">
        <v>2172</v>
      </c>
      <c r="C1089" s="139" t="s">
        <v>15</v>
      </c>
      <c r="D1089" s="165">
        <v>0</v>
      </c>
      <c r="E1089" s="176">
        <v>0</v>
      </c>
    </row>
    <row r="1090" spans="1:5" ht="30">
      <c r="A1090" s="124" t="s">
        <v>2173</v>
      </c>
      <c r="B1090" s="134" t="s">
        <v>2174</v>
      </c>
      <c r="C1090" s="139" t="s">
        <v>15</v>
      </c>
      <c r="D1090" s="165">
        <v>0</v>
      </c>
      <c r="E1090" s="176">
        <v>0</v>
      </c>
    </row>
    <row r="1091" spans="1:5" ht="30">
      <c r="A1091" s="124" t="s">
        <v>2175</v>
      </c>
      <c r="B1091" s="134" t="s">
        <v>2176</v>
      </c>
      <c r="C1091" s="139" t="s">
        <v>15</v>
      </c>
      <c r="D1091" s="165">
        <v>0</v>
      </c>
      <c r="E1091" s="176">
        <v>0</v>
      </c>
    </row>
    <row r="1092" spans="1:5">
      <c r="A1092" s="124" t="s">
        <v>2177</v>
      </c>
      <c r="B1092" s="134" t="s">
        <v>2178</v>
      </c>
      <c r="C1092" s="139" t="s">
        <v>20</v>
      </c>
      <c r="D1092" s="170">
        <v>2.9418970370898023E-7</v>
      </c>
      <c r="E1092" s="181">
        <v>2.9418970370898023E-7</v>
      </c>
    </row>
    <row r="1093" spans="1:5" ht="30">
      <c r="A1093" s="124" t="s">
        <v>2179</v>
      </c>
      <c r="B1093" s="134" t="s">
        <v>2180</v>
      </c>
      <c r="C1093" s="139" t="s">
        <v>50</v>
      </c>
      <c r="D1093" s="166">
        <v>0.43890789151191711</v>
      </c>
      <c r="E1093" s="177">
        <v>0.43890789151191711</v>
      </c>
    </row>
    <row r="1094" spans="1:5" ht="30">
      <c r="A1094" s="124" t="s">
        <v>2181</v>
      </c>
      <c r="B1094" s="134" t="s">
        <v>2182</v>
      </c>
      <c r="C1094" s="139" t="s">
        <v>42</v>
      </c>
      <c r="D1094" s="162">
        <v>41.210540771484375</v>
      </c>
      <c r="E1094" s="173">
        <v>41.221633911132812</v>
      </c>
    </row>
    <row r="1095" spans="1:5" ht="30">
      <c r="A1095" s="124" t="s">
        <v>2183</v>
      </c>
      <c r="B1095" s="134" t="s">
        <v>2184</v>
      </c>
      <c r="C1095" s="139" t="s">
        <v>348</v>
      </c>
      <c r="D1095" s="167">
        <v>172.56814575195312</v>
      </c>
      <c r="E1095" s="178">
        <v>172.61451721191406</v>
      </c>
    </row>
    <row r="1096" spans="1:5">
      <c r="A1096" s="124" t="s">
        <v>2185</v>
      </c>
      <c r="B1096" s="134" t="s">
        <v>2186</v>
      </c>
      <c r="C1096" s="139" t="s">
        <v>20</v>
      </c>
      <c r="D1096" s="165">
        <v>0</v>
      </c>
      <c r="E1096" s="176">
        <v>0</v>
      </c>
    </row>
    <row r="1097" spans="1:5" ht="30">
      <c r="A1097" s="124" t="s">
        <v>2187</v>
      </c>
      <c r="B1097" s="134" t="s">
        <v>2188</v>
      </c>
      <c r="C1097" s="139" t="s">
        <v>50</v>
      </c>
      <c r="D1097" s="166">
        <v>0.43890789151191711</v>
      </c>
      <c r="E1097" s="177">
        <v>0.43890789151191711</v>
      </c>
    </row>
    <row r="1098" spans="1:5" ht="30">
      <c r="A1098" s="124" t="s">
        <v>2189</v>
      </c>
      <c r="B1098" s="134" t="s">
        <v>2190</v>
      </c>
      <c r="C1098" s="139" t="s">
        <v>42</v>
      </c>
      <c r="D1098" s="162">
        <v>41.210540771484375</v>
      </c>
      <c r="E1098" s="173">
        <v>41.221633911132812</v>
      </c>
    </row>
    <row r="1099" spans="1:5" ht="30">
      <c r="A1099" s="124" t="s">
        <v>2191</v>
      </c>
      <c r="B1099" s="134" t="s">
        <v>2192</v>
      </c>
      <c r="C1099" s="139" t="s">
        <v>348</v>
      </c>
      <c r="D1099" s="167">
        <v>172.56814575195312</v>
      </c>
      <c r="E1099" s="178">
        <v>172.61451721191406</v>
      </c>
    </row>
    <row r="1100" spans="1:5">
      <c r="A1100" s="124" t="s">
        <v>2193</v>
      </c>
      <c r="B1100" s="134" t="s">
        <v>2194</v>
      </c>
      <c r="C1100" s="139"/>
      <c r="D1100" s="131" t="s">
        <v>1516</v>
      </c>
      <c r="E1100" s="152" t="s">
        <v>1516</v>
      </c>
    </row>
    <row r="1101" spans="1:5" ht="30">
      <c r="A1101" s="124" t="s">
        <v>2195</v>
      </c>
      <c r="B1101" s="134" t="s">
        <v>2196</v>
      </c>
      <c r="C1101" s="139" t="s">
        <v>15</v>
      </c>
      <c r="D1101" s="161">
        <v>1</v>
      </c>
      <c r="E1101" s="172">
        <v>1</v>
      </c>
    </row>
    <row r="1102" spans="1:5" ht="30">
      <c r="A1102" s="124" t="s">
        <v>2197</v>
      </c>
      <c r="B1102" s="134" t="s">
        <v>2198</v>
      </c>
      <c r="C1102" s="139" t="s">
        <v>45</v>
      </c>
      <c r="D1102" s="162">
        <v>95.120765686035156</v>
      </c>
      <c r="E1102" s="173">
        <v>95.234489440917969</v>
      </c>
    </row>
    <row r="1103" spans="1:5" ht="30">
      <c r="A1103" s="124" t="s">
        <v>416</v>
      </c>
      <c r="B1103" s="134" t="s">
        <v>2199</v>
      </c>
      <c r="C1103" s="139"/>
      <c r="D1103" s="161">
        <v>1.0349382162094116</v>
      </c>
      <c r="E1103" s="172">
        <v>1.0349382162094116</v>
      </c>
    </row>
    <row r="1104" spans="1:5" ht="30">
      <c r="A1104" s="124" t="s">
        <v>2200</v>
      </c>
      <c r="B1104" s="134" t="s">
        <v>2201</v>
      </c>
      <c r="C1104" s="139"/>
      <c r="D1104" s="161">
        <v>1</v>
      </c>
      <c r="E1104" s="172">
        <v>1</v>
      </c>
    </row>
    <row r="1105" spans="1:5" ht="30">
      <c r="A1105" s="124" t="s">
        <v>2202</v>
      </c>
      <c r="B1105" s="134" t="s">
        <v>2203</v>
      </c>
      <c r="C1105" s="139" t="s">
        <v>15</v>
      </c>
      <c r="D1105" s="165">
        <v>0</v>
      </c>
      <c r="E1105" s="176">
        <v>0</v>
      </c>
    </row>
    <row r="1106" spans="1:5" ht="30">
      <c r="A1106" s="124" t="s">
        <v>2204</v>
      </c>
      <c r="B1106" s="134" t="s">
        <v>2205</v>
      </c>
      <c r="C1106" s="139" t="s">
        <v>15</v>
      </c>
      <c r="D1106" s="165">
        <v>0</v>
      </c>
      <c r="E1106" s="176">
        <v>0</v>
      </c>
    </row>
    <row r="1107" spans="1:5" ht="30">
      <c r="A1107" s="124" t="s">
        <v>2206</v>
      </c>
      <c r="B1107" s="134" t="s">
        <v>2207</v>
      </c>
      <c r="C1107" s="139" t="s">
        <v>45</v>
      </c>
      <c r="D1107" s="162">
        <v>99.900001525878906</v>
      </c>
      <c r="E1107" s="173">
        <v>99.900001525878906</v>
      </c>
    </row>
    <row r="1108" spans="1:5" ht="30">
      <c r="A1108" s="124" t="s">
        <v>2208</v>
      </c>
      <c r="B1108" s="134" t="s">
        <v>2209</v>
      </c>
      <c r="C1108" s="139" t="s">
        <v>15</v>
      </c>
      <c r="D1108" s="165">
        <v>0</v>
      </c>
      <c r="E1108" s="176">
        <v>0</v>
      </c>
    </row>
    <row r="1109" spans="1:5" ht="30">
      <c r="A1109" s="124" t="s">
        <v>2210</v>
      </c>
      <c r="B1109" s="134" t="s">
        <v>2211</v>
      </c>
      <c r="C1109" s="139" t="s">
        <v>15</v>
      </c>
      <c r="D1109" s="161">
        <v>2.6974821090698242</v>
      </c>
      <c r="E1109" s="172">
        <v>2.6974821090698242</v>
      </c>
    </row>
    <row r="1110" spans="1:5">
      <c r="A1110" s="124" t="s">
        <v>2212</v>
      </c>
      <c r="B1110" s="134" t="s">
        <v>2213</v>
      </c>
      <c r="C1110" s="139"/>
      <c r="D1110" s="131" t="s">
        <v>1328</v>
      </c>
      <c r="E1110" s="152" t="s">
        <v>1328</v>
      </c>
    </row>
    <row r="1111" spans="1:5" ht="30">
      <c r="A1111" s="124" t="s">
        <v>2214</v>
      </c>
      <c r="B1111" s="134" t="s">
        <v>2215</v>
      </c>
      <c r="C1111" s="139"/>
      <c r="D1111" s="131" t="s">
        <v>1995</v>
      </c>
      <c r="E1111" s="152" t="s">
        <v>1995</v>
      </c>
    </row>
    <row r="1112" spans="1:5">
      <c r="A1112" s="124" t="s">
        <v>2216</v>
      </c>
      <c r="B1112" s="134" t="s">
        <v>2217</v>
      </c>
      <c r="C1112" s="139" t="s">
        <v>39</v>
      </c>
      <c r="D1112" s="161">
        <v>3.5305981636047363</v>
      </c>
      <c r="E1112" s="172">
        <v>3.5285215377807617</v>
      </c>
    </row>
    <row r="1113" spans="1:5" ht="30">
      <c r="A1113" s="124" t="s">
        <v>2218</v>
      </c>
      <c r="B1113" s="134" t="s">
        <v>2219</v>
      </c>
      <c r="C1113" s="139" t="s">
        <v>50</v>
      </c>
      <c r="D1113" s="166">
        <v>0.34473255276679993</v>
      </c>
      <c r="E1113" s="177">
        <v>0.34473249316215515</v>
      </c>
    </row>
    <row r="1114" spans="1:5" ht="30">
      <c r="A1114" s="124" t="s">
        <v>2220</v>
      </c>
      <c r="B1114" s="134" t="s">
        <v>2221</v>
      </c>
      <c r="C1114" s="139" t="s">
        <v>50</v>
      </c>
      <c r="D1114" s="166">
        <v>0.34473255276679993</v>
      </c>
      <c r="E1114" s="177">
        <v>0.34473249316215515</v>
      </c>
    </row>
    <row r="1115" spans="1:5" ht="30">
      <c r="A1115" s="124" t="s">
        <v>2222</v>
      </c>
      <c r="B1115" s="134" t="s">
        <v>2223</v>
      </c>
      <c r="C1115" s="139" t="s">
        <v>50</v>
      </c>
      <c r="D1115" s="165">
        <v>0</v>
      </c>
      <c r="E1115" s="176">
        <v>0</v>
      </c>
    </row>
    <row r="1116" spans="1:5" ht="30">
      <c r="A1116" s="124" t="s">
        <v>2224</v>
      </c>
      <c r="B1116" s="134" t="s">
        <v>2225</v>
      </c>
      <c r="C1116" s="139" t="s">
        <v>45</v>
      </c>
      <c r="D1116" s="162">
        <v>74.998054504394531</v>
      </c>
      <c r="E1116" s="173">
        <v>74.997184753417969</v>
      </c>
    </row>
    <row r="1117" spans="1:5" ht="30">
      <c r="A1117" s="124" t="s">
        <v>2226</v>
      </c>
      <c r="B1117" s="134" t="s">
        <v>2227</v>
      </c>
      <c r="C1117" s="139" t="s">
        <v>15</v>
      </c>
      <c r="D1117" s="162">
        <v>59.256366729736328</v>
      </c>
      <c r="E1117" s="173">
        <v>46.286472320556641</v>
      </c>
    </row>
    <row r="1118" spans="1:5" ht="30">
      <c r="A1118" s="124" t="s">
        <v>2228</v>
      </c>
      <c r="B1118" s="134" t="s">
        <v>2229</v>
      </c>
      <c r="C1118" s="139" t="s">
        <v>15</v>
      </c>
      <c r="D1118" s="162">
        <v>57.478679656982422</v>
      </c>
      <c r="E1118" s="173">
        <v>44.897880554199219</v>
      </c>
    </row>
    <row r="1119" spans="1:5" ht="30">
      <c r="A1119" s="124" t="s">
        <v>2230</v>
      </c>
      <c r="B1119" s="134" t="s">
        <v>2231</v>
      </c>
      <c r="C1119" s="139" t="s">
        <v>15</v>
      </c>
      <c r="D1119" s="162">
        <v>63.04583740234375</v>
      </c>
      <c r="E1119" s="173">
        <v>49.430068969726563</v>
      </c>
    </row>
    <row r="1120" spans="1:5">
      <c r="A1120" s="124" t="s">
        <v>2232</v>
      </c>
      <c r="B1120" s="134" t="s">
        <v>2233</v>
      </c>
      <c r="C1120" s="139" t="s">
        <v>20</v>
      </c>
      <c r="D1120" s="163">
        <v>4482.35888671875</v>
      </c>
      <c r="E1120" s="174">
        <v>3503.29052734375</v>
      </c>
    </row>
    <row r="1121" spans="1:5" ht="30">
      <c r="A1121" s="124" t="s">
        <v>2234</v>
      </c>
      <c r="B1121" s="134" t="s">
        <v>2235</v>
      </c>
      <c r="C1121" s="139" t="s">
        <v>50</v>
      </c>
      <c r="D1121" s="161">
        <v>1.0135135650634766</v>
      </c>
      <c r="E1121" s="172">
        <v>1.0135135650634766</v>
      </c>
    </row>
    <row r="1122" spans="1:5" ht="30">
      <c r="A1122" s="124" t="s">
        <v>2236</v>
      </c>
      <c r="B1122" s="134" t="s">
        <v>2237</v>
      </c>
      <c r="C1122" s="139" t="s">
        <v>42</v>
      </c>
      <c r="D1122" s="162">
        <v>30.021286010742188</v>
      </c>
      <c r="E1122" s="173">
        <v>28.022071838378906</v>
      </c>
    </row>
    <row r="1123" spans="1:5" ht="30">
      <c r="A1123" s="124" t="s">
        <v>2238</v>
      </c>
      <c r="B1123" s="134" t="s">
        <v>2239</v>
      </c>
      <c r="C1123" s="139" t="s">
        <v>348</v>
      </c>
      <c r="D1123" s="167">
        <v>125.83370208740234</v>
      </c>
      <c r="E1123" s="178">
        <v>117.47301483154297</v>
      </c>
    </row>
    <row r="1124" spans="1:5" ht="30">
      <c r="A1124" s="124" t="s">
        <v>2240</v>
      </c>
      <c r="B1124" s="134" t="s">
        <v>2241</v>
      </c>
      <c r="C1124" s="139" t="s">
        <v>20</v>
      </c>
      <c r="D1124" s="163">
        <v>4482.35888671875</v>
      </c>
      <c r="E1124" s="174">
        <v>3503.29052734375</v>
      </c>
    </row>
    <row r="1125" spans="1:5" ht="30">
      <c r="A1125" s="124" t="s">
        <v>2242</v>
      </c>
      <c r="B1125" s="134" t="s">
        <v>2243</v>
      </c>
      <c r="C1125" s="139" t="s">
        <v>50</v>
      </c>
      <c r="D1125" s="161">
        <v>1.3582460880279541</v>
      </c>
      <c r="E1125" s="172">
        <v>1.3582460880279541</v>
      </c>
    </row>
    <row r="1126" spans="1:5" ht="30">
      <c r="A1126" s="124" t="s">
        <v>2244</v>
      </c>
      <c r="B1126" s="134" t="s">
        <v>2245</v>
      </c>
      <c r="C1126" s="139" t="s">
        <v>42</v>
      </c>
      <c r="D1126" s="162">
        <v>30.024749755859375</v>
      </c>
      <c r="E1126" s="173">
        <v>28.025480270385742</v>
      </c>
    </row>
    <row r="1127" spans="1:5" ht="30">
      <c r="A1127" s="124" t="s">
        <v>2246</v>
      </c>
      <c r="B1127" s="134" t="s">
        <v>2247</v>
      </c>
      <c r="C1127" s="139" t="s">
        <v>348</v>
      </c>
      <c r="D1127" s="167">
        <v>125.87986755371094</v>
      </c>
      <c r="E1127" s="178">
        <v>117.51914978027344</v>
      </c>
    </row>
    <row r="1128" spans="1:5">
      <c r="A1128" s="124" t="s">
        <v>2248</v>
      </c>
      <c r="B1128" s="134" t="s">
        <v>2249</v>
      </c>
      <c r="C1128" s="139"/>
      <c r="D1128" s="131" t="s">
        <v>1516</v>
      </c>
      <c r="E1128" s="152" t="s">
        <v>1516</v>
      </c>
    </row>
    <row r="1129" spans="1:5" ht="30">
      <c r="A1129" s="124" t="s">
        <v>2250</v>
      </c>
      <c r="B1129" s="134" t="s">
        <v>2251</v>
      </c>
      <c r="C1129" s="139" t="s">
        <v>15</v>
      </c>
      <c r="D1129" s="162">
        <v>65.248542785644531</v>
      </c>
      <c r="E1129" s="173">
        <v>51.157066345214844</v>
      </c>
    </row>
    <row r="1130" spans="1:5" ht="30">
      <c r="A1130" s="124" t="s">
        <v>2252</v>
      </c>
      <c r="B1130" s="134" t="s">
        <v>2253</v>
      </c>
      <c r="C1130" s="139" t="s">
        <v>45</v>
      </c>
      <c r="D1130" s="162">
        <v>94.010269165039063</v>
      </c>
      <c r="E1130" s="173">
        <v>93.662460327148438</v>
      </c>
    </row>
    <row r="1131" spans="1:5" ht="30">
      <c r="A1131" s="124" t="s">
        <v>420</v>
      </c>
      <c r="B1131" s="134" t="s">
        <v>2254</v>
      </c>
      <c r="C1131" s="139"/>
      <c r="D1131" s="161">
        <v>1.0349382162094116</v>
      </c>
      <c r="E1131" s="172">
        <v>1.0349382162094116</v>
      </c>
    </row>
    <row r="1132" spans="1:5" ht="30">
      <c r="A1132" s="124" t="s">
        <v>2255</v>
      </c>
      <c r="B1132" s="134" t="s">
        <v>2256</v>
      </c>
      <c r="C1132" s="139"/>
      <c r="D1132" s="161">
        <v>1</v>
      </c>
      <c r="E1132" s="172">
        <v>1</v>
      </c>
    </row>
    <row r="1133" spans="1:5" ht="30">
      <c r="A1133" s="124" t="s">
        <v>2257</v>
      </c>
      <c r="B1133" s="134" t="s">
        <v>2258</v>
      </c>
      <c r="C1133" s="139" t="s">
        <v>15</v>
      </c>
      <c r="D1133" s="162">
        <v>63.04583740234375</v>
      </c>
      <c r="E1133" s="173">
        <v>49.430068969726563</v>
      </c>
    </row>
    <row r="1134" spans="1:5" ht="30">
      <c r="A1134" s="124" t="s">
        <v>2259</v>
      </c>
      <c r="B1134" s="134" t="s">
        <v>2260</v>
      </c>
      <c r="C1134" s="139" t="s">
        <v>15</v>
      </c>
      <c r="D1134" s="162">
        <v>59.256366729736328</v>
      </c>
      <c r="E1134" s="173">
        <v>46.286472320556641</v>
      </c>
    </row>
    <row r="1135" spans="1:5" ht="30">
      <c r="A1135" s="124" t="s">
        <v>2261</v>
      </c>
      <c r="B1135" s="134" t="s">
        <v>2262</v>
      </c>
      <c r="C1135" s="139" t="s">
        <v>45</v>
      </c>
      <c r="D1135" s="162">
        <v>93.989341735839844</v>
      </c>
      <c r="E1135" s="173">
        <v>93.640312194824219</v>
      </c>
    </row>
    <row r="1136" spans="1:5" ht="30">
      <c r="A1136" s="124" t="s">
        <v>2263</v>
      </c>
      <c r="B1136" s="134" t="s">
        <v>2264</v>
      </c>
      <c r="C1136" s="139" t="s">
        <v>15</v>
      </c>
      <c r="D1136" s="161">
        <v>3.7894690036773682</v>
      </c>
      <c r="E1136" s="172">
        <v>3.1435959339141846</v>
      </c>
    </row>
    <row r="1137" spans="1:5" ht="30">
      <c r="A1137" s="124" t="s">
        <v>2265</v>
      </c>
      <c r="B1137" s="134" t="s">
        <v>2266</v>
      </c>
      <c r="C1137" s="139" t="s">
        <v>15</v>
      </c>
      <c r="D1137" s="162">
        <v>61.326679229736328</v>
      </c>
      <c r="E1137" s="173">
        <v>47.903640747070313</v>
      </c>
    </row>
    <row r="1138" spans="1:5">
      <c r="A1138" s="124" t="s">
        <v>2267</v>
      </c>
      <c r="B1138" s="134" t="s">
        <v>2268</v>
      </c>
      <c r="C1138" s="139"/>
      <c r="D1138" s="131" t="s">
        <v>1328</v>
      </c>
      <c r="E1138" s="152" t="s">
        <v>1328</v>
      </c>
    </row>
    <row r="1139" spans="1:5" ht="30">
      <c r="A1139" s="124" t="s">
        <v>2269</v>
      </c>
      <c r="B1139" s="134" t="s">
        <v>2270</v>
      </c>
      <c r="C1139" s="139"/>
      <c r="D1139" s="131" t="s">
        <v>1995</v>
      </c>
      <c r="E1139" s="152" t="s">
        <v>1995</v>
      </c>
    </row>
    <row r="1140" spans="1:5">
      <c r="A1140" s="124" t="s">
        <v>2271</v>
      </c>
      <c r="B1140" s="134" t="s">
        <v>2272</v>
      </c>
      <c r="C1140" s="139" t="s">
        <v>39</v>
      </c>
      <c r="D1140" s="165">
        <v>0</v>
      </c>
      <c r="E1140" s="176">
        <v>0</v>
      </c>
    </row>
    <row r="1141" spans="1:5" ht="30">
      <c r="A1141" s="124" t="s">
        <v>2273</v>
      </c>
      <c r="B1141" s="134" t="s">
        <v>2274</v>
      </c>
      <c r="C1141" s="139" t="s">
        <v>50</v>
      </c>
      <c r="D1141" s="165">
        <v>0</v>
      </c>
      <c r="E1141" s="176">
        <v>0</v>
      </c>
    </row>
    <row r="1142" spans="1:5" ht="30">
      <c r="A1142" s="124" t="s">
        <v>2275</v>
      </c>
      <c r="B1142" s="134" t="s">
        <v>2276</v>
      </c>
      <c r="C1142" s="139" t="s">
        <v>50</v>
      </c>
      <c r="D1142" s="165">
        <v>0</v>
      </c>
      <c r="E1142" s="176">
        <v>0</v>
      </c>
    </row>
    <row r="1143" spans="1:5" ht="30">
      <c r="A1143" s="124" t="s">
        <v>2277</v>
      </c>
      <c r="B1143" s="134" t="s">
        <v>2278</v>
      </c>
      <c r="C1143" s="139" t="s">
        <v>50</v>
      </c>
      <c r="D1143" s="165">
        <v>0</v>
      </c>
      <c r="E1143" s="176">
        <v>0</v>
      </c>
    </row>
    <row r="1144" spans="1:5" ht="30">
      <c r="A1144" s="124" t="s">
        <v>2279</v>
      </c>
      <c r="B1144" s="134" t="s">
        <v>2280</v>
      </c>
      <c r="C1144" s="139" t="s">
        <v>45</v>
      </c>
      <c r="D1144" s="162">
        <v>74.998054504394531</v>
      </c>
      <c r="E1144" s="173">
        <v>74.997184753417969</v>
      </c>
    </row>
    <row r="1145" spans="1:5" ht="30">
      <c r="A1145" s="124" t="s">
        <v>2281</v>
      </c>
      <c r="B1145" s="134" t="s">
        <v>2282</v>
      </c>
      <c r="C1145" s="139" t="s">
        <v>15</v>
      </c>
      <c r="D1145" s="165">
        <v>0</v>
      </c>
      <c r="E1145" s="176">
        <v>0</v>
      </c>
    </row>
    <row r="1146" spans="1:5" ht="30">
      <c r="A1146" s="124" t="s">
        <v>2283</v>
      </c>
      <c r="B1146" s="134" t="s">
        <v>2284</v>
      </c>
      <c r="C1146" s="139" t="s">
        <v>15</v>
      </c>
      <c r="D1146" s="165">
        <v>0</v>
      </c>
      <c r="E1146" s="176">
        <v>0</v>
      </c>
    </row>
    <row r="1147" spans="1:5" ht="30">
      <c r="A1147" s="124" t="s">
        <v>2285</v>
      </c>
      <c r="B1147" s="134" t="s">
        <v>2286</v>
      </c>
      <c r="C1147" s="139" t="s">
        <v>15</v>
      </c>
      <c r="D1147" s="165">
        <v>0</v>
      </c>
      <c r="E1147" s="176">
        <v>0</v>
      </c>
    </row>
    <row r="1148" spans="1:5">
      <c r="A1148" s="124" t="s">
        <v>2287</v>
      </c>
      <c r="B1148" s="134" t="s">
        <v>2288</v>
      </c>
      <c r="C1148" s="139" t="s">
        <v>20</v>
      </c>
      <c r="D1148" s="170">
        <v>2.9418970370898023E-7</v>
      </c>
      <c r="E1148" s="181">
        <v>2.9418970370898023E-7</v>
      </c>
    </row>
    <row r="1149" spans="1:5" ht="30">
      <c r="A1149" s="124" t="s">
        <v>2289</v>
      </c>
      <c r="B1149" s="134" t="s">
        <v>2290</v>
      </c>
      <c r="C1149" s="139" t="s">
        <v>50</v>
      </c>
      <c r="D1149" s="161">
        <v>2.3808958530426025</v>
      </c>
      <c r="E1149" s="172">
        <v>2.3808960914611816</v>
      </c>
    </row>
    <row r="1150" spans="1:5" ht="30">
      <c r="A1150" s="124" t="s">
        <v>2291</v>
      </c>
      <c r="B1150" s="134" t="s">
        <v>2292</v>
      </c>
      <c r="C1150" s="139" t="s">
        <v>42</v>
      </c>
      <c r="D1150" s="167">
        <v>104.39204406738281</v>
      </c>
      <c r="E1150" s="178">
        <v>104.39204406738281</v>
      </c>
    </row>
    <row r="1151" spans="1:5" ht="30">
      <c r="A1151" s="124" t="s">
        <v>2293</v>
      </c>
      <c r="B1151" s="134" t="s">
        <v>2294</v>
      </c>
      <c r="C1151" s="139" t="s">
        <v>348</v>
      </c>
      <c r="D1151" s="167">
        <v>437.71966552734375</v>
      </c>
      <c r="E1151" s="178">
        <v>437.71966552734375</v>
      </c>
    </row>
    <row r="1152" spans="1:5">
      <c r="A1152" s="124" t="s">
        <v>2295</v>
      </c>
      <c r="B1152" s="134" t="s">
        <v>2296</v>
      </c>
      <c r="C1152" s="139" t="s">
        <v>20</v>
      </c>
      <c r="D1152" s="165">
        <v>0</v>
      </c>
      <c r="E1152" s="176">
        <v>0</v>
      </c>
    </row>
    <row r="1153" spans="1:5" ht="30">
      <c r="A1153" s="124" t="s">
        <v>2297</v>
      </c>
      <c r="B1153" s="134" t="s">
        <v>2298</v>
      </c>
      <c r="C1153" s="139" t="s">
        <v>50</v>
      </c>
      <c r="D1153" s="161">
        <v>2.3808958530426025</v>
      </c>
      <c r="E1153" s="172">
        <v>2.3808960914611816</v>
      </c>
    </row>
    <row r="1154" spans="1:5" ht="30">
      <c r="A1154" s="124" t="s">
        <v>2299</v>
      </c>
      <c r="B1154" s="134" t="s">
        <v>2300</v>
      </c>
      <c r="C1154" s="139" t="s">
        <v>42</v>
      </c>
      <c r="D1154" s="167">
        <v>104.39204406738281</v>
      </c>
      <c r="E1154" s="178">
        <v>104.39204406738281</v>
      </c>
    </row>
    <row r="1155" spans="1:5" ht="30">
      <c r="A1155" s="124" t="s">
        <v>2301</v>
      </c>
      <c r="B1155" s="134" t="s">
        <v>2302</v>
      </c>
      <c r="C1155" s="139" t="s">
        <v>348</v>
      </c>
      <c r="D1155" s="167">
        <v>437.71966552734375</v>
      </c>
      <c r="E1155" s="178">
        <v>437.71966552734375</v>
      </c>
    </row>
    <row r="1156" spans="1:5">
      <c r="A1156" s="124" t="s">
        <v>2303</v>
      </c>
      <c r="B1156" s="134" t="s">
        <v>2304</v>
      </c>
      <c r="C1156" s="139"/>
      <c r="D1156" s="131" t="s">
        <v>1516</v>
      </c>
      <c r="E1156" s="152" t="s">
        <v>1516</v>
      </c>
    </row>
    <row r="1157" spans="1:5" ht="30">
      <c r="A1157" s="124" t="s">
        <v>2305</v>
      </c>
      <c r="B1157" s="134" t="s">
        <v>2306</v>
      </c>
      <c r="C1157" s="139" t="s">
        <v>15</v>
      </c>
      <c r="D1157" s="161">
        <v>1</v>
      </c>
      <c r="E1157" s="172">
        <v>1</v>
      </c>
    </row>
    <row r="1158" spans="1:5" ht="30">
      <c r="A1158" s="124" t="s">
        <v>2307</v>
      </c>
      <c r="B1158" s="134" t="s">
        <v>2308</v>
      </c>
      <c r="C1158" s="139" t="s">
        <v>45</v>
      </c>
      <c r="D1158" s="162">
        <v>94.010269165039063</v>
      </c>
      <c r="E1158" s="173">
        <v>93.662460327148438</v>
      </c>
    </row>
    <row r="1159" spans="1:5" ht="30">
      <c r="A1159" s="124" t="s">
        <v>424</v>
      </c>
      <c r="B1159" s="134" t="s">
        <v>2309</v>
      </c>
      <c r="C1159" s="139"/>
      <c r="D1159" s="161">
        <v>1.0349382162094116</v>
      </c>
      <c r="E1159" s="172">
        <v>1.0349382162094116</v>
      </c>
    </row>
    <row r="1160" spans="1:5" ht="30">
      <c r="A1160" s="124" t="s">
        <v>2310</v>
      </c>
      <c r="B1160" s="134" t="s">
        <v>2311</v>
      </c>
      <c r="C1160" s="139"/>
      <c r="D1160" s="161">
        <v>1</v>
      </c>
      <c r="E1160" s="172">
        <v>1</v>
      </c>
    </row>
    <row r="1161" spans="1:5" ht="30">
      <c r="A1161" s="124" t="s">
        <v>2312</v>
      </c>
      <c r="B1161" s="134" t="s">
        <v>2313</v>
      </c>
      <c r="C1161" s="139" t="s">
        <v>15</v>
      </c>
      <c r="D1161" s="165">
        <v>0</v>
      </c>
      <c r="E1161" s="176">
        <v>0</v>
      </c>
    </row>
    <row r="1162" spans="1:5" ht="30">
      <c r="A1162" s="124" t="s">
        <v>2314</v>
      </c>
      <c r="B1162" s="134" t="s">
        <v>2315</v>
      </c>
      <c r="C1162" s="139" t="s">
        <v>15</v>
      </c>
      <c r="D1162" s="165">
        <v>0</v>
      </c>
      <c r="E1162" s="176">
        <v>0</v>
      </c>
    </row>
    <row r="1163" spans="1:5" ht="30">
      <c r="A1163" s="124" t="s">
        <v>2316</v>
      </c>
      <c r="B1163" s="134" t="s">
        <v>2317</v>
      </c>
      <c r="C1163" s="139" t="s">
        <v>45</v>
      </c>
      <c r="D1163" s="162">
        <v>99.900001525878906</v>
      </c>
      <c r="E1163" s="173">
        <v>99.900001525878906</v>
      </c>
    </row>
    <row r="1164" spans="1:5" ht="30">
      <c r="A1164" s="124" t="s">
        <v>2318</v>
      </c>
      <c r="B1164" s="134" t="s">
        <v>2319</v>
      </c>
      <c r="C1164" s="139" t="s">
        <v>15</v>
      </c>
      <c r="D1164" s="165">
        <v>0</v>
      </c>
      <c r="E1164" s="176">
        <v>0</v>
      </c>
    </row>
    <row r="1165" spans="1:5" ht="30">
      <c r="A1165" s="124" t="s">
        <v>2320</v>
      </c>
      <c r="B1165" s="134" t="s">
        <v>2321</v>
      </c>
      <c r="C1165" s="139" t="s">
        <v>15</v>
      </c>
      <c r="D1165" s="162">
        <v>66.343231201171875</v>
      </c>
      <c r="E1165" s="173">
        <v>66.343231201171875</v>
      </c>
    </row>
    <row r="1166" spans="1:5">
      <c r="A1166" s="124" t="s">
        <v>2322</v>
      </c>
      <c r="B1166" s="134" t="s">
        <v>2323</v>
      </c>
      <c r="C1166" s="139"/>
      <c r="D1166" s="131" t="s">
        <v>1328</v>
      </c>
      <c r="E1166" s="152" t="s">
        <v>1328</v>
      </c>
    </row>
    <row r="1167" spans="1:5" ht="30">
      <c r="A1167" s="124" t="s">
        <v>2324</v>
      </c>
      <c r="B1167" s="134" t="s">
        <v>2325</v>
      </c>
      <c r="C1167" s="139"/>
      <c r="D1167" s="131" t="s">
        <v>1995</v>
      </c>
      <c r="E1167" s="152" t="s">
        <v>1995</v>
      </c>
    </row>
    <row r="1168" spans="1:5">
      <c r="A1168" s="124" t="s">
        <v>2326</v>
      </c>
      <c r="B1168" s="134" t="s">
        <v>2327</v>
      </c>
      <c r="C1168" s="139" t="s">
        <v>39</v>
      </c>
      <c r="D1168" s="165">
        <v>0</v>
      </c>
      <c r="E1168" s="176">
        <v>0</v>
      </c>
    </row>
    <row r="1169" spans="1:5" ht="30">
      <c r="A1169" s="124" t="s">
        <v>2328</v>
      </c>
      <c r="B1169" s="134" t="s">
        <v>2329</v>
      </c>
      <c r="C1169" s="139" t="s">
        <v>50</v>
      </c>
      <c r="D1169" s="165">
        <v>0</v>
      </c>
      <c r="E1169" s="176">
        <v>0</v>
      </c>
    </row>
    <row r="1170" spans="1:5" ht="30">
      <c r="A1170" s="124" t="s">
        <v>2330</v>
      </c>
      <c r="B1170" s="134" t="s">
        <v>2331</v>
      </c>
      <c r="C1170" s="139" t="s">
        <v>50</v>
      </c>
      <c r="D1170" s="165">
        <v>0</v>
      </c>
      <c r="E1170" s="176">
        <v>0</v>
      </c>
    </row>
    <row r="1171" spans="1:5" ht="30">
      <c r="A1171" s="124" t="s">
        <v>2332</v>
      </c>
      <c r="B1171" s="134" t="s">
        <v>2333</v>
      </c>
      <c r="C1171" s="139" t="s">
        <v>50</v>
      </c>
      <c r="D1171" s="165">
        <v>0</v>
      </c>
      <c r="E1171" s="176">
        <v>0</v>
      </c>
    </row>
    <row r="1172" spans="1:5" ht="30">
      <c r="A1172" s="124" t="s">
        <v>2334</v>
      </c>
      <c r="B1172" s="134" t="s">
        <v>2335</v>
      </c>
      <c r="C1172" s="139" t="s">
        <v>45</v>
      </c>
      <c r="D1172" s="162">
        <v>74.998054504394531</v>
      </c>
      <c r="E1172" s="173">
        <v>74.997184753417969</v>
      </c>
    </row>
    <row r="1173" spans="1:5" ht="30">
      <c r="A1173" s="124" t="s">
        <v>2336</v>
      </c>
      <c r="B1173" s="134" t="s">
        <v>2337</v>
      </c>
      <c r="C1173" s="139" t="s">
        <v>15</v>
      </c>
      <c r="D1173" s="165">
        <v>0</v>
      </c>
      <c r="E1173" s="176">
        <v>0</v>
      </c>
    </row>
    <row r="1174" spans="1:5" ht="30">
      <c r="A1174" s="124" t="s">
        <v>2338</v>
      </c>
      <c r="B1174" s="134" t="s">
        <v>2339</v>
      </c>
      <c r="C1174" s="139" t="s">
        <v>15</v>
      </c>
      <c r="D1174" s="165">
        <v>0</v>
      </c>
      <c r="E1174" s="176">
        <v>0</v>
      </c>
    </row>
    <row r="1175" spans="1:5" ht="30">
      <c r="A1175" s="124" t="s">
        <v>2340</v>
      </c>
      <c r="B1175" s="134" t="s">
        <v>2341</v>
      </c>
      <c r="C1175" s="139" t="s">
        <v>15</v>
      </c>
      <c r="D1175" s="165">
        <v>0</v>
      </c>
      <c r="E1175" s="176">
        <v>0</v>
      </c>
    </row>
    <row r="1176" spans="1:5">
      <c r="A1176" s="124" t="s">
        <v>2342</v>
      </c>
      <c r="B1176" s="134" t="s">
        <v>2343</v>
      </c>
      <c r="C1176" s="139" t="s">
        <v>20</v>
      </c>
      <c r="D1176" s="170">
        <v>2.9418970370898023E-7</v>
      </c>
      <c r="E1176" s="181">
        <v>2.9418970370898023E-7</v>
      </c>
    </row>
    <row r="1177" spans="1:5" ht="30">
      <c r="A1177" s="124" t="s">
        <v>2344</v>
      </c>
      <c r="B1177" s="134" t="s">
        <v>2345</v>
      </c>
      <c r="C1177" s="139" t="s">
        <v>50</v>
      </c>
      <c r="D1177" s="161">
        <v>2.3808958530426025</v>
      </c>
      <c r="E1177" s="172">
        <v>2.3808960914611816</v>
      </c>
    </row>
    <row r="1178" spans="1:5" ht="30">
      <c r="A1178" s="124" t="s">
        <v>2346</v>
      </c>
      <c r="B1178" s="134" t="s">
        <v>2347</v>
      </c>
      <c r="C1178" s="139" t="s">
        <v>42</v>
      </c>
      <c r="D1178" s="167">
        <v>104.39204406738281</v>
      </c>
      <c r="E1178" s="178">
        <v>104.39204406738281</v>
      </c>
    </row>
    <row r="1179" spans="1:5" ht="30">
      <c r="A1179" s="124" t="s">
        <v>2348</v>
      </c>
      <c r="B1179" s="134" t="s">
        <v>2349</v>
      </c>
      <c r="C1179" s="139" t="s">
        <v>348</v>
      </c>
      <c r="D1179" s="167">
        <v>437.71966552734375</v>
      </c>
      <c r="E1179" s="178">
        <v>437.71966552734375</v>
      </c>
    </row>
    <row r="1180" spans="1:5">
      <c r="A1180" s="124" t="s">
        <v>2350</v>
      </c>
      <c r="B1180" s="134" t="s">
        <v>2351</v>
      </c>
      <c r="C1180" s="139" t="s">
        <v>20</v>
      </c>
      <c r="D1180" s="165">
        <v>0</v>
      </c>
      <c r="E1180" s="176">
        <v>0</v>
      </c>
    </row>
    <row r="1181" spans="1:5" ht="30">
      <c r="A1181" s="124" t="s">
        <v>2352</v>
      </c>
      <c r="B1181" s="134" t="s">
        <v>2353</v>
      </c>
      <c r="C1181" s="139" t="s">
        <v>50</v>
      </c>
      <c r="D1181" s="161">
        <v>2.3808958530426025</v>
      </c>
      <c r="E1181" s="172">
        <v>2.3808960914611816</v>
      </c>
    </row>
    <row r="1182" spans="1:5" ht="30">
      <c r="A1182" s="124" t="s">
        <v>2354</v>
      </c>
      <c r="B1182" s="134" t="s">
        <v>2355</v>
      </c>
      <c r="C1182" s="139" t="s">
        <v>42</v>
      </c>
      <c r="D1182" s="167">
        <v>104.39204406738281</v>
      </c>
      <c r="E1182" s="178">
        <v>104.39204406738281</v>
      </c>
    </row>
    <row r="1183" spans="1:5" ht="30">
      <c r="A1183" s="124" t="s">
        <v>2356</v>
      </c>
      <c r="B1183" s="134" t="s">
        <v>2357</v>
      </c>
      <c r="C1183" s="139" t="s">
        <v>348</v>
      </c>
      <c r="D1183" s="167">
        <v>437.71966552734375</v>
      </c>
      <c r="E1183" s="178">
        <v>437.71966552734375</v>
      </c>
    </row>
    <row r="1184" spans="1:5">
      <c r="A1184" s="124" t="s">
        <v>2358</v>
      </c>
      <c r="B1184" s="134" t="s">
        <v>2359</v>
      </c>
      <c r="C1184" s="139"/>
      <c r="D1184" s="131" t="s">
        <v>1516</v>
      </c>
      <c r="E1184" s="152" t="s">
        <v>1516</v>
      </c>
    </row>
    <row r="1185" spans="1:5" ht="30">
      <c r="A1185" s="124" t="s">
        <v>2360</v>
      </c>
      <c r="B1185" s="134" t="s">
        <v>2361</v>
      </c>
      <c r="C1185" s="139" t="s">
        <v>15</v>
      </c>
      <c r="D1185" s="161">
        <v>1</v>
      </c>
      <c r="E1185" s="172">
        <v>1</v>
      </c>
    </row>
    <row r="1186" spans="1:5" ht="30">
      <c r="A1186" s="124" t="s">
        <v>2362</v>
      </c>
      <c r="B1186" s="134" t="s">
        <v>2363</v>
      </c>
      <c r="C1186" s="139" t="s">
        <v>45</v>
      </c>
      <c r="D1186" s="162">
        <v>94.010269165039063</v>
      </c>
      <c r="E1186" s="173">
        <v>93.662460327148438</v>
      </c>
    </row>
    <row r="1187" spans="1:5" ht="30">
      <c r="A1187" s="124" t="s">
        <v>428</v>
      </c>
      <c r="B1187" s="134" t="s">
        <v>2364</v>
      </c>
      <c r="C1187" s="139"/>
      <c r="D1187" s="161">
        <v>1.0349382162094116</v>
      </c>
      <c r="E1187" s="172">
        <v>1.0349382162094116</v>
      </c>
    </row>
    <row r="1188" spans="1:5" ht="30">
      <c r="A1188" s="124" t="s">
        <v>2365</v>
      </c>
      <c r="B1188" s="134" t="s">
        <v>2366</v>
      </c>
      <c r="C1188" s="139"/>
      <c r="D1188" s="161">
        <v>1</v>
      </c>
      <c r="E1188" s="172">
        <v>1</v>
      </c>
    </row>
    <row r="1189" spans="1:5" ht="30">
      <c r="A1189" s="124" t="s">
        <v>2367</v>
      </c>
      <c r="B1189" s="134" t="s">
        <v>2368</v>
      </c>
      <c r="C1189" s="139" t="s">
        <v>15</v>
      </c>
      <c r="D1189" s="165">
        <v>0</v>
      </c>
      <c r="E1189" s="176">
        <v>0</v>
      </c>
    </row>
    <row r="1190" spans="1:5" ht="30">
      <c r="A1190" s="124" t="s">
        <v>2369</v>
      </c>
      <c r="B1190" s="134" t="s">
        <v>2370</v>
      </c>
      <c r="C1190" s="139" t="s">
        <v>15</v>
      </c>
      <c r="D1190" s="165">
        <v>0</v>
      </c>
      <c r="E1190" s="176">
        <v>0</v>
      </c>
    </row>
    <row r="1191" spans="1:5" ht="30">
      <c r="A1191" s="124" t="s">
        <v>2371</v>
      </c>
      <c r="B1191" s="134" t="s">
        <v>2372</v>
      </c>
      <c r="C1191" s="139" t="s">
        <v>45</v>
      </c>
      <c r="D1191" s="162">
        <v>99.900001525878906</v>
      </c>
      <c r="E1191" s="173">
        <v>99.900001525878906</v>
      </c>
    </row>
    <row r="1192" spans="1:5" ht="30">
      <c r="A1192" s="124" t="s">
        <v>2373</v>
      </c>
      <c r="B1192" s="134" t="s">
        <v>2374</v>
      </c>
      <c r="C1192" s="139" t="s">
        <v>15</v>
      </c>
      <c r="D1192" s="165">
        <v>0</v>
      </c>
      <c r="E1192" s="176">
        <v>0</v>
      </c>
    </row>
    <row r="1193" spans="1:5" ht="30">
      <c r="A1193" s="124" t="s">
        <v>2375</v>
      </c>
      <c r="B1193" s="134" t="s">
        <v>2376</v>
      </c>
      <c r="C1193" s="139" t="s">
        <v>15</v>
      </c>
      <c r="D1193" s="161">
        <v>3.2438578605651855</v>
      </c>
      <c r="E1193" s="172">
        <v>3.2438578605651855</v>
      </c>
    </row>
    <row r="1194" spans="1:5">
      <c r="A1194" s="124" t="s">
        <v>2377</v>
      </c>
      <c r="B1194" s="134" t="s">
        <v>2378</v>
      </c>
      <c r="C1194" s="139" t="s">
        <v>20</v>
      </c>
      <c r="D1194" s="161">
        <v>1.5507211685180664</v>
      </c>
      <c r="E1194" s="172">
        <v>1.6669191122055054</v>
      </c>
    </row>
    <row r="1195" spans="1:5" ht="30">
      <c r="A1195" s="124" t="s">
        <v>2379</v>
      </c>
      <c r="B1195" s="134" t="s">
        <v>439</v>
      </c>
      <c r="C1195" s="139" t="s">
        <v>42</v>
      </c>
      <c r="D1195" s="162">
        <v>29.999990463256836</v>
      </c>
      <c r="E1195" s="173">
        <v>29.999990463256836</v>
      </c>
    </row>
    <row r="1196" spans="1:5" ht="30">
      <c r="A1196" s="124" t="s">
        <v>2380</v>
      </c>
      <c r="B1196" s="134" t="s">
        <v>2381</v>
      </c>
      <c r="C1196" s="139" t="s">
        <v>348</v>
      </c>
      <c r="D1196" s="167">
        <v>125.83366394042969</v>
      </c>
      <c r="E1196" s="178">
        <v>125.83366394042969</v>
      </c>
    </row>
    <row r="1197" spans="1:5">
      <c r="A1197" s="124" t="s">
        <v>2382</v>
      </c>
      <c r="B1197" s="134" t="s">
        <v>2383</v>
      </c>
      <c r="C1197" s="139" t="s">
        <v>20</v>
      </c>
      <c r="D1197" s="165">
        <v>0</v>
      </c>
      <c r="E1197" s="176">
        <v>0</v>
      </c>
    </row>
    <row r="1198" spans="1:5" ht="30">
      <c r="A1198" s="124" t="s">
        <v>2384</v>
      </c>
      <c r="B1198" s="134" t="s">
        <v>2385</v>
      </c>
      <c r="C1198" s="139" t="s">
        <v>42</v>
      </c>
      <c r="D1198" s="162">
        <v>41.517562866210937</v>
      </c>
      <c r="E1198" s="173">
        <v>41.517562866210937</v>
      </c>
    </row>
    <row r="1199" spans="1:5" ht="30">
      <c r="A1199" s="124" t="s">
        <v>2386</v>
      </c>
      <c r="B1199" s="134" t="s">
        <v>2387</v>
      </c>
      <c r="C1199" s="139" t="s">
        <v>348</v>
      </c>
      <c r="D1199" s="167">
        <v>173.85182189941406</v>
      </c>
      <c r="E1199" s="178">
        <v>173.85182189941406</v>
      </c>
    </row>
    <row r="1200" spans="1:5">
      <c r="A1200" s="124" t="s">
        <v>2388</v>
      </c>
      <c r="B1200" s="134" t="s">
        <v>2389</v>
      </c>
      <c r="C1200" s="139" t="s">
        <v>50</v>
      </c>
      <c r="D1200" s="166">
        <v>0.43890789151191711</v>
      </c>
      <c r="E1200" s="177">
        <v>0.43890789151191711</v>
      </c>
    </row>
    <row r="1201" spans="1:5">
      <c r="A1201" s="124" t="s">
        <v>2390</v>
      </c>
      <c r="B1201" s="134" t="s">
        <v>2391</v>
      </c>
      <c r="C1201" s="139" t="s">
        <v>20</v>
      </c>
      <c r="D1201" s="162">
        <v>56.460548400878906</v>
      </c>
      <c r="E1201" s="173">
        <v>63.034381866455078</v>
      </c>
    </row>
    <row r="1202" spans="1:5" ht="30">
      <c r="A1202" s="124" t="s">
        <v>2392</v>
      </c>
      <c r="B1202" s="134" t="s">
        <v>2393</v>
      </c>
      <c r="C1202" s="139" t="s">
        <v>42</v>
      </c>
      <c r="D1202" s="162">
        <v>41.517562866210937</v>
      </c>
      <c r="E1202" s="173">
        <v>41.517562866210937</v>
      </c>
    </row>
    <row r="1203" spans="1:5">
      <c r="A1203" s="124" t="s">
        <v>2394</v>
      </c>
      <c r="B1203" s="134" t="s">
        <v>2395</v>
      </c>
      <c r="C1203" s="139" t="s">
        <v>348</v>
      </c>
      <c r="D1203" s="167">
        <v>173.85182189941406</v>
      </c>
      <c r="E1203" s="178">
        <v>173.85182189941406</v>
      </c>
    </row>
    <row r="1204" spans="1:5">
      <c r="A1204" s="124" t="s">
        <v>2396</v>
      </c>
      <c r="B1204" s="134" t="s">
        <v>2397</v>
      </c>
      <c r="C1204" s="139" t="s">
        <v>20</v>
      </c>
      <c r="D1204" s="162">
        <v>58.011272430419922</v>
      </c>
      <c r="E1204" s="173">
        <v>64.7012939453125</v>
      </c>
    </row>
    <row r="1205" spans="1:5" ht="30">
      <c r="A1205" s="124" t="s">
        <v>2398</v>
      </c>
      <c r="B1205" s="134" t="s">
        <v>2399</v>
      </c>
      <c r="C1205" s="139" t="s">
        <v>42</v>
      </c>
      <c r="D1205" s="162">
        <v>41.210556030273438</v>
      </c>
      <c r="E1205" s="173">
        <v>41.221645355224609</v>
      </c>
    </row>
    <row r="1206" spans="1:5">
      <c r="A1206" s="124" t="s">
        <v>2400</v>
      </c>
      <c r="B1206" s="134" t="s">
        <v>2401</v>
      </c>
      <c r="C1206" s="139" t="s">
        <v>348</v>
      </c>
      <c r="D1206" s="167">
        <v>172.56814575195312</v>
      </c>
      <c r="E1206" s="178">
        <v>172.61451721191406</v>
      </c>
    </row>
    <row r="1207" spans="1:5" ht="30">
      <c r="A1207" s="124" t="s">
        <v>464</v>
      </c>
      <c r="B1207" s="134" t="s">
        <v>465</v>
      </c>
      <c r="C1207" s="139"/>
      <c r="D1207" s="166">
        <v>0.5</v>
      </c>
      <c r="E1207" s="177">
        <v>0.5</v>
      </c>
    </row>
    <row r="1208" spans="1:5" ht="30">
      <c r="A1208" s="124" t="s">
        <v>466</v>
      </c>
      <c r="B1208" s="134" t="s">
        <v>467</v>
      </c>
      <c r="C1208" s="139"/>
      <c r="D1208" s="166">
        <v>0.5</v>
      </c>
      <c r="E1208" s="177">
        <v>0.5</v>
      </c>
    </row>
    <row r="1209" spans="1:5" ht="30">
      <c r="A1209" s="124" t="s">
        <v>2402</v>
      </c>
      <c r="B1209" s="134" t="s">
        <v>2403</v>
      </c>
      <c r="C1209" s="139"/>
      <c r="D1209" s="170">
        <v>7.9471952574294846E-8</v>
      </c>
      <c r="E1209" s="181">
        <v>7.1639576049165044E-8</v>
      </c>
    </row>
    <row r="1210" spans="1:5" ht="30">
      <c r="A1210" s="124" t="s">
        <v>2404</v>
      </c>
      <c r="B1210" s="134" t="s">
        <v>2405</v>
      </c>
      <c r="C1210" s="139"/>
      <c r="D1210" s="166">
        <v>0.99999988079071045</v>
      </c>
      <c r="E1210" s="177">
        <v>0.99999988079071045</v>
      </c>
    </row>
    <row r="1211" spans="1:5" ht="30">
      <c r="A1211" s="124" t="s">
        <v>468</v>
      </c>
      <c r="B1211" s="134" t="s">
        <v>469</v>
      </c>
      <c r="C1211" s="139"/>
      <c r="D1211" s="166">
        <v>0.5</v>
      </c>
      <c r="E1211" s="177">
        <v>0.5</v>
      </c>
    </row>
    <row r="1212" spans="1:5" ht="30">
      <c r="A1212" s="124" t="s">
        <v>470</v>
      </c>
      <c r="B1212" s="134" t="s">
        <v>471</v>
      </c>
      <c r="C1212" s="139"/>
      <c r="D1212" s="166">
        <v>0.5</v>
      </c>
      <c r="E1212" s="177">
        <v>0.5</v>
      </c>
    </row>
    <row r="1213" spans="1:5" ht="30">
      <c r="A1213" s="124" t="s">
        <v>2406</v>
      </c>
      <c r="B1213" s="134" t="s">
        <v>2407</v>
      </c>
      <c r="C1213" s="139"/>
      <c r="D1213" s="161">
        <v>1</v>
      </c>
      <c r="E1213" s="172">
        <v>1</v>
      </c>
    </row>
    <row r="1214" spans="1:5" ht="30">
      <c r="A1214" s="124" t="s">
        <v>2408</v>
      </c>
      <c r="B1214" s="134" t="s">
        <v>2409</v>
      </c>
      <c r="C1214" s="139"/>
      <c r="D1214" s="170">
        <v>6.5632783929903127E-11</v>
      </c>
      <c r="E1214" s="181">
        <v>8.3975250364520804E-11</v>
      </c>
    </row>
    <row r="1215" spans="1:5" ht="30">
      <c r="A1215" s="124" t="s">
        <v>472</v>
      </c>
      <c r="B1215" s="134" t="s">
        <v>473</v>
      </c>
      <c r="C1215" s="139"/>
      <c r="D1215" s="166">
        <v>0.5</v>
      </c>
      <c r="E1215" s="177">
        <v>0.5</v>
      </c>
    </row>
    <row r="1216" spans="1:5" ht="30">
      <c r="A1216" s="124" t="s">
        <v>474</v>
      </c>
      <c r="B1216" s="134" t="s">
        <v>475</v>
      </c>
      <c r="C1216" s="139"/>
      <c r="D1216" s="166">
        <v>0.5</v>
      </c>
      <c r="E1216" s="177">
        <v>0.5</v>
      </c>
    </row>
    <row r="1217" spans="1:5" ht="30">
      <c r="A1217" s="124" t="s">
        <v>2410</v>
      </c>
      <c r="B1217" s="134" t="s">
        <v>2411</v>
      </c>
      <c r="C1217" s="139"/>
      <c r="D1217" s="161">
        <v>1</v>
      </c>
      <c r="E1217" s="172">
        <v>1</v>
      </c>
    </row>
    <row r="1218" spans="1:5" ht="30">
      <c r="A1218" s="124" t="s">
        <v>2412</v>
      </c>
      <c r="B1218" s="134" t="s">
        <v>2413</v>
      </c>
      <c r="C1218" s="139"/>
      <c r="D1218" s="170">
        <v>5.0712505306194089E-9</v>
      </c>
      <c r="E1218" s="181">
        <v>4.5468904197321081E-9</v>
      </c>
    </row>
    <row r="1219" spans="1:5" ht="30">
      <c r="A1219" s="124" t="s">
        <v>454</v>
      </c>
      <c r="B1219" s="134" t="s">
        <v>455</v>
      </c>
      <c r="C1219" s="139"/>
      <c r="D1219" s="166">
        <v>0.5</v>
      </c>
      <c r="E1219" s="177">
        <v>0.5</v>
      </c>
    </row>
    <row r="1220" spans="1:5" ht="30">
      <c r="A1220" s="124" t="s">
        <v>456</v>
      </c>
      <c r="B1220" s="134" t="s">
        <v>457</v>
      </c>
      <c r="C1220" s="139"/>
      <c r="D1220" s="166">
        <v>0.5</v>
      </c>
      <c r="E1220" s="177">
        <v>0.5</v>
      </c>
    </row>
    <row r="1221" spans="1:5" ht="30">
      <c r="A1221" s="124" t="s">
        <v>2414</v>
      </c>
      <c r="B1221" s="134" t="s">
        <v>2415</v>
      </c>
      <c r="C1221" s="139"/>
      <c r="D1221" s="166">
        <v>5.7003017514944077E-2</v>
      </c>
      <c r="E1221" s="177">
        <v>5.385897308588028E-2</v>
      </c>
    </row>
    <row r="1222" spans="1:5" ht="30">
      <c r="A1222" s="124" t="s">
        <v>2416</v>
      </c>
      <c r="B1222" s="134" t="s">
        <v>2417</v>
      </c>
      <c r="C1222" s="139"/>
      <c r="D1222" s="166">
        <v>0.9429970383644104</v>
      </c>
      <c r="E1222" s="177">
        <v>0.94614106416702271</v>
      </c>
    </row>
    <row r="1223" spans="1:5" ht="30">
      <c r="A1223" s="124" t="s">
        <v>442</v>
      </c>
      <c r="B1223" s="134" t="s">
        <v>443</v>
      </c>
      <c r="C1223" s="139"/>
      <c r="D1223" s="166">
        <v>0.5</v>
      </c>
      <c r="E1223" s="177">
        <v>0.5</v>
      </c>
    </row>
    <row r="1224" spans="1:5" ht="30">
      <c r="A1224" s="124" t="s">
        <v>444</v>
      </c>
      <c r="B1224" s="134" t="s">
        <v>445</v>
      </c>
      <c r="C1224" s="139"/>
      <c r="D1224" s="166">
        <v>0.5</v>
      </c>
      <c r="E1224" s="177">
        <v>0.5</v>
      </c>
    </row>
    <row r="1225" spans="1:5" ht="30">
      <c r="A1225" s="124" t="s">
        <v>2418</v>
      </c>
      <c r="B1225" s="134" t="s">
        <v>2419</v>
      </c>
      <c r="C1225" s="139"/>
      <c r="D1225" s="166">
        <v>0.5</v>
      </c>
      <c r="E1225" s="177">
        <v>0.5</v>
      </c>
    </row>
    <row r="1226" spans="1:5" ht="30">
      <c r="A1226" s="124" t="s">
        <v>2420</v>
      </c>
      <c r="B1226" s="134" t="s">
        <v>2421</v>
      </c>
      <c r="C1226" s="139"/>
      <c r="D1226" s="166">
        <v>0.5</v>
      </c>
      <c r="E1226" s="177">
        <v>0.5</v>
      </c>
    </row>
    <row r="1227" spans="1:5" ht="30">
      <c r="A1227" s="124" t="s">
        <v>2422</v>
      </c>
      <c r="B1227" s="134" t="s">
        <v>2423</v>
      </c>
      <c r="C1227" s="139"/>
      <c r="D1227" s="166">
        <v>0.5</v>
      </c>
      <c r="E1227" s="177">
        <v>0.5</v>
      </c>
    </row>
    <row r="1228" spans="1:5" ht="30">
      <c r="A1228" s="124" t="s">
        <v>2424</v>
      </c>
      <c r="B1228" s="134" t="s">
        <v>2425</v>
      </c>
      <c r="C1228" s="139"/>
      <c r="D1228" s="166">
        <v>0.5</v>
      </c>
      <c r="E1228" s="177">
        <v>0.5</v>
      </c>
    </row>
    <row r="1229" spans="1:5" ht="30">
      <c r="A1229" s="124" t="s">
        <v>2426</v>
      </c>
      <c r="B1229" s="134" t="s">
        <v>2427</v>
      </c>
      <c r="C1229" s="139" t="s">
        <v>45</v>
      </c>
      <c r="D1229" s="162">
        <v>75.3670654296875</v>
      </c>
      <c r="E1229" s="173">
        <v>75.314826965332031</v>
      </c>
    </row>
    <row r="1230" spans="1:5" ht="30">
      <c r="A1230" s="124" t="s">
        <v>2428</v>
      </c>
      <c r="B1230" s="134" t="s">
        <v>2429</v>
      </c>
      <c r="C1230" s="139" t="s">
        <v>45</v>
      </c>
      <c r="D1230" s="162">
        <v>20.221628189086914</v>
      </c>
      <c r="E1230" s="173">
        <v>20.207612991333008</v>
      </c>
    </row>
    <row r="1231" spans="1:5" ht="30">
      <c r="A1231" s="124" t="s">
        <v>2430</v>
      </c>
      <c r="B1231" s="134" t="s">
        <v>2431</v>
      </c>
      <c r="C1231" s="139" t="s">
        <v>45</v>
      </c>
      <c r="D1231" s="166">
        <v>2.9250191524624825E-2</v>
      </c>
      <c r="E1231" s="177">
        <v>2.9229914769530296E-2</v>
      </c>
    </row>
    <row r="1232" spans="1:5" ht="30">
      <c r="A1232" s="124" t="s">
        <v>2432</v>
      </c>
      <c r="B1232" s="134" t="s">
        <v>2433</v>
      </c>
      <c r="C1232" s="139" t="s">
        <v>45</v>
      </c>
      <c r="D1232" s="161">
        <v>3.4743857383728027</v>
      </c>
      <c r="E1232" s="172">
        <v>3.5412914752960205</v>
      </c>
    </row>
    <row r="1233" spans="1:5" ht="30">
      <c r="A1233" s="124" t="s">
        <v>2434</v>
      </c>
      <c r="B1233" s="134" t="s">
        <v>2435</v>
      </c>
      <c r="C1233" s="139" t="s">
        <v>45</v>
      </c>
      <c r="D1233" s="165">
        <v>0</v>
      </c>
      <c r="E1233" s="176">
        <v>0</v>
      </c>
    </row>
    <row r="1234" spans="1:5">
      <c r="A1234" s="124" t="s">
        <v>2436</v>
      </c>
      <c r="B1234" s="134" t="s">
        <v>2437</v>
      </c>
      <c r="C1234" s="139" t="s">
        <v>45</v>
      </c>
      <c r="D1234" s="166">
        <v>0.90767008066177368</v>
      </c>
      <c r="E1234" s="177">
        <v>0.90704077482223511</v>
      </c>
    </row>
    <row r="1235" spans="1:5" ht="30">
      <c r="A1235" s="124" t="s">
        <v>450</v>
      </c>
      <c r="B1235" s="134" t="s">
        <v>451</v>
      </c>
      <c r="C1235" s="139"/>
      <c r="D1235" s="166">
        <v>0.5</v>
      </c>
      <c r="E1235" s="177">
        <v>0.5</v>
      </c>
    </row>
    <row r="1236" spans="1:5" ht="30">
      <c r="A1236" s="124" t="s">
        <v>452</v>
      </c>
      <c r="B1236" s="134" t="s">
        <v>453</v>
      </c>
      <c r="C1236" s="139"/>
      <c r="D1236" s="166">
        <v>0.5</v>
      </c>
      <c r="E1236" s="177">
        <v>0.5</v>
      </c>
    </row>
    <row r="1237" spans="1:5" ht="30">
      <c r="A1237" s="124" t="s">
        <v>2438</v>
      </c>
      <c r="B1237" s="134" t="s">
        <v>2439</v>
      </c>
      <c r="C1237" s="139"/>
      <c r="D1237" s="166">
        <v>0.5</v>
      </c>
      <c r="E1237" s="177">
        <v>0.5</v>
      </c>
    </row>
    <row r="1238" spans="1:5" ht="30">
      <c r="A1238" s="124" t="s">
        <v>2440</v>
      </c>
      <c r="B1238" s="134" t="s">
        <v>2441</v>
      </c>
      <c r="C1238" s="139"/>
      <c r="D1238" s="166">
        <v>0.5</v>
      </c>
      <c r="E1238" s="177">
        <v>0.5</v>
      </c>
    </row>
    <row r="1239" spans="1:5" ht="30">
      <c r="A1239" s="124" t="s">
        <v>2442</v>
      </c>
      <c r="B1239" s="134" t="s">
        <v>2443</v>
      </c>
      <c r="C1239" s="139"/>
      <c r="D1239" s="166">
        <v>0.5</v>
      </c>
      <c r="E1239" s="177">
        <v>0.5</v>
      </c>
    </row>
    <row r="1240" spans="1:5" ht="30">
      <c r="A1240" s="124" t="s">
        <v>2444</v>
      </c>
      <c r="B1240" s="134" t="s">
        <v>2445</v>
      </c>
      <c r="C1240" s="139"/>
      <c r="D1240" s="166">
        <v>0.5</v>
      </c>
      <c r="E1240" s="177">
        <v>0.5</v>
      </c>
    </row>
    <row r="1241" spans="1:5" ht="30">
      <c r="A1241" s="124" t="s">
        <v>2446</v>
      </c>
      <c r="B1241" s="134" t="s">
        <v>2447</v>
      </c>
      <c r="C1241" s="139" t="s">
        <v>45</v>
      </c>
      <c r="D1241" s="162">
        <v>75.3670654296875</v>
      </c>
      <c r="E1241" s="173">
        <v>75.314826965332031</v>
      </c>
    </row>
    <row r="1242" spans="1:5" ht="30">
      <c r="A1242" s="124" t="s">
        <v>2448</v>
      </c>
      <c r="B1242" s="134" t="s">
        <v>2449</v>
      </c>
      <c r="C1242" s="139" t="s">
        <v>45</v>
      </c>
      <c r="D1242" s="162">
        <v>20.221628189086914</v>
      </c>
      <c r="E1242" s="173">
        <v>20.207612991333008</v>
      </c>
    </row>
    <row r="1243" spans="1:5" ht="30">
      <c r="A1243" s="124" t="s">
        <v>2450</v>
      </c>
      <c r="B1243" s="134" t="s">
        <v>2451</v>
      </c>
      <c r="C1243" s="139" t="s">
        <v>45</v>
      </c>
      <c r="D1243" s="166">
        <v>2.9250191524624825E-2</v>
      </c>
      <c r="E1243" s="177">
        <v>2.9229914769530296E-2</v>
      </c>
    </row>
    <row r="1244" spans="1:5" ht="30">
      <c r="A1244" s="124" t="s">
        <v>2452</v>
      </c>
      <c r="B1244" s="134" t="s">
        <v>2453</v>
      </c>
      <c r="C1244" s="139" t="s">
        <v>45</v>
      </c>
      <c r="D1244" s="161">
        <v>3.4743859767913818</v>
      </c>
      <c r="E1244" s="172">
        <v>3.5412914752960205</v>
      </c>
    </row>
    <row r="1245" spans="1:5" ht="30">
      <c r="A1245" s="124" t="s">
        <v>2454</v>
      </c>
      <c r="B1245" s="134" t="s">
        <v>2455</v>
      </c>
      <c r="C1245" s="139" t="s">
        <v>45</v>
      </c>
      <c r="D1245" s="165">
        <v>0</v>
      </c>
      <c r="E1245" s="176">
        <v>0</v>
      </c>
    </row>
    <row r="1246" spans="1:5">
      <c r="A1246" s="124" t="s">
        <v>2456</v>
      </c>
      <c r="B1246" s="134" t="s">
        <v>2457</v>
      </c>
      <c r="C1246" s="139" t="s">
        <v>45</v>
      </c>
      <c r="D1246" s="166">
        <v>0.90767008066177368</v>
      </c>
      <c r="E1246" s="177">
        <v>0.90704077482223511</v>
      </c>
    </row>
    <row r="1247" spans="1:5" ht="30">
      <c r="A1247" s="124" t="s">
        <v>446</v>
      </c>
      <c r="B1247" s="134" t="s">
        <v>447</v>
      </c>
      <c r="C1247" s="139"/>
      <c r="D1247" s="166">
        <v>0.5</v>
      </c>
      <c r="E1247" s="177">
        <v>0.5</v>
      </c>
    </row>
    <row r="1248" spans="1:5" ht="30">
      <c r="A1248" s="124" t="s">
        <v>448</v>
      </c>
      <c r="B1248" s="134" t="s">
        <v>449</v>
      </c>
      <c r="C1248" s="139"/>
      <c r="D1248" s="166">
        <v>0.5</v>
      </c>
      <c r="E1248" s="177">
        <v>0.5</v>
      </c>
    </row>
    <row r="1249" spans="1:5" ht="30">
      <c r="A1249" s="124" t="s">
        <v>2458</v>
      </c>
      <c r="B1249" s="134" t="s">
        <v>2459</v>
      </c>
      <c r="C1249" s="139"/>
      <c r="D1249" s="166">
        <v>0.5</v>
      </c>
      <c r="E1249" s="177">
        <v>0.5</v>
      </c>
    </row>
    <row r="1250" spans="1:5" ht="30">
      <c r="A1250" s="124" t="s">
        <v>2460</v>
      </c>
      <c r="B1250" s="134" t="s">
        <v>2461</v>
      </c>
      <c r="C1250" s="139"/>
      <c r="D1250" s="166">
        <v>0.5</v>
      </c>
      <c r="E1250" s="177">
        <v>0.5</v>
      </c>
    </row>
    <row r="1251" spans="1:5" ht="30">
      <c r="A1251" s="124" t="s">
        <v>2462</v>
      </c>
      <c r="B1251" s="134" t="s">
        <v>2463</v>
      </c>
      <c r="C1251" s="139"/>
      <c r="D1251" s="166">
        <v>0.5</v>
      </c>
      <c r="E1251" s="177">
        <v>0.5</v>
      </c>
    </row>
    <row r="1252" spans="1:5" ht="30">
      <c r="A1252" s="124" t="s">
        <v>2464</v>
      </c>
      <c r="B1252" s="134" t="s">
        <v>2465</v>
      </c>
      <c r="C1252" s="139"/>
      <c r="D1252" s="166">
        <v>0.5</v>
      </c>
      <c r="E1252" s="177">
        <v>0.5</v>
      </c>
    </row>
    <row r="1253" spans="1:5" ht="30">
      <c r="A1253" s="124" t="s">
        <v>2466</v>
      </c>
      <c r="B1253" s="134" t="s">
        <v>2467</v>
      </c>
      <c r="C1253" s="139" t="s">
        <v>45</v>
      </c>
      <c r="D1253" s="162">
        <v>66.367897033691406</v>
      </c>
      <c r="E1253" s="173">
        <v>66.640655517578125</v>
      </c>
    </row>
    <row r="1254" spans="1:5" ht="30">
      <c r="A1254" s="124" t="s">
        <v>2468</v>
      </c>
      <c r="B1254" s="134" t="s">
        <v>2469</v>
      </c>
      <c r="C1254" s="139" t="s">
        <v>45</v>
      </c>
      <c r="D1254" s="161">
        <v>2.9639835357666016</v>
      </c>
      <c r="E1254" s="172">
        <v>3.5715095996856689</v>
      </c>
    </row>
    <row r="1255" spans="1:5" ht="30">
      <c r="A1255" s="124" t="s">
        <v>2470</v>
      </c>
      <c r="B1255" s="134" t="s">
        <v>2471</v>
      </c>
      <c r="C1255" s="139" t="s">
        <v>45</v>
      </c>
      <c r="D1255" s="162">
        <v>13.612595558166504</v>
      </c>
      <c r="E1255" s="173">
        <v>13.339990615844727</v>
      </c>
    </row>
    <row r="1256" spans="1:5" ht="30">
      <c r="A1256" s="124" t="s">
        <v>2472</v>
      </c>
      <c r="B1256" s="134" t="s">
        <v>2473</v>
      </c>
      <c r="C1256" s="139" t="s">
        <v>45</v>
      </c>
      <c r="D1256" s="162">
        <v>16.203098297119141</v>
      </c>
      <c r="E1256" s="173">
        <v>15.593193054199219</v>
      </c>
    </row>
    <row r="1257" spans="1:5" ht="30">
      <c r="A1257" s="124" t="s">
        <v>2474</v>
      </c>
      <c r="B1257" s="134" t="s">
        <v>2475</v>
      </c>
      <c r="C1257" s="139" t="s">
        <v>45</v>
      </c>
      <c r="D1257" s="166">
        <v>5.4181098937988281E-2</v>
      </c>
      <c r="E1257" s="177">
        <v>5.3093589842319489E-2</v>
      </c>
    </row>
    <row r="1258" spans="1:5">
      <c r="A1258" s="124" t="s">
        <v>2476</v>
      </c>
      <c r="B1258" s="134" t="s">
        <v>2477</v>
      </c>
      <c r="C1258" s="139" t="s">
        <v>45</v>
      </c>
      <c r="D1258" s="166">
        <v>0.79824990034103394</v>
      </c>
      <c r="E1258" s="177">
        <v>0.80155563354492188</v>
      </c>
    </row>
    <row r="1259" spans="1:5" ht="30">
      <c r="A1259" s="124" t="s">
        <v>458</v>
      </c>
      <c r="B1259" s="134" t="s">
        <v>459</v>
      </c>
      <c r="C1259" s="139"/>
      <c r="D1259" s="166">
        <v>0.3333333432674408</v>
      </c>
      <c r="E1259" s="177">
        <v>0.3333333432674408</v>
      </c>
    </row>
    <row r="1260" spans="1:5" ht="30">
      <c r="A1260" s="124" t="s">
        <v>460</v>
      </c>
      <c r="B1260" s="134" t="s">
        <v>461</v>
      </c>
      <c r="C1260" s="139"/>
      <c r="D1260" s="166">
        <v>0.33333331346511841</v>
      </c>
      <c r="E1260" s="177">
        <v>0.33333331346511841</v>
      </c>
    </row>
    <row r="1261" spans="1:5" ht="30">
      <c r="A1261" s="124" t="s">
        <v>462</v>
      </c>
      <c r="B1261" s="134" t="s">
        <v>463</v>
      </c>
      <c r="C1261" s="139"/>
      <c r="D1261" s="166">
        <v>0.3333333432674408</v>
      </c>
      <c r="E1261" s="177">
        <v>0.3333333432674408</v>
      </c>
    </row>
    <row r="1262" spans="1:5" ht="30">
      <c r="A1262" s="124" t="s">
        <v>2478</v>
      </c>
      <c r="B1262" s="134" t="s">
        <v>2479</v>
      </c>
      <c r="C1262" s="139"/>
      <c r="D1262" s="161">
        <v>1</v>
      </c>
      <c r="E1262" s="172">
        <v>1</v>
      </c>
    </row>
    <row r="1263" spans="1:5" ht="30">
      <c r="A1263" s="124" t="s">
        <v>2480</v>
      </c>
      <c r="B1263" s="134" t="s">
        <v>2481</v>
      </c>
      <c r="C1263" s="139"/>
      <c r="D1263" s="170">
        <v>4.3932288917858386E-9</v>
      </c>
      <c r="E1263" s="181">
        <v>3.9394034700990233E-9</v>
      </c>
    </row>
    <row r="1264" spans="1:5" ht="30">
      <c r="A1264" s="124" t="s">
        <v>2482</v>
      </c>
      <c r="B1264" s="134" t="s">
        <v>2483</v>
      </c>
      <c r="C1264" s="139"/>
      <c r="D1264" s="170">
        <v>4.3932288917858386E-9</v>
      </c>
      <c r="E1264" s="181">
        <v>3.9394034700990233E-9</v>
      </c>
    </row>
    <row r="1265" spans="1:5" ht="30">
      <c r="A1265" s="124" t="s">
        <v>2484</v>
      </c>
      <c r="B1265" s="134" t="s">
        <v>2485</v>
      </c>
      <c r="C1265" s="139"/>
      <c r="D1265" s="131" t="s">
        <v>1328</v>
      </c>
      <c r="E1265" s="152" t="s">
        <v>1328</v>
      </c>
    </row>
    <row r="1266" spans="1:5" ht="45">
      <c r="A1266" s="124" t="s">
        <v>2486</v>
      </c>
      <c r="B1266" s="134" t="s">
        <v>2487</v>
      </c>
      <c r="C1266" s="139" t="s">
        <v>15</v>
      </c>
      <c r="D1266" s="164">
        <v>2579.883056640625</v>
      </c>
      <c r="E1266" s="175">
        <v>2743.684814453125</v>
      </c>
    </row>
    <row r="1267" spans="1:5" ht="45">
      <c r="A1267" s="124" t="s">
        <v>2488</v>
      </c>
      <c r="B1267" s="134" t="s">
        <v>2489</v>
      </c>
      <c r="C1267" s="139" t="s">
        <v>15</v>
      </c>
      <c r="D1267" s="164">
        <v>1235.93017578125</v>
      </c>
      <c r="E1267" s="175">
        <v>1314.878662109375</v>
      </c>
    </row>
    <row r="1268" spans="1:5" ht="45">
      <c r="A1268" s="124" t="s">
        <v>2490</v>
      </c>
      <c r="B1268" s="134" t="s">
        <v>2491</v>
      </c>
      <c r="C1268" s="139" t="s">
        <v>15</v>
      </c>
      <c r="D1268" s="164">
        <v>1343.953125</v>
      </c>
      <c r="E1268" s="175">
        <v>1428.8060302734375</v>
      </c>
    </row>
    <row r="1269" spans="1:5" ht="45">
      <c r="A1269" s="124" t="s">
        <v>2492</v>
      </c>
      <c r="B1269" s="134" t="s">
        <v>2493</v>
      </c>
      <c r="C1269" s="139" t="s">
        <v>15</v>
      </c>
      <c r="D1269" s="164">
        <v>1226.7296142578125</v>
      </c>
      <c r="E1269" s="175">
        <v>1305.0904541015625</v>
      </c>
    </row>
    <row r="1270" spans="1:5" ht="45">
      <c r="A1270" s="124" t="s">
        <v>2494</v>
      </c>
      <c r="B1270" s="134" t="s">
        <v>2495</v>
      </c>
      <c r="C1270" s="139" t="s">
        <v>15</v>
      </c>
      <c r="D1270" s="164">
        <v>1333.9483642578125</v>
      </c>
      <c r="E1270" s="175">
        <v>1418.169677734375</v>
      </c>
    </row>
    <row r="1271" spans="1:5" ht="45">
      <c r="A1271" s="124" t="s">
        <v>2496</v>
      </c>
      <c r="B1271" s="134" t="s">
        <v>2497</v>
      </c>
      <c r="C1271" s="139" t="s">
        <v>15</v>
      </c>
      <c r="D1271" s="162">
        <v>19.204938888549805</v>
      </c>
      <c r="E1271" s="173">
        <v>20.42479133605957</v>
      </c>
    </row>
    <row r="1272" spans="1:5" ht="45">
      <c r="A1272" s="124" t="s">
        <v>2498</v>
      </c>
      <c r="B1272" s="134" t="s">
        <v>2499</v>
      </c>
      <c r="C1272" s="139" t="s">
        <v>65</v>
      </c>
      <c r="D1272" s="162">
        <v>12.453300476074219</v>
      </c>
      <c r="E1272" s="173">
        <v>12.453300476074219</v>
      </c>
    </row>
    <row r="1273" spans="1:5" ht="45">
      <c r="A1273" s="124" t="s">
        <v>2500</v>
      </c>
      <c r="B1273" s="134" t="s">
        <v>2501</v>
      </c>
      <c r="C1273" s="139" t="s">
        <v>65</v>
      </c>
      <c r="D1273" s="162">
        <v>12.453300476074219</v>
      </c>
      <c r="E1273" s="173">
        <v>12.453300476074219</v>
      </c>
    </row>
    <row r="1274" spans="1:5" ht="45">
      <c r="A1274" s="124" t="s">
        <v>2502</v>
      </c>
      <c r="B1274" s="134" t="s">
        <v>2503</v>
      </c>
      <c r="C1274" s="139" t="s">
        <v>65</v>
      </c>
      <c r="D1274" s="162">
        <v>12.453300476074219</v>
      </c>
      <c r="E1274" s="173">
        <v>12.453300476074219</v>
      </c>
    </row>
    <row r="1275" spans="1:5">
      <c r="A1275" s="124" t="s">
        <v>2504</v>
      </c>
      <c r="B1275" s="134" t="s">
        <v>2505</v>
      </c>
      <c r="C1275" s="139"/>
      <c r="D1275" s="131" t="s">
        <v>1328</v>
      </c>
      <c r="E1275" s="152" t="s">
        <v>1328</v>
      </c>
    </row>
    <row r="1276" spans="1:5" ht="30">
      <c r="A1276" s="124" t="s">
        <v>2506</v>
      </c>
      <c r="B1276" s="134" t="s">
        <v>2507</v>
      </c>
      <c r="C1276" s="139" t="s">
        <v>50</v>
      </c>
      <c r="D1276" s="165">
        <v>0</v>
      </c>
      <c r="E1276" s="176">
        <v>0</v>
      </c>
    </row>
    <row r="1277" spans="1:5" ht="30">
      <c r="A1277" s="124" t="s">
        <v>2508</v>
      </c>
      <c r="B1277" s="134" t="s">
        <v>2509</v>
      </c>
      <c r="C1277" s="139" t="s">
        <v>45</v>
      </c>
      <c r="D1277" s="165">
        <v>0</v>
      </c>
      <c r="E1277" s="176">
        <v>0</v>
      </c>
    </row>
    <row r="1278" spans="1:5">
      <c r="A1278" s="124" t="s">
        <v>2510</v>
      </c>
      <c r="B1278" s="134" t="s">
        <v>2511</v>
      </c>
      <c r="C1278" s="139" t="s">
        <v>15</v>
      </c>
      <c r="D1278" s="165">
        <v>0</v>
      </c>
      <c r="E1278" s="176">
        <v>0</v>
      </c>
    </row>
    <row r="1279" spans="1:5">
      <c r="A1279" s="124" t="s">
        <v>2512</v>
      </c>
      <c r="B1279" s="134" t="s">
        <v>2513</v>
      </c>
      <c r="C1279" s="139"/>
      <c r="D1279" s="131" t="s">
        <v>1328</v>
      </c>
      <c r="E1279" s="152" t="s">
        <v>1328</v>
      </c>
    </row>
    <row r="1280" spans="1:5" ht="30">
      <c r="A1280" s="124" t="s">
        <v>2514</v>
      </c>
      <c r="B1280" s="134" t="s">
        <v>2515</v>
      </c>
      <c r="C1280" s="139" t="s">
        <v>50</v>
      </c>
      <c r="D1280" s="165">
        <v>0</v>
      </c>
      <c r="E1280" s="176">
        <v>0</v>
      </c>
    </row>
    <row r="1281" spans="1:5" ht="30">
      <c r="A1281" s="124" t="s">
        <v>2516</v>
      </c>
      <c r="B1281" s="134" t="s">
        <v>2517</v>
      </c>
      <c r="C1281" s="139" t="s">
        <v>45</v>
      </c>
      <c r="D1281" s="165">
        <v>0</v>
      </c>
      <c r="E1281" s="176">
        <v>0</v>
      </c>
    </row>
    <row r="1282" spans="1:5">
      <c r="A1282" s="124" t="s">
        <v>2518</v>
      </c>
      <c r="B1282" s="134" t="s">
        <v>2519</v>
      </c>
      <c r="C1282" s="139" t="s">
        <v>15</v>
      </c>
      <c r="D1282" s="165">
        <v>0</v>
      </c>
      <c r="E1282" s="176">
        <v>0</v>
      </c>
    </row>
    <row r="1283" spans="1:5">
      <c r="A1283" s="124" t="s">
        <v>2520</v>
      </c>
      <c r="B1283" s="134" t="s">
        <v>2521</v>
      </c>
      <c r="C1283" s="139"/>
      <c r="D1283" s="131" t="s">
        <v>1328</v>
      </c>
      <c r="E1283" s="152" t="s">
        <v>1328</v>
      </c>
    </row>
    <row r="1284" spans="1:5" ht="30">
      <c r="A1284" s="124" t="s">
        <v>2522</v>
      </c>
      <c r="B1284" s="134" t="s">
        <v>2523</v>
      </c>
      <c r="C1284" s="139" t="s">
        <v>50</v>
      </c>
      <c r="D1284" s="165">
        <v>0</v>
      </c>
      <c r="E1284" s="176">
        <v>0</v>
      </c>
    </row>
    <row r="1285" spans="1:5" ht="30">
      <c r="A1285" s="124" t="s">
        <v>2524</v>
      </c>
      <c r="B1285" s="134" t="s">
        <v>2525</v>
      </c>
      <c r="C1285" s="139" t="s">
        <v>45</v>
      </c>
      <c r="D1285" s="165">
        <v>0</v>
      </c>
      <c r="E1285" s="176">
        <v>0</v>
      </c>
    </row>
    <row r="1286" spans="1:5">
      <c r="A1286" s="124" t="s">
        <v>2526</v>
      </c>
      <c r="B1286" s="134" t="s">
        <v>2527</v>
      </c>
      <c r="C1286" s="139" t="s">
        <v>15</v>
      </c>
      <c r="D1286" s="165">
        <v>0</v>
      </c>
      <c r="E1286" s="176">
        <v>0</v>
      </c>
    </row>
    <row r="1287" spans="1:5">
      <c r="A1287" s="124" t="s">
        <v>2528</v>
      </c>
      <c r="B1287" s="134" t="s">
        <v>2529</v>
      </c>
      <c r="C1287" s="139"/>
      <c r="D1287" s="131" t="s">
        <v>1328</v>
      </c>
      <c r="E1287" s="152" t="s">
        <v>1328</v>
      </c>
    </row>
    <row r="1288" spans="1:5" ht="30">
      <c r="A1288" s="124" t="s">
        <v>2530</v>
      </c>
      <c r="B1288" s="134" t="s">
        <v>2531</v>
      </c>
      <c r="C1288" s="139" t="s">
        <v>50</v>
      </c>
      <c r="D1288" s="165">
        <v>0</v>
      </c>
      <c r="E1288" s="176">
        <v>0</v>
      </c>
    </row>
    <row r="1289" spans="1:5" ht="30">
      <c r="A1289" s="124" t="s">
        <v>2532</v>
      </c>
      <c r="B1289" s="134" t="s">
        <v>2533</v>
      </c>
      <c r="C1289" s="139" t="s">
        <v>45</v>
      </c>
      <c r="D1289" s="165">
        <v>0</v>
      </c>
      <c r="E1289" s="176">
        <v>0</v>
      </c>
    </row>
    <row r="1290" spans="1:5">
      <c r="A1290" s="124" t="s">
        <v>2534</v>
      </c>
      <c r="B1290" s="134" t="s">
        <v>2535</v>
      </c>
      <c r="C1290" s="139" t="s">
        <v>15</v>
      </c>
      <c r="D1290" s="165">
        <v>0</v>
      </c>
      <c r="E1290" s="176">
        <v>0</v>
      </c>
    </row>
    <row r="1291" spans="1:5">
      <c r="A1291" s="124" t="s">
        <v>2536</v>
      </c>
      <c r="B1291" s="134" t="s">
        <v>2537</v>
      </c>
      <c r="C1291" s="139"/>
      <c r="D1291" s="131" t="s">
        <v>1328</v>
      </c>
      <c r="E1291" s="152" t="s">
        <v>1328</v>
      </c>
    </row>
    <row r="1292" spans="1:5" ht="30">
      <c r="A1292" s="124" t="s">
        <v>2538</v>
      </c>
      <c r="B1292" s="134" t="s">
        <v>2539</v>
      </c>
      <c r="C1292" s="139" t="s">
        <v>50</v>
      </c>
      <c r="D1292" s="161">
        <v>2.7484548091888428</v>
      </c>
      <c r="E1292" s="172">
        <v>2.769512414932251</v>
      </c>
    </row>
    <row r="1293" spans="1:5" ht="30">
      <c r="A1293" s="124" t="s">
        <v>2540</v>
      </c>
      <c r="B1293" s="134" t="s">
        <v>2541</v>
      </c>
      <c r="C1293" s="139" t="s">
        <v>45</v>
      </c>
      <c r="D1293" s="161">
        <v>4.999997615814209</v>
      </c>
      <c r="E1293" s="172">
        <v>4.9999947547912598</v>
      </c>
    </row>
    <row r="1294" spans="1:5">
      <c r="A1294" s="124" t="s">
        <v>2542</v>
      </c>
      <c r="B1294" s="134" t="s">
        <v>2543</v>
      </c>
      <c r="C1294" s="139" t="s">
        <v>15</v>
      </c>
      <c r="D1294" s="165">
        <v>0</v>
      </c>
      <c r="E1294" s="176">
        <v>0</v>
      </c>
    </row>
    <row r="1295" spans="1:5">
      <c r="A1295" s="124" t="s">
        <v>2544</v>
      </c>
      <c r="B1295" s="134" t="s">
        <v>2545</v>
      </c>
      <c r="C1295" s="139"/>
      <c r="D1295" s="131" t="s">
        <v>1328</v>
      </c>
      <c r="E1295" s="152" t="s">
        <v>1328</v>
      </c>
    </row>
    <row r="1296" spans="1:5" ht="30">
      <c r="A1296" s="124" t="s">
        <v>2546</v>
      </c>
      <c r="B1296" s="134" t="s">
        <v>2547</v>
      </c>
      <c r="C1296" s="139" t="s">
        <v>50</v>
      </c>
      <c r="D1296" s="161">
        <v>1.375836968421936</v>
      </c>
      <c r="E1296" s="172">
        <v>1.3863784074783325</v>
      </c>
    </row>
    <row r="1297" spans="1:5" ht="30">
      <c r="A1297" s="124" t="s">
        <v>2548</v>
      </c>
      <c r="B1297" s="134" t="s">
        <v>2549</v>
      </c>
      <c r="C1297" s="139" t="s">
        <v>45</v>
      </c>
      <c r="D1297" s="161">
        <v>2.8399980068206787</v>
      </c>
      <c r="E1297" s="172">
        <v>2.8399965763092041</v>
      </c>
    </row>
    <row r="1298" spans="1:5">
      <c r="A1298" s="124" t="s">
        <v>2550</v>
      </c>
      <c r="B1298" s="134" t="s">
        <v>2551</v>
      </c>
      <c r="C1298" s="139" t="s">
        <v>15</v>
      </c>
      <c r="D1298" s="162">
        <v>94.27069091796875</v>
      </c>
      <c r="E1298" s="178">
        <v>105.13176727294922</v>
      </c>
    </row>
    <row r="1299" spans="1:5" ht="30">
      <c r="A1299" s="124" t="s">
        <v>2552</v>
      </c>
      <c r="B1299" s="134" t="s">
        <v>2553</v>
      </c>
      <c r="C1299" s="139"/>
      <c r="D1299" s="131" t="s">
        <v>2554</v>
      </c>
      <c r="E1299" s="152" t="s">
        <v>2554</v>
      </c>
    </row>
    <row r="1300" spans="1:5" ht="30">
      <c r="A1300" s="124" t="s">
        <v>2555</v>
      </c>
      <c r="B1300" s="134" t="s">
        <v>2556</v>
      </c>
      <c r="C1300" s="139"/>
      <c r="D1300" s="131" t="s">
        <v>2557</v>
      </c>
      <c r="E1300" s="152" t="s">
        <v>2557</v>
      </c>
    </row>
    <row r="1301" spans="1:5">
      <c r="A1301" s="124" t="s">
        <v>2558</v>
      </c>
      <c r="B1301" s="134" t="s">
        <v>2559</v>
      </c>
      <c r="C1301" s="139"/>
      <c r="D1301" s="131" t="s">
        <v>2560</v>
      </c>
      <c r="E1301" s="152" t="s">
        <v>2560</v>
      </c>
    </row>
    <row r="1302" spans="1:5" ht="30">
      <c r="A1302" s="124" t="s">
        <v>2561</v>
      </c>
      <c r="B1302" s="134" t="s">
        <v>2562</v>
      </c>
      <c r="C1302" s="139" t="s">
        <v>50</v>
      </c>
      <c r="D1302" s="165">
        <v>0</v>
      </c>
      <c r="E1302" s="176">
        <v>0</v>
      </c>
    </row>
    <row r="1303" spans="1:5">
      <c r="A1303" s="124" t="s">
        <v>2563</v>
      </c>
      <c r="B1303" s="134" t="s">
        <v>2564</v>
      </c>
      <c r="C1303" s="139" t="s">
        <v>50</v>
      </c>
      <c r="D1303" s="165">
        <v>0</v>
      </c>
      <c r="E1303" s="176">
        <v>0</v>
      </c>
    </row>
    <row r="1304" spans="1:5">
      <c r="A1304" s="124" t="s">
        <v>2565</v>
      </c>
      <c r="B1304" s="134" t="s">
        <v>2566</v>
      </c>
      <c r="C1304" s="139" t="s">
        <v>42</v>
      </c>
      <c r="D1304" s="162">
        <v>36.594779968261719</v>
      </c>
      <c r="E1304" s="173">
        <v>40.118885040283203</v>
      </c>
    </row>
    <row r="1305" spans="1:5">
      <c r="A1305" s="124" t="s">
        <v>2567</v>
      </c>
      <c r="B1305" s="134" t="s">
        <v>2568</v>
      </c>
      <c r="C1305" s="139" t="s">
        <v>50</v>
      </c>
      <c r="D1305" s="162">
        <v>51.315460205078125</v>
      </c>
      <c r="E1305" s="173">
        <v>51.708652496337891</v>
      </c>
    </row>
    <row r="1306" spans="1:5">
      <c r="A1306" s="124" t="s">
        <v>2569</v>
      </c>
      <c r="B1306" s="134" t="s">
        <v>2570</v>
      </c>
      <c r="C1306" s="139" t="s">
        <v>42</v>
      </c>
      <c r="D1306" s="167">
        <v>385.00424194335937</v>
      </c>
      <c r="E1306" s="178">
        <v>385.00430297851562</v>
      </c>
    </row>
    <row r="1307" spans="1:5">
      <c r="A1307" s="124" t="s">
        <v>2571</v>
      </c>
      <c r="B1307" s="134" t="s">
        <v>2572</v>
      </c>
      <c r="C1307" s="139" t="s">
        <v>20</v>
      </c>
      <c r="D1307" s="162">
        <v>64.461196899414063</v>
      </c>
      <c r="E1307" s="173">
        <v>71.618392944335937</v>
      </c>
    </row>
    <row r="1308" spans="1:5">
      <c r="A1308" s="124" t="s">
        <v>2573</v>
      </c>
      <c r="B1308" s="134" t="s">
        <v>2574</v>
      </c>
      <c r="C1308" s="139" t="s">
        <v>348</v>
      </c>
      <c r="D1308" s="163">
        <v>3156.7919921875</v>
      </c>
      <c r="E1308" s="174">
        <v>3156.0126953125</v>
      </c>
    </row>
    <row r="1309" spans="1:5">
      <c r="A1309" s="124" t="s">
        <v>2575</v>
      </c>
      <c r="B1309" s="134" t="s">
        <v>2576</v>
      </c>
      <c r="C1309" s="139" t="s">
        <v>50</v>
      </c>
      <c r="D1309" s="162">
        <v>51.315460205078125</v>
      </c>
      <c r="E1309" s="173">
        <v>51.708652496337891</v>
      </c>
    </row>
    <row r="1310" spans="1:5">
      <c r="A1310" s="124" t="s">
        <v>2577</v>
      </c>
      <c r="B1310" s="134" t="s">
        <v>2578</v>
      </c>
      <c r="C1310" s="139" t="s">
        <v>42</v>
      </c>
      <c r="D1310" s="167">
        <v>348.40945434570313</v>
      </c>
      <c r="E1310" s="178">
        <v>344.88543701171875</v>
      </c>
    </row>
    <row r="1311" spans="1:5">
      <c r="A1311" s="124" t="s">
        <v>2579</v>
      </c>
      <c r="B1311" s="134" t="s">
        <v>2580</v>
      </c>
      <c r="C1311" s="139" t="s">
        <v>20</v>
      </c>
      <c r="D1311" s="162">
        <v>66.803192138671875</v>
      </c>
      <c r="E1311" s="173">
        <v>74.49969482421875</v>
      </c>
    </row>
    <row r="1312" spans="1:5">
      <c r="A1312" s="124" t="s">
        <v>2581</v>
      </c>
      <c r="B1312" s="134" t="s">
        <v>2582</v>
      </c>
      <c r="C1312" s="139" t="s">
        <v>348</v>
      </c>
      <c r="D1312" s="163">
        <v>3061.74755859375</v>
      </c>
      <c r="E1312" s="174">
        <v>3051.194580078125</v>
      </c>
    </row>
    <row r="1313" spans="1:5">
      <c r="A1313" s="124" t="s">
        <v>2583</v>
      </c>
      <c r="B1313" s="134" t="s">
        <v>2584</v>
      </c>
      <c r="C1313" s="139" t="s">
        <v>20</v>
      </c>
      <c r="D1313" s="161">
        <v>2.3420002460479736</v>
      </c>
      <c r="E1313" s="172">
        <v>2.8813002109527588</v>
      </c>
    </row>
    <row r="1314" spans="1:5" ht="30">
      <c r="A1314" s="124" t="s">
        <v>2585</v>
      </c>
      <c r="B1314" s="134" t="s">
        <v>2586</v>
      </c>
      <c r="C1314" s="139" t="s">
        <v>348</v>
      </c>
      <c r="D1314" s="167">
        <v>445.74285888671875</v>
      </c>
      <c r="E1314" s="178">
        <v>445.80618286132812</v>
      </c>
    </row>
    <row r="1315" spans="1:5" ht="30">
      <c r="A1315" s="124" t="s">
        <v>2587</v>
      </c>
      <c r="B1315" s="134" t="s">
        <v>2588</v>
      </c>
      <c r="C1315" s="139" t="s">
        <v>50</v>
      </c>
      <c r="D1315" s="161">
        <v>1.0114452838897705</v>
      </c>
      <c r="E1315" s="172">
        <v>1.0114452838897705</v>
      </c>
    </row>
    <row r="1316" spans="1:5" ht="30">
      <c r="A1316" s="124" t="s">
        <v>2589</v>
      </c>
      <c r="B1316" s="134" t="s">
        <v>2590</v>
      </c>
      <c r="C1316" s="139" t="s">
        <v>42</v>
      </c>
      <c r="D1316" s="162">
        <v>99.924362182617188</v>
      </c>
      <c r="E1316" s="173">
        <v>99.924362182617188</v>
      </c>
    </row>
    <row r="1317" spans="1:5" ht="30">
      <c r="A1317" s="124" t="s">
        <v>2591</v>
      </c>
      <c r="B1317" s="134" t="s">
        <v>2592</v>
      </c>
      <c r="C1317" s="139" t="s">
        <v>15</v>
      </c>
      <c r="D1317" s="167">
        <v>114.76035308837891</v>
      </c>
      <c r="E1317" s="178">
        <v>122.12242126464844</v>
      </c>
    </row>
    <row r="1318" spans="1:5" ht="30">
      <c r="A1318" s="124" t="s">
        <v>2593</v>
      </c>
      <c r="B1318" s="134" t="s">
        <v>2594</v>
      </c>
      <c r="C1318" s="139" t="s">
        <v>42</v>
      </c>
      <c r="D1318" s="161">
        <v>1.712243914604187</v>
      </c>
      <c r="E1318" s="172">
        <v>1.6341018676757813</v>
      </c>
    </row>
    <row r="1319" spans="1:5" ht="30">
      <c r="A1319" s="124" t="s">
        <v>2595</v>
      </c>
      <c r="B1319" s="134" t="s">
        <v>2596</v>
      </c>
      <c r="C1319" s="139" t="s">
        <v>42</v>
      </c>
      <c r="D1319" s="162">
        <v>56.971492767333984</v>
      </c>
      <c r="E1319" s="173">
        <v>57.038547515869141</v>
      </c>
    </row>
    <row r="1320" spans="1:5" ht="30">
      <c r="A1320" s="124" t="s">
        <v>2597</v>
      </c>
      <c r="B1320" s="134" t="s">
        <v>2598</v>
      </c>
      <c r="C1320" s="139" t="s">
        <v>1792</v>
      </c>
      <c r="D1320" s="164">
        <v>1870.695556640625</v>
      </c>
      <c r="E1320" s="175">
        <v>1870.695556640625</v>
      </c>
    </row>
    <row r="1321" spans="1:5" ht="30">
      <c r="A1321" s="124" t="s">
        <v>2599</v>
      </c>
      <c r="B1321" s="134" t="s">
        <v>2600</v>
      </c>
      <c r="C1321" s="139" t="s">
        <v>50</v>
      </c>
      <c r="D1321" s="165">
        <v>0</v>
      </c>
      <c r="E1321" s="176">
        <v>0</v>
      </c>
    </row>
    <row r="1322" spans="1:5" ht="30">
      <c r="A1322" s="124" t="s">
        <v>2601</v>
      </c>
      <c r="B1322" s="134" t="s">
        <v>2602</v>
      </c>
      <c r="C1322" s="139" t="s">
        <v>39</v>
      </c>
      <c r="D1322" s="165">
        <v>0</v>
      </c>
      <c r="E1322" s="176">
        <v>0</v>
      </c>
    </row>
    <row r="1323" spans="1:5" ht="30">
      <c r="A1323" s="124" t="s">
        <v>2603</v>
      </c>
      <c r="B1323" s="134" t="s">
        <v>2604</v>
      </c>
      <c r="C1323" s="139" t="s">
        <v>39</v>
      </c>
      <c r="D1323" s="165">
        <v>0</v>
      </c>
      <c r="E1323" s="176">
        <v>0</v>
      </c>
    </row>
    <row r="1324" spans="1:5" ht="30">
      <c r="A1324" s="124" t="s">
        <v>2605</v>
      </c>
      <c r="B1324" s="134" t="s">
        <v>2606</v>
      </c>
      <c r="C1324" s="139" t="s">
        <v>39</v>
      </c>
      <c r="D1324" s="165">
        <v>0</v>
      </c>
      <c r="E1324" s="176">
        <v>0</v>
      </c>
    </row>
    <row r="1325" spans="1:5" ht="30">
      <c r="A1325" s="124" t="s">
        <v>2607</v>
      </c>
      <c r="B1325" s="134" t="s">
        <v>2608</v>
      </c>
      <c r="C1325" s="139" t="s">
        <v>39</v>
      </c>
      <c r="D1325" s="165">
        <v>0</v>
      </c>
      <c r="E1325" s="176">
        <v>0</v>
      </c>
    </row>
    <row r="1326" spans="1:5" ht="30">
      <c r="A1326" s="124" t="s">
        <v>2609</v>
      </c>
      <c r="B1326" s="134" t="s">
        <v>2610</v>
      </c>
      <c r="C1326" s="139" t="s">
        <v>1805</v>
      </c>
      <c r="D1326" s="165">
        <v>0</v>
      </c>
      <c r="E1326" s="176">
        <v>0</v>
      </c>
    </row>
    <row r="1327" spans="1:5" ht="30">
      <c r="A1327" s="124" t="s">
        <v>2611</v>
      </c>
      <c r="B1327" s="134" t="s">
        <v>2612</v>
      </c>
      <c r="C1327" s="139" t="s">
        <v>1805</v>
      </c>
      <c r="D1327" s="165">
        <v>0</v>
      </c>
      <c r="E1327" s="176">
        <v>0</v>
      </c>
    </row>
    <row r="1328" spans="1:5" ht="30">
      <c r="A1328" s="124" t="s">
        <v>2613</v>
      </c>
      <c r="B1328" s="134" t="s">
        <v>2614</v>
      </c>
      <c r="C1328" s="139" t="s">
        <v>975</v>
      </c>
      <c r="D1328" s="165">
        <v>0</v>
      </c>
      <c r="E1328" s="176">
        <v>0</v>
      </c>
    </row>
    <row r="1329" spans="1:5" ht="30">
      <c r="A1329" s="124" t="s">
        <v>560</v>
      </c>
      <c r="B1329" s="134" t="s">
        <v>561</v>
      </c>
      <c r="C1329" s="139"/>
      <c r="D1329" s="166">
        <v>0.5</v>
      </c>
      <c r="E1329" s="177">
        <v>0.5</v>
      </c>
    </row>
    <row r="1330" spans="1:5" ht="30">
      <c r="A1330" s="124" t="s">
        <v>562</v>
      </c>
      <c r="B1330" s="134" t="s">
        <v>563</v>
      </c>
      <c r="C1330" s="139"/>
      <c r="D1330" s="166">
        <v>0.5</v>
      </c>
      <c r="E1330" s="177">
        <v>0.5</v>
      </c>
    </row>
    <row r="1331" spans="1:5" ht="30">
      <c r="A1331" s="124" t="s">
        <v>2615</v>
      </c>
      <c r="B1331" s="134" t="s">
        <v>2616</v>
      </c>
      <c r="C1331" s="139"/>
      <c r="D1331" s="166">
        <v>0.91932636499404907</v>
      </c>
      <c r="E1331" s="177">
        <v>0.91922491788864136</v>
      </c>
    </row>
    <row r="1332" spans="1:5" ht="30">
      <c r="A1332" s="124" t="s">
        <v>2617</v>
      </c>
      <c r="B1332" s="134" t="s">
        <v>2618</v>
      </c>
      <c r="C1332" s="139"/>
      <c r="D1332" s="166">
        <v>8.067360520362854E-2</v>
      </c>
      <c r="E1332" s="177">
        <v>8.0775074660778046E-2</v>
      </c>
    </row>
    <row r="1333" spans="1:5" ht="30">
      <c r="A1333" s="124" t="s">
        <v>564</v>
      </c>
      <c r="B1333" s="134" t="s">
        <v>565</v>
      </c>
      <c r="C1333" s="139"/>
      <c r="D1333" s="166">
        <v>0.5</v>
      </c>
      <c r="E1333" s="177">
        <v>0.5</v>
      </c>
    </row>
    <row r="1334" spans="1:5" ht="30">
      <c r="A1334" s="124" t="s">
        <v>566</v>
      </c>
      <c r="B1334" s="134" t="s">
        <v>567</v>
      </c>
      <c r="C1334" s="139"/>
      <c r="D1334" s="166">
        <v>0.5</v>
      </c>
      <c r="E1334" s="177">
        <v>0.5</v>
      </c>
    </row>
    <row r="1335" spans="1:5" ht="30">
      <c r="A1335" s="124" t="s">
        <v>2619</v>
      </c>
      <c r="B1335" s="134" t="s">
        <v>2620</v>
      </c>
      <c r="C1335" s="139"/>
      <c r="D1335" s="166">
        <v>0.93813997507095337</v>
      </c>
      <c r="E1335" s="177">
        <v>0.93853563070297241</v>
      </c>
    </row>
    <row r="1336" spans="1:5" ht="30">
      <c r="A1336" s="124" t="s">
        <v>2621</v>
      </c>
      <c r="B1336" s="134" t="s">
        <v>2622</v>
      </c>
      <c r="C1336" s="139"/>
      <c r="D1336" s="166">
        <v>6.1860080808401108E-2</v>
      </c>
      <c r="E1336" s="177">
        <v>6.1464417725801468E-2</v>
      </c>
    </row>
    <row r="1337" spans="1:5" ht="30">
      <c r="A1337" s="124" t="s">
        <v>568</v>
      </c>
      <c r="B1337" s="134" t="s">
        <v>569</v>
      </c>
      <c r="C1337" s="139"/>
      <c r="D1337" s="166">
        <v>0.5</v>
      </c>
      <c r="E1337" s="177">
        <v>0.5</v>
      </c>
    </row>
    <row r="1338" spans="1:5" ht="30">
      <c r="A1338" s="124" t="s">
        <v>570</v>
      </c>
      <c r="B1338" s="134" t="s">
        <v>571</v>
      </c>
      <c r="C1338" s="139"/>
      <c r="D1338" s="166">
        <v>0.5</v>
      </c>
      <c r="E1338" s="177">
        <v>0.5</v>
      </c>
    </row>
    <row r="1339" spans="1:5" ht="30">
      <c r="A1339" s="124" t="s">
        <v>2623</v>
      </c>
      <c r="B1339" s="134" t="s">
        <v>2624</v>
      </c>
      <c r="C1339" s="139"/>
      <c r="D1339" s="166">
        <v>0.95894145965576172</v>
      </c>
      <c r="E1339" s="177">
        <v>0.95852214097976685</v>
      </c>
    </row>
    <row r="1340" spans="1:5" ht="30">
      <c r="A1340" s="124" t="s">
        <v>2625</v>
      </c>
      <c r="B1340" s="134" t="s">
        <v>2626</v>
      </c>
      <c r="C1340" s="139"/>
      <c r="D1340" s="166">
        <v>4.1058477014303207E-2</v>
      </c>
      <c r="E1340" s="177">
        <v>4.1477803140878677E-2</v>
      </c>
    </row>
    <row r="1341" spans="1:5" ht="30">
      <c r="A1341" s="124" t="s">
        <v>552</v>
      </c>
      <c r="B1341" s="134" t="s">
        <v>553</v>
      </c>
      <c r="C1341" s="139"/>
      <c r="D1341" s="166">
        <v>0.1195652186870575</v>
      </c>
      <c r="E1341" s="177">
        <v>0.1195652186870575</v>
      </c>
    </row>
    <row r="1342" spans="1:5" ht="30">
      <c r="A1342" s="124" t="s">
        <v>554</v>
      </c>
      <c r="B1342" s="134" t="s">
        <v>555</v>
      </c>
      <c r="C1342" s="139"/>
      <c r="D1342" s="166">
        <v>0.88043475151062012</v>
      </c>
      <c r="E1342" s="177">
        <v>0.88043475151062012</v>
      </c>
    </row>
    <row r="1343" spans="1:5" ht="30">
      <c r="A1343" s="124" t="s">
        <v>2627</v>
      </c>
      <c r="B1343" s="134" t="s">
        <v>2628</v>
      </c>
      <c r="C1343" s="139"/>
      <c r="D1343" s="170">
        <v>5.6022525285470692E-8</v>
      </c>
      <c r="E1343" s="181">
        <v>5.0109633775718976E-8</v>
      </c>
    </row>
    <row r="1344" spans="1:5" ht="30">
      <c r="A1344" s="124" t="s">
        <v>2629</v>
      </c>
      <c r="B1344" s="134" t="s">
        <v>2630</v>
      </c>
      <c r="C1344" s="139"/>
      <c r="D1344" s="166">
        <v>0.99999994039535522</v>
      </c>
      <c r="E1344" s="177">
        <v>0.99999994039535522</v>
      </c>
    </row>
    <row r="1345" spans="1:5" ht="30">
      <c r="A1345" s="124" t="s">
        <v>556</v>
      </c>
      <c r="B1345" s="134" t="s">
        <v>557</v>
      </c>
      <c r="C1345" s="139"/>
      <c r="D1345" s="166">
        <v>0.5</v>
      </c>
      <c r="E1345" s="177">
        <v>0.5</v>
      </c>
    </row>
    <row r="1346" spans="1:5" ht="30">
      <c r="A1346" s="124" t="s">
        <v>558</v>
      </c>
      <c r="B1346" s="134" t="s">
        <v>559</v>
      </c>
      <c r="C1346" s="139"/>
      <c r="D1346" s="166">
        <v>0.5</v>
      </c>
      <c r="E1346" s="177">
        <v>0.5</v>
      </c>
    </row>
    <row r="1347" spans="1:5" ht="30">
      <c r="A1347" s="124" t="s">
        <v>2631</v>
      </c>
      <c r="B1347" s="134" t="s">
        <v>2632</v>
      </c>
      <c r="C1347" s="139"/>
      <c r="D1347" s="166">
        <v>3.4973837435245514E-2</v>
      </c>
      <c r="E1347" s="177">
        <v>3.8582600653171539E-2</v>
      </c>
    </row>
    <row r="1348" spans="1:5" ht="30">
      <c r="A1348" s="124" t="s">
        <v>2633</v>
      </c>
      <c r="B1348" s="134" t="s">
        <v>2634</v>
      </c>
      <c r="C1348" s="139"/>
      <c r="D1348" s="166">
        <v>0.9650261402130127</v>
      </c>
      <c r="E1348" s="177">
        <v>0.96141737699508667</v>
      </c>
    </row>
    <row r="1349" spans="1:5" ht="30">
      <c r="A1349" s="124" t="s">
        <v>572</v>
      </c>
      <c r="B1349" s="134" t="s">
        <v>573</v>
      </c>
      <c r="C1349" s="139"/>
      <c r="D1349" s="166">
        <v>0.5</v>
      </c>
      <c r="E1349" s="177">
        <v>0.5</v>
      </c>
    </row>
    <row r="1350" spans="1:5" ht="30">
      <c r="A1350" s="124" t="s">
        <v>574</v>
      </c>
      <c r="B1350" s="134" t="s">
        <v>575</v>
      </c>
      <c r="C1350" s="139"/>
      <c r="D1350" s="166">
        <v>0.5</v>
      </c>
      <c r="E1350" s="177">
        <v>0.5</v>
      </c>
    </row>
    <row r="1351" spans="1:5" ht="30">
      <c r="A1351" s="124" t="s">
        <v>2635</v>
      </c>
      <c r="B1351" s="134" t="s">
        <v>2636</v>
      </c>
      <c r="C1351" s="139"/>
      <c r="D1351" s="170">
        <v>6.5632783929903127E-11</v>
      </c>
      <c r="E1351" s="181">
        <v>8.3975250364520804E-11</v>
      </c>
    </row>
    <row r="1352" spans="1:5" ht="30">
      <c r="A1352" s="124" t="s">
        <v>2637</v>
      </c>
      <c r="B1352" s="134" t="s">
        <v>2638</v>
      </c>
      <c r="C1352" s="139"/>
      <c r="D1352" s="161">
        <v>1</v>
      </c>
      <c r="E1352" s="172">
        <v>1</v>
      </c>
    </row>
    <row r="1353" spans="1:5" ht="30">
      <c r="A1353" s="124" t="s">
        <v>576</v>
      </c>
      <c r="B1353" s="134" t="s">
        <v>577</v>
      </c>
      <c r="C1353" s="139"/>
      <c r="D1353" s="166">
        <v>0.5</v>
      </c>
      <c r="E1353" s="177">
        <v>0.5</v>
      </c>
    </row>
    <row r="1354" spans="1:5" ht="30">
      <c r="A1354" s="124" t="s">
        <v>578</v>
      </c>
      <c r="B1354" s="134" t="s">
        <v>579</v>
      </c>
      <c r="C1354" s="139"/>
      <c r="D1354" s="166">
        <v>0.5</v>
      </c>
      <c r="E1354" s="177">
        <v>0.5</v>
      </c>
    </row>
    <row r="1355" spans="1:5" ht="30">
      <c r="A1355" s="124" t="s">
        <v>2639</v>
      </c>
      <c r="B1355" s="134" t="s">
        <v>2640</v>
      </c>
      <c r="C1355" s="139"/>
      <c r="D1355" s="170">
        <v>5.0712505306194089E-9</v>
      </c>
      <c r="E1355" s="181">
        <v>4.5468904197321081E-9</v>
      </c>
    </row>
    <row r="1356" spans="1:5" ht="30">
      <c r="A1356" s="124" t="s">
        <v>2641</v>
      </c>
      <c r="B1356" s="134" t="s">
        <v>2642</v>
      </c>
      <c r="C1356" s="139"/>
      <c r="D1356" s="161">
        <v>1</v>
      </c>
      <c r="E1356" s="172">
        <v>1</v>
      </c>
    </row>
    <row r="1357" spans="1:5" ht="30">
      <c r="A1357" s="124" t="s">
        <v>542</v>
      </c>
      <c r="B1357" s="134" t="s">
        <v>543</v>
      </c>
      <c r="C1357" s="139"/>
      <c r="D1357" s="166">
        <v>0.5</v>
      </c>
      <c r="E1357" s="177">
        <v>0.5</v>
      </c>
    </row>
    <row r="1358" spans="1:5" ht="30">
      <c r="A1358" s="124" t="s">
        <v>544</v>
      </c>
      <c r="B1358" s="134" t="s">
        <v>545</v>
      </c>
      <c r="C1358" s="139"/>
      <c r="D1358" s="166">
        <v>0.5</v>
      </c>
      <c r="E1358" s="177">
        <v>0.5</v>
      </c>
    </row>
    <row r="1359" spans="1:5" ht="30">
      <c r="A1359" s="124" t="s">
        <v>2643</v>
      </c>
      <c r="B1359" s="134" t="s">
        <v>2644</v>
      </c>
      <c r="C1359" s="139"/>
      <c r="D1359" s="166">
        <v>0.5</v>
      </c>
      <c r="E1359" s="177">
        <v>0.5</v>
      </c>
    </row>
    <row r="1360" spans="1:5" ht="30">
      <c r="A1360" s="124" t="s">
        <v>2645</v>
      </c>
      <c r="B1360" s="134" t="s">
        <v>2646</v>
      </c>
      <c r="C1360" s="139"/>
      <c r="D1360" s="166">
        <v>0.5</v>
      </c>
      <c r="E1360" s="177">
        <v>0.5</v>
      </c>
    </row>
    <row r="1361" spans="1:5" ht="30">
      <c r="A1361" s="124" t="s">
        <v>546</v>
      </c>
      <c r="B1361" s="134" t="s">
        <v>547</v>
      </c>
      <c r="C1361" s="139"/>
      <c r="D1361" s="166">
        <v>0.33329999446868896</v>
      </c>
      <c r="E1361" s="177">
        <v>0.33329999446868896</v>
      </c>
    </row>
    <row r="1362" spans="1:5" ht="30">
      <c r="A1362" s="124" t="s">
        <v>548</v>
      </c>
      <c r="B1362" s="134" t="s">
        <v>549</v>
      </c>
      <c r="C1362" s="139"/>
      <c r="D1362" s="166">
        <v>0.33335000276565552</v>
      </c>
      <c r="E1362" s="177">
        <v>0.33335000276565552</v>
      </c>
    </row>
    <row r="1363" spans="1:5" ht="30">
      <c r="A1363" s="124" t="s">
        <v>550</v>
      </c>
      <c r="B1363" s="134" t="s">
        <v>551</v>
      </c>
      <c r="C1363" s="139"/>
      <c r="D1363" s="166">
        <v>0.33335000276565552</v>
      </c>
      <c r="E1363" s="177">
        <v>0.33335000276565552</v>
      </c>
    </row>
    <row r="1364" spans="1:5" ht="30">
      <c r="A1364" s="124" t="s">
        <v>2647</v>
      </c>
      <c r="B1364" s="134" t="s">
        <v>2648</v>
      </c>
      <c r="C1364" s="139"/>
      <c r="D1364" s="170">
        <v>4.3932288917858386E-9</v>
      </c>
      <c r="E1364" s="181">
        <v>3.9394034700990233E-9</v>
      </c>
    </row>
    <row r="1365" spans="1:5" ht="30">
      <c r="A1365" s="124" t="s">
        <v>2649</v>
      </c>
      <c r="B1365" s="134" t="s">
        <v>2650</v>
      </c>
      <c r="C1365" s="139"/>
      <c r="D1365" s="170">
        <v>4.3932288917858386E-9</v>
      </c>
      <c r="E1365" s="181">
        <v>3.9394034700990233E-9</v>
      </c>
    </row>
    <row r="1366" spans="1:5" ht="30">
      <c r="A1366" s="124" t="s">
        <v>2651</v>
      </c>
      <c r="B1366" s="134" t="s">
        <v>2652</v>
      </c>
      <c r="C1366" s="139"/>
      <c r="D1366" s="161">
        <v>1</v>
      </c>
      <c r="E1366" s="172">
        <v>1</v>
      </c>
    </row>
    <row r="1367" spans="1:5" ht="30">
      <c r="A1367" s="124" t="s">
        <v>2653</v>
      </c>
      <c r="B1367" s="134" t="s">
        <v>2654</v>
      </c>
      <c r="C1367" s="139"/>
      <c r="D1367" s="131" t="s">
        <v>1328</v>
      </c>
      <c r="E1367" s="152" t="s">
        <v>1328</v>
      </c>
    </row>
    <row r="1368" spans="1:5" ht="30">
      <c r="A1368" s="124" t="s">
        <v>2655</v>
      </c>
      <c r="B1368" s="134" t="s">
        <v>2656</v>
      </c>
      <c r="C1368" s="139" t="s">
        <v>42</v>
      </c>
      <c r="D1368" s="167">
        <v>125.88801574707031</v>
      </c>
      <c r="E1368" s="173">
        <v>80.714874267578125</v>
      </c>
    </row>
    <row r="1369" spans="1:5" ht="30">
      <c r="A1369" s="124" t="s">
        <v>2657</v>
      </c>
      <c r="B1369" s="134" t="s">
        <v>2658</v>
      </c>
      <c r="C1369" s="139" t="s">
        <v>42</v>
      </c>
      <c r="D1369" s="162">
        <v>55.881435394287109</v>
      </c>
      <c r="E1369" s="173">
        <v>55.060714721679688</v>
      </c>
    </row>
    <row r="1370" spans="1:5" ht="30">
      <c r="A1370" s="124" t="s">
        <v>2659</v>
      </c>
      <c r="B1370" s="134" t="s">
        <v>2660</v>
      </c>
      <c r="C1370" s="139" t="s">
        <v>42</v>
      </c>
      <c r="D1370" s="167">
        <v>146.44114685058594</v>
      </c>
      <c r="E1370" s="178">
        <v>146.03892517089844</v>
      </c>
    </row>
    <row r="1371" spans="1:5" ht="30">
      <c r="A1371" s="124" t="s">
        <v>2661</v>
      </c>
      <c r="B1371" s="134" t="s">
        <v>2662</v>
      </c>
      <c r="C1371" s="139" t="s">
        <v>1282</v>
      </c>
      <c r="D1371" s="167">
        <v>485.68536376953125</v>
      </c>
      <c r="E1371" s="178">
        <v>498.87823486328125</v>
      </c>
    </row>
    <row r="1372" spans="1:5" ht="30">
      <c r="A1372" s="124" t="s">
        <v>2663</v>
      </c>
      <c r="B1372" s="134" t="s">
        <v>2664</v>
      </c>
      <c r="C1372" s="139" t="s">
        <v>45</v>
      </c>
      <c r="D1372" s="161">
        <v>2.9639835357666016</v>
      </c>
      <c r="E1372" s="172">
        <v>3.5715095996856689</v>
      </c>
    </row>
    <row r="1373" spans="1:5" ht="30">
      <c r="A1373" s="124" t="s">
        <v>2665</v>
      </c>
      <c r="B1373" s="134" t="s">
        <v>2666</v>
      </c>
      <c r="C1373" s="139" t="s">
        <v>45</v>
      </c>
      <c r="D1373" s="162">
        <v>13.612595558166504</v>
      </c>
      <c r="E1373" s="173">
        <v>13.339990615844727</v>
      </c>
    </row>
    <row r="1374" spans="1:5" ht="30">
      <c r="A1374" s="124" t="s">
        <v>2667</v>
      </c>
      <c r="B1374" s="134" t="s">
        <v>2668</v>
      </c>
      <c r="C1374" s="139" t="s">
        <v>45</v>
      </c>
      <c r="D1374" s="162">
        <v>16.203098297119141</v>
      </c>
      <c r="E1374" s="173">
        <v>15.593193054199219</v>
      </c>
    </row>
    <row r="1375" spans="1:5" ht="30">
      <c r="A1375" s="124" t="s">
        <v>2669</v>
      </c>
      <c r="B1375" s="134" t="s">
        <v>2670</v>
      </c>
      <c r="C1375" s="139" t="s">
        <v>45</v>
      </c>
      <c r="D1375" s="162">
        <v>66.367897033691406</v>
      </c>
      <c r="E1375" s="173">
        <v>66.640655517578125</v>
      </c>
    </row>
    <row r="1376" spans="1:5" ht="30">
      <c r="A1376" s="124" t="s">
        <v>2671</v>
      </c>
      <c r="B1376" s="134" t="s">
        <v>2672</v>
      </c>
      <c r="C1376" s="139" t="s">
        <v>45</v>
      </c>
      <c r="D1376" s="166">
        <v>0.79824990034103394</v>
      </c>
      <c r="E1376" s="177">
        <v>0.80155563354492188</v>
      </c>
    </row>
    <row r="1377" spans="1:5" ht="30">
      <c r="A1377" s="124" t="s">
        <v>2673</v>
      </c>
      <c r="B1377" s="134" t="s">
        <v>2674</v>
      </c>
      <c r="C1377" s="139" t="s">
        <v>45</v>
      </c>
      <c r="D1377" s="166">
        <v>5.4181098937988281E-2</v>
      </c>
      <c r="E1377" s="177">
        <v>5.3093589842319489E-2</v>
      </c>
    </row>
    <row r="1378" spans="1:5" ht="30">
      <c r="A1378" s="124" t="s">
        <v>2675</v>
      </c>
      <c r="B1378" s="134" t="s">
        <v>2676</v>
      </c>
      <c r="C1378" s="139" t="s">
        <v>80</v>
      </c>
      <c r="D1378" s="167">
        <v>536.89251708984375</v>
      </c>
      <c r="E1378" s="178">
        <v>511.39837646484375</v>
      </c>
    </row>
    <row r="1379" spans="1:5" ht="45">
      <c r="A1379" s="124" t="s">
        <v>2677</v>
      </c>
      <c r="B1379" s="134" t="s">
        <v>2678</v>
      </c>
      <c r="C1379" s="139" t="s">
        <v>123</v>
      </c>
      <c r="D1379" s="164">
        <v>1585.7435302734375</v>
      </c>
      <c r="E1379" s="175">
        <v>1606.934326171875</v>
      </c>
    </row>
    <row r="1380" spans="1:5" ht="45">
      <c r="A1380" s="124" t="s">
        <v>2679</v>
      </c>
      <c r="B1380" s="134" t="s">
        <v>2680</v>
      </c>
      <c r="C1380" s="139"/>
      <c r="D1380" s="167">
        <v>554.81219482421875</v>
      </c>
      <c r="E1380" s="178">
        <v>562.2264404296875</v>
      </c>
    </row>
    <row r="1381" spans="1:5" ht="30">
      <c r="A1381" s="124" t="s">
        <v>2681</v>
      </c>
      <c r="B1381" s="134" t="s">
        <v>2682</v>
      </c>
      <c r="C1381" s="139" t="s">
        <v>20</v>
      </c>
      <c r="D1381" s="169">
        <v>1.8484045285731554E-3</v>
      </c>
      <c r="E1381" s="180">
        <v>1.8733211327344179E-3</v>
      </c>
    </row>
    <row r="1382" spans="1:5" ht="30">
      <c r="A1382" s="124" t="s">
        <v>2683</v>
      </c>
      <c r="B1382" s="134" t="s">
        <v>2684</v>
      </c>
      <c r="C1382" s="139" t="s">
        <v>80</v>
      </c>
      <c r="D1382" s="161">
        <v>8.4644327163696289</v>
      </c>
      <c r="E1382" s="172">
        <v>7.9554705619812012</v>
      </c>
    </row>
    <row r="1383" spans="1:5" ht="30">
      <c r="A1383" s="124" t="s">
        <v>2685</v>
      </c>
      <c r="B1383" s="134" t="s">
        <v>2686</v>
      </c>
      <c r="C1383" s="139" t="s">
        <v>123</v>
      </c>
      <c r="D1383" s="162">
        <v>25.00019645690918</v>
      </c>
      <c r="E1383" s="173">
        <v>24.997961044311523</v>
      </c>
    </row>
    <row r="1384" spans="1:5" ht="30">
      <c r="A1384" s="124" t="s">
        <v>2687</v>
      </c>
      <c r="B1384" s="134" t="s">
        <v>2688</v>
      </c>
      <c r="C1384" s="139"/>
      <c r="D1384" s="165">
        <v>0</v>
      </c>
      <c r="E1384" s="176">
        <v>0</v>
      </c>
    </row>
    <row r="1385" spans="1:5" ht="30">
      <c r="A1385" s="124" t="s">
        <v>2689</v>
      </c>
      <c r="B1385" s="134" t="s">
        <v>2690</v>
      </c>
      <c r="C1385" s="139" t="s">
        <v>1308</v>
      </c>
      <c r="D1385" s="165">
        <v>0</v>
      </c>
      <c r="E1385" s="176">
        <v>0</v>
      </c>
    </row>
    <row r="1386" spans="1:5" ht="30">
      <c r="A1386" s="124" t="s">
        <v>2691</v>
      </c>
      <c r="B1386" s="134" t="s">
        <v>2692</v>
      </c>
      <c r="C1386" s="139" t="s">
        <v>1308</v>
      </c>
      <c r="D1386" s="165">
        <v>0</v>
      </c>
      <c r="E1386" s="176">
        <v>0</v>
      </c>
    </row>
    <row r="1387" spans="1:5" ht="30">
      <c r="A1387" s="124" t="s">
        <v>2693</v>
      </c>
      <c r="B1387" s="134" t="s">
        <v>2694</v>
      </c>
      <c r="C1387" s="139" t="s">
        <v>45</v>
      </c>
      <c r="D1387" s="161">
        <v>6</v>
      </c>
      <c r="E1387" s="172">
        <v>6</v>
      </c>
    </row>
    <row r="1388" spans="1:5" ht="30">
      <c r="A1388" s="124" t="s">
        <v>2695</v>
      </c>
      <c r="B1388" s="134" t="s">
        <v>2696</v>
      </c>
      <c r="C1388" s="139" t="s">
        <v>45</v>
      </c>
      <c r="D1388" s="161">
        <v>2.9639835357666016</v>
      </c>
      <c r="E1388" s="172">
        <v>3.5715095996856689</v>
      </c>
    </row>
    <row r="1389" spans="1:5" ht="30">
      <c r="A1389" s="124" t="s">
        <v>2697</v>
      </c>
      <c r="B1389" s="134" t="s">
        <v>2698</v>
      </c>
      <c r="C1389" s="139" t="s">
        <v>45</v>
      </c>
      <c r="D1389" s="162">
        <v>16.203098297119141</v>
      </c>
      <c r="E1389" s="173">
        <v>15.593193054199219</v>
      </c>
    </row>
    <row r="1390" spans="1:5" ht="30">
      <c r="A1390" s="124" t="s">
        <v>2699</v>
      </c>
      <c r="B1390" s="134" t="s">
        <v>2700</v>
      </c>
      <c r="C1390" s="139" t="s">
        <v>1308</v>
      </c>
      <c r="D1390" s="165">
        <v>0</v>
      </c>
      <c r="E1390" s="176">
        <v>0</v>
      </c>
    </row>
    <row r="1391" spans="1:5" ht="45">
      <c r="A1391" s="124" t="s">
        <v>2701</v>
      </c>
      <c r="B1391" s="134" t="s">
        <v>2702</v>
      </c>
      <c r="C1391" s="139"/>
      <c r="D1391" s="165">
        <v>0</v>
      </c>
      <c r="E1391" s="176">
        <v>0</v>
      </c>
    </row>
    <row r="1392" spans="1:5" ht="45">
      <c r="A1392" s="124" t="s">
        <v>2703</v>
      </c>
      <c r="B1392" s="134" t="s">
        <v>2704</v>
      </c>
      <c r="C1392" s="139"/>
      <c r="D1392" s="165">
        <v>0</v>
      </c>
      <c r="E1392" s="176">
        <v>0</v>
      </c>
    </row>
    <row r="1393" spans="1:5" ht="45">
      <c r="A1393" s="124" t="s">
        <v>2705</v>
      </c>
      <c r="B1393" s="134" t="s">
        <v>2706</v>
      </c>
      <c r="C1393" s="139"/>
      <c r="D1393" s="165">
        <v>0</v>
      </c>
      <c r="E1393" s="176">
        <v>0</v>
      </c>
    </row>
    <row r="1394" spans="1:5" ht="45">
      <c r="A1394" s="124" t="s">
        <v>2707</v>
      </c>
      <c r="B1394" s="134" t="s">
        <v>2708</v>
      </c>
      <c r="C1394" s="139"/>
      <c r="D1394" s="165">
        <v>0</v>
      </c>
      <c r="E1394" s="176">
        <v>0</v>
      </c>
    </row>
    <row r="1395" spans="1:5" ht="30">
      <c r="A1395" s="124" t="s">
        <v>2709</v>
      </c>
      <c r="B1395" s="134" t="s">
        <v>2710</v>
      </c>
      <c r="C1395" s="139" t="s">
        <v>1308</v>
      </c>
      <c r="D1395" s="165">
        <v>0</v>
      </c>
      <c r="E1395" s="176">
        <v>0</v>
      </c>
    </row>
    <row r="1396" spans="1:5" ht="45">
      <c r="A1396" s="124" t="s">
        <v>2711</v>
      </c>
      <c r="B1396" s="134" t="s">
        <v>2712</v>
      </c>
      <c r="C1396" s="139" t="s">
        <v>1317</v>
      </c>
      <c r="D1396" s="165">
        <v>0</v>
      </c>
      <c r="E1396" s="176">
        <v>0</v>
      </c>
    </row>
    <row r="1397" spans="1:5" ht="45">
      <c r="A1397" s="124" t="s">
        <v>2713</v>
      </c>
      <c r="B1397" s="134" t="s">
        <v>2714</v>
      </c>
      <c r="C1397" s="139" t="s">
        <v>1323</v>
      </c>
      <c r="D1397" s="165">
        <v>0</v>
      </c>
      <c r="E1397" s="176">
        <v>0</v>
      </c>
    </row>
    <row r="1398" spans="1:5" ht="45">
      <c r="A1398" s="124" t="s">
        <v>2715</v>
      </c>
      <c r="B1398" s="134" t="s">
        <v>2716</v>
      </c>
      <c r="C1398" s="139" t="s">
        <v>1323</v>
      </c>
      <c r="D1398" s="165">
        <v>0</v>
      </c>
      <c r="E1398" s="176">
        <v>0</v>
      </c>
    </row>
    <row r="1399" spans="1:5" ht="45">
      <c r="A1399" s="124" t="s">
        <v>2717</v>
      </c>
      <c r="B1399" s="134" t="s">
        <v>2718</v>
      </c>
      <c r="C1399" s="139" t="s">
        <v>1320</v>
      </c>
      <c r="D1399" s="165">
        <v>0</v>
      </c>
      <c r="E1399" s="176">
        <v>0</v>
      </c>
    </row>
    <row r="1400" spans="1:5" ht="30">
      <c r="A1400" s="124" t="s">
        <v>2719</v>
      </c>
      <c r="B1400" s="134" t="s">
        <v>2720</v>
      </c>
      <c r="C1400" s="139" t="s">
        <v>1308</v>
      </c>
      <c r="D1400" s="165">
        <v>0</v>
      </c>
      <c r="E1400" s="176">
        <v>0</v>
      </c>
    </row>
    <row r="1401" spans="1:5" ht="45">
      <c r="A1401" s="124" t="s">
        <v>2721</v>
      </c>
      <c r="B1401" s="134" t="s">
        <v>2722</v>
      </c>
      <c r="C1401" s="139" t="s">
        <v>1317</v>
      </c>
      <c r="D1401" s="165">
        <v>0</v>
      </c>
      <c r="E1401" s="176">
        <v>0</v>
      </c>
    </row>
    <row r="1402" spans="1:5" ht="45">
      <c r="A1402" s="124" t="s">
        <v>2723</v>
      </c>
      <c r="B1402" s="134" t="s">
        <v>2724</v>
      </c>
      <c r="C1402" s="139" t="s">
        <v>1323</v>
      </c>
      <c r="D1402" s="165">
        <v>0</v>
      </c>
      <c r="E1402" s="176">
        <v>0</v>
      </c>
    </row>
    <row r="1403" spans="1:5" ht="45">
      <c r="A1403" s="124" t="s">
        <v>2725</v>
      </c>
      <c r="B1403" s="134" t="s">
        <v>2726</v>
      </c>
      <c r="C1403" s="139" t="s">
        <v>1323</v>
      </c>
      <c r="D1403" s="165">
        <v>0</v>
      </c>
      <c r="E1403" s="176">
        <v>0</v>
      </c>
    </row>
    <row r="1404" spans="1:5" ht="45">
      <c r="A1404" s="124" t="s">
        <v>2727</v>
      </c>
      <c r="B1404" s="134" t="s">
        <v>2728</v>
      </c>
      <c r="C1404" s="139" t="s">
        <v>1320</v>
      </c>
      <c r="D1404" s="165">
        <v>0</v>
      </c>
      <c r="E1404" s="176">
        <v>0</v>
      </c>
    </row>
    <row r="1405" spans="1:5" ht="30">
      <c r="A1405" s="124" t="s">
        <v>2729</v>
      </c>
      <c r="B1405" s="134" t="s">
        <v>2730</v>
      </c>
      <c r="C1405" s="139"/>
      <c r="D1405" s="131" t="s">
        <v>1328</v>
      </c>
      <c r="E1405" s="152" t="s">
        <v>1328</v>
      </c>
    </row>
    <row r="1406" spans="1:5" ht="30">
      <c r="A1406" s="124" t="s">
        <v>2731</v>
      </c>
      <c r="B1406" s="134" t="s">
        <v>2732</v>
      </c>
      <c r="C1406" s="139" t="s">
        <v>20</v>
      </c>
      <c r="D1406" s="162">
        <v>64.461196899414063</v>
      </c>
      <c r="E1406" s="173">
        <v>71.618392944335937</v>
      </c>
    </row>
    <row r="1407" spans="1:5" ht="30">
      <c r="A1407" s="124" t="s">
        <v>2733</v>
      </c>
      <c r="B1407" s="134" t="s">
        <v>2734</v>
      </c>
      <c r="C1407" s="139" t="s">
        <v>50</v>
      </c>
      <c r="D1407" s="162">
        <v>52.854923248291016</v>
      </c>
      <c r="E1407" s="173">
        <v>53.259910583496094</v>
      </c>
    </row>
    <row r="1408" spans="1:5" ht="30">
      <c r="A1408" s="124" t="s">
        <v>2735</v>
      </c>
      <c r="B1408" s="134" t="s">
        <v>2736</v>
      </c>
      <c r="C1408" s="139" t="s">
        <v>348</v>
      </c>
      <c r="D1408" s="164">
        <v>2880.664794921875</v>
      </c>
      <c r="E1408" s="175">
        <v>2878.875732421875</v>
      </c>
    </row>
    <row r="1409" spans="1:5" ht="30">
      <c r="A1409" s="124" t="s">
        <v>2737</v>
      </c>
      <c r="B1409" s="134" t="s">
        <v>2738</v>
      </c>
      <c r="C1409" s="139" t="s">
        <v>42</v>
      </c>
      <c r="D1409" s="167">
        <v>290.00469970703125</v>
      </c>
      <c r="E1409" s="178">
        <v>290.0048828125</v>
      </c>
    </row>
    <row r="1410" spans="1:5" ht="30">
      <c r="A1410" s="124" t="s">
        <v>2739</v>
      </c>
      <c r="B1410" s="134" t="s">
        <v>2740</v>
      </c>
      <c r="C1410" s="139" t="s">
        <v>20</v>
      </c>
      <c r="D1410" s="162">
        <v>64.461196899414063</v>
      </c>
      <c r="E1410" s="173">
        <v>71.618392944335937</v>
      </c>
    </row>
    <row r="1411" spans="1:5" ht="30">
      <c r="A1411" s="124" t="s">
        <v>2741</v>
      </c>
      <c r="B1411" s="134" t="s">
        <v>2742</v>
      </c>
      <c r="C1411" s="139" t="s">
        <v>50</v>
      </c>
      <c r="D1411" s="162">
        <v>51.315460205078125</v>
      </c>
      <c r="E1411" s="173">
        <v>51.708652496337891</v>
      </c>
    </row>
    <row r="1412" spans="1:5" ht="30">
      <c r="A1412" s="124" t="s">
        <v>2743</v>
      </c>
      <c r="B1412" s="134" t="s">
        <v>2744</v>
      </c>
      <c r="C1412" s="139" t="s">
        <v>42</v>
      </c>
      <c r="D1412" s="167">
        <v>385</v>
      </c>
      <c r="E1412" s="178">
        <v>385</v>
      </c>
    </row>
    <row r="1413" spans="1:5" ht="30">
      <c r="A1413" s="124" t="s">
        <v>2745</v>
      </c>
      <c r="B1413" s="134" t="s">
        <v>2746</v>
      </c>
      <c r="C1413" s="139" t="s">
        <v>348</v>
      </c>
      <c r="D1413" s="163">
        <v>3156.7919921875</v>
      </c>
      <c r="E1413" s="174">
        <v>3156.0126953125</v>
      </c>
    </row>
    <row r="1414" spans="1:5" ht="30">
      <c r="A1414" s="124" t="s">
        <v>2747</v>
      </c>
      <c r="B1414" s="134" t="s">
        <v>2748</v>
      </c>
      <c r="C1414" s="139" t="s">
        <v>20</v>
      </c>
      <c r="D1414" s="162">
        <v>97.301719665527344</v>
      </c>
      <c r="E1414" s="178">
        <v>102.11497497558594</v>
      </c>
    </row>
    <row r="1415" spans="1:5" ht="30">
      <c r="A1415" s="124" t="s">
        <v>2749</v>
      </c>
      <c r="B1415" s="134" t="s">
        <v>2750</v>
      </c>
      <c r="C1415" s="139" t="s">
        <v>20</v>
      </c>
      <c r="D1415" s="166">
        <v>0.46155911684036255</v>
      </c>
      <c r="E1415" s="177">
        <v>0.47406554222106934</v>
      </c>
    </row>
    <row r="1416" spans="1:5" ht="30">
      <c r="A1416" s="124" t="s">
        <v>2751</v>
      </c>
      <c r="B1416" s="134" t="s">
        <v>2752</v>
      </c>
      <c r="C1416" s="139" t="s">
        <v>42</v>
      </c>
      <c r="D1416" s="167">
        <v>631.18743896484375</v>
      </c>
      <c r="E1416" s="178">
        <v>610.509521484375</v>
      </c>
    </row>
    <row r="1417" spans="1:5" ht="30">
      <c r="A1417" s="124" t="s">
        <v>2753</v>
      </c>
      <c r="B1417" s="134" t="s">
        <v>2754</v>
      </c>
      <c r="C1417" s="139" t="s">
        <v>42</v>
      </c>
      <c r="D1417" s="167">
        <v>478.30181884765625</v>
      </c>
      <c r="E1417" s="178">
        <v>446.95773315429687</v>
      </c>
    </row>
    <row r="1418" spans="1:5" ht="30">
      <c r="A1418" s="124" t="s">
        <v>2755</v>
      </c>
      <c r="B1418" s="134" t="s">
        <v>2756</v>
      </c>
      <c r="C1418" s="139" t="s">
        <v>15</v>
      </c>
      <c r="D1418" s="163">
        <v>4944.37646484375</v>
      </c>
      <c r="E1418" s="174">
        <v>5513.44677734375</v>
      </c>
    </row>
    <row r="1419" spans="1:5" ht="30">
      <c r="A1419" s="124" t="s">
        <v>2757</v>
      </c>
      <c r="B1419" s="134" t="s">
        <v>2758</v>
      </c>
      <c r="C1419" s="139" t="s">
        <v>15</v>
      </c>
      <c r="D1419" s="167">
        <v>185.90855407714844</v>
      </c>
      <c r="E1419" s="178">
        <v>185.83624267578125</v>
      </c>
    </row>
    <row r="1420" spans="1:5" ht="30">
      <c r="A1420" s="124" t="s">
        <v>2759</v>
      </c>
      <c r="B1420" s="134" t="s">
        <v>2760</v>
      </c>
      <c r="C1420" s="139" t="s">
        <v>15</v>
      </c>
      <c r="D1420" s="165">
        <v>0</v>
      </c>
      <c r="E1420" s="176">
        <v>0</v>
      </c>
    </row>
    <row r="1421" spans="1:5" ht="30">
      <c r="A1421" s="124" t="s">
        <v>2761</v>
      </c>
      <c r="B1421" s="134" t="s">
        <v>2762</v>
      </c>
      <c r="C1421" s="139" t="s">
        <v>65</v>
      </c>
      <c r="D1421" s="161">
        <v>2.4906601905822754</v>
      </c>
      <c r="E1421" s="172">
        <v>2.4906601905822754</v>
      </c>
    </row>
    <row r="1422" spans="1:5" ht="30">
      <c r="A1422" s="124" t="s">
        <v>2763</v>
      </c>
      <c r="B1422" s="134" t="s">
        <v>2764</v>
      </c>
      <c r="C1422" s="139" t="s">
        <v>50</v>
      </c>
      <c r="D1422" s="161">
        <v>1.5394629240036011</v>
      </c>
      <c r="E1422" s="172">
        <v>1.5512583255767822</v>
      </c>
    </row>
    <row r="1423" spans="1:5" ht="30">
      <c r="A1423" s="124" t="s">
        <v>2765</v>
      </c>
      <c r="B1423" s="134" t="s">
        <v>2766</v>
      </c>
      <c r="C1423" s="139"/>
      <c r="D1423" s="131" t="s">
        <v>1328</v>
      </c>
      <c r="E1423" s="152" t="s">
        <v>1328</v>
      </c>
    </row>
    <row r="1424" spans="1:5" ht="30">
      <c r="A1424" s="124" t="s">
        <v>2767</v>
      </c>
      <c r="B1424" s="134" t="s">
        <v>2768</v>
      </c>
      <c r="C1424" s="139" t="s">
        <v>20</v>
      </c>
      <c r="D1424" s="162">
        <v>66.803192138671875</v>
      </c>
      <c r="E1424" s="173">
        <v>74.49969482421875</v>
      </c>
    </row>
    <row r="1425" spans="1:5" ht="30">
      <c r="A1425" s="124" t="s">
        <v>2769</v>
      </c>
      <c r="B1425" s="134" t="s">
        <v>2770</v>
      </c>
      <c r="C1425" s="139" t="s">
        <v>50</v>
      </c>
      <c r="D1425" s="162">
        <v>51.315456390380859</v>
      </c>
      <c r="E1425" s="173">
        <v>51.708652496337891</v>
      </c>
    </row>
    <row r="1426" spans="1:5" ht="30">
      <c r="A1426" s="124" t="s">
        <v>2771</v>
      </c>
      <c r="B1426" s="134" t="s">
        <v>2772</v>
      </c>
      <c r="C1426" s="139" t="s">
        <v>348</v>
      </c>
      <c r="D1426" s="163">
        <v>3061.74755859375</v>
      </c>
      <c r="E1426" s="174">
        <v>3051.194580078125</v>
      </c>
    </row>
    <row r="1427" spans="1:5" ht="30">
      <c r="A1427" s="124" t="s">
        <v>2773</v>
      </c>
      <c r="B1427" s="134" t="s">
        <v>2774</v>
      </c>
      <c r="C1427" s="139" t="s">
        <v>42</v>
      </c>
      <c r="D1427" s="167">
        <v>348.409423828125</v>
      </c>
      <c r="E1427" s="178">
        <v>344.88540649414062</v>
      </c>
    </row>
    <row r="1428" spans="1:5" ht="30">
      <c r="A1428" s="124" t="s">
        <v>2775</v>
      </c>
      <c r="B1428" s="134" t="s">
        <v>2776</v>
      </c>
      <c r="C1428" s="139" t="s">
        <v>20</v>
      </c>
      <c r="D1428" s="162">
        <v>66.803192138671875</v>
      </c>
      <c r="E1428" s="173">
        <v>74.49969482421875</v>
      </c>
    </row>
    <row r="1429" spans="1:5" ht="30">
      <c r="A1429" s="124" t="s">
        <v>2777</v>
      </c>
      <c r="B1429" s="134" t="s">
        <v>2778</v>
      </c>
      <c r="C1429" s="139" t="s">
        <v>50</v>
      </c>
      <c r="D1429" s="162">
        <v>49.820831298828125</v>
      </c>
      <c r="E1429" s="173">
        <v>50.202579498291016</v>
      </c>
    </row>
    <row r="1430" spans="1:5" ht="30">
      <c r="A1430" s="124" t="s">
        <v>2779</v>
      </c>
      <c r="B1430" s="134" t="s">
        <v>2780</v>
      </c>
      <c r="C1430" s="139" t="s">
        <v>42</v>
      </c>
      <c r="D1430" s="167">
        <v>480.39999389648437</v>
      </c>
      <c r="E1430" s="178">
        <v>482.48239135742187</v>
      </c>
    </row>
    <row r="1431" spans="1:5" ht="30">
      <c r="A1431" s="124" t="s">
        <v>2781</v>
      </c>
      <c r="B1431" s="134" t="s">
        <v>2782</v>
      </c>
      <c r="C1431" s="139" t="s">
        <v>348</v>
      </c>
      <c r="D1431" s="163">
        <v>3388.87353515625</v>
      </c>
      <c r="E1431" s="174">
        <v>3393.2822265625</v>
      </c>
    </row>
    <row r="1432" spans="1:5" ht="30">
      <c r="A1432" s="124" t="s">
        <v>2783</v>
      </c>
      <c r="B1432" s="134" t="s">
        <v>2784</v>
      </c>
      <c r="C1432" s="139" t="s">
        <v>20</v>
      </c>
      <c r="D1432" s="162">
        <v>97.301719665527344</v>
      </c>
      <c r="E1432" s="178">
        <v>102.11497497558594</v>
      </c>
    </row>
    <row r="1433" spans="1:5" ht="30">
      <c r="A1433" s="124" t="s">
        <v>2785</v>
      </c>
      <c r="B1433" s="134" t="s">
        <v>2786</v>
      </c>
      <c r="C1433" s="139" t="s">
        <v>20</v>
      </c>
      <c r="D1433" s="166">
        <v>0.46155911684036255</v>
      </c>
      <c r="E1433" s="177">
        <v>0.47406554222106934</v>
      </c>
    </row>
    <row r="1434" spans="1:5" ht="30">
      <c r="A1434" s="124" t="s">
        <v>2787</v>
      </c>
      <c r="B1434" s="134" t="s">
        <v>2788</v>
      </c>
      <c r="C1434" s="139" t="s">
        <v>42</v>
      </c>
      <c r="D1434" s="167">
        <v>811.9000244140625</v>
      </c>
      <c r="E1434" s="178">
        <v>811.9000244140625</v>
      </c>
    </row>
    <row r="1435" spans="1:5" ht="30">
      <c r="A1435" s="124" t="s">
        <v>2789</v>
      </c>
      <c r="B1435" s="134" t="s">
        <v>2790</v>
      </c>
      <c r="C1435" s="139" t="s">
        <v>42</v>
      </c>
      <c r="D1435" s="167">
        <v>631.18798828125</v>
      </c>
      <c r="E1435" s="178">
        <v>610.55877685546875</v>
      </c>
    </row>
    <row r="1436" spans="1:5" ht="30">
      <c r="A1436" s="124" t="s">
        <v>2791</v>
      </c>
      <c r="B1436" s="134" t="s">
        <v>2792</v>
      </c>
      <c r="C1436" s="139" t="s">
        <v>15</v>
      </c>
      <c r="D1436" s="163">
        <v>6070.388671875</v>
      </c>
      <c r="E1436" s="174">
        <v>7079.39306640625</v>
      </c>
    </row>
    <row r="1437" spans="1:5" ht="30">
      <c r="A1437" s="124" t="s">
        <v>2793</v>
      </c>
      <c r="B1437" s="134" t="s">
        <v>2794</v>
      </c>
      <c r="C1437" s="139" t="s">
        <v>15</v>
      </c>
      <c r="D1437" s="167">
        <v>228.24661254882812</v>
      </c>
      <c r="E1437" s="178">
        <v>238.61801147460937</v>
      </c>
    </row>
    <row r="1438" spans="1:5" ht="30">
      <c r="A1438" s="124" t="s">
        <v>2795</v>
      </c>
      <c r="B1438" s="134" t="s">
        <v>2796</v>
      </c>
      <c r="C1438" s="139" t="s">
        <v>15</v>
      </c>
      <c r="D1438" s="165">
        <v>0</v>
      </c>
      <c r="E1438" s="176">
        <v>0</v>
      </c>
    </row>
    <row r="1439" spans="1:5" ht="30">
      <c r="A1439" s="124" t="s">
        <v>2797</v>
      </c>
      <c r="B1439" s="134" t="s">
        <v>2798</v>
      </c>
      <c r="C1439" s="139" t="s">
        <v>65</v>
      </c>
      <c r="D1439" s="161">
        <v>2.4910001754760742</v>
      </c>
      <c r="E1439" s="172">
        <v>2.4910001754760742</v>
      </c>
    </row>
    <row r="1440" spans="1:5" ht="30">
      <c r="A1440" s="124" t="s">
        <v>2799</v>
      </c>
      <c r="B1440" s="134" t="s">
        <v>2800</v>
      </c>
      <c r="C1440" s="139" t="s">
        <v>50</v>
      </c>
      <c r="D1440" s="161">
        <v>1.4946249723434448</v>
      </c>
      <c r="E1440" s="172">
        <v>1.506075382232666</v>
      </c>
    </row>
    <row r="1441" spans="1:5">
      <c r="A1441" s="124" t="s">
        <v>2801</v>
      </c>
      <c r="B1441" s="134" t="s">
        <v>2802</v>
      </c>
      <c r="C1441" s="139"/>
      <c r="D1441" s="131" t="s">
        <v>2803</v>
      </c>
      <c r="E1441" s="152" t="s">
        <v>2803</v>
      </c>
    </row>
    <row r="1442" spans="1:5">
      <c r="A1442" s="124" t="s">
        <v>2804</v>
      </c>
      <c r="B1442" s="134" t="s">
        <v>2805</v>
      </c>
      <c r="C1442" s="139"/>
      <c r="D1442" s="131" t="s">
        <v>2803</v>
      </c>
      <c r="E1442" s="152" t="s">
        <v>2803</v>
      </c>
    </row>
    <row r="1443" spans="1:5">
      <c r="A1443" s="124" t="s">
        <v>2806</v>
      </c>
      <c r="B1443" s="134" t="s">
        <v>2807</v>
      </c>
      <c r="C1443" s="139" t="s">
        <v>50</v>
      </c>
      <c r="D1443" s="165">
        <v>0</v>
      </c>
      <c r="E1443" s="176">
        <v>0</v>
      </c>
    </row>
    <row r="1444" spans="1:5">
      <c r="A1444" s="124" t="s">
        <v>2808</v>
      </c>
      <c r="B1444" s="134" t="s">
        <v>2809</v>
      </c>
      <c r="C1444" s="139" t="s">
        <v>50</v>
      </c>
      <c r="D1444" s="161">
        <v>7.5360007286071777</v>
      </c>
      <c r="E1444" s="172">
        <v>7.5936317443847656</v>
      </c>
    </row>
    <row r="1445" spans="1:5">
      <c r="A1445" s="124" t="s">
        <v>2810</v>
      </c>
      <c r="B1445" s="134" t="s">
        <v>2811</v>
      </c>
      <c r="C1445" s="139" t="s">
        <v>50</v>
      </c>
      <c r="D1445" s="162">
        <v>10.22700023651123</v>
      </c>
      <c r="E1445" s="173">
        <v>10.305643081665039</v>
      </c>
    </row>
    <row r="1446" spans="1:5">
      <c r="A1446" s="124" t="s">
        <v>2812</v>
      </c>
      <c r="B1446" s="134" t="s">
        <v>2813</v>
      </c>
      <c r="C1446" s="139" t="s">
        <v>42</v>
      </c>
      <c r="D1446" s="167">
        <v>381.65902709960937</v>
      </c>
      <c r="E1446" s="178">
        <v>381.72305297851562</v>
      </c>
    </row>
    <row r="1447" spans="1:5">
      <c r="A1447" s="124" t="s">
        <v>2814</v>
      </c>
      <c r="B1447" s="134" t="s">
        <v>2815</v>
      </c>
      <c r="C1447" s="139" t="s">
        <v>348</v>
      </c>
      <c r="D1447" s="163">
        <v>3224.9990234375</v>
      </c>
      <c r="E1447" s="174">
        <v>3224.99951171875</v>
      </c>
    </row>
    <row r="1448" spans="1:5">
      <c r="A1448" s="124" t="s">
        <v>2816</v>
      </c>
      <c r="B1448" s="134" t="s">
        <v>2817</v>
      </c>
      <c r="C1448" s="139" t="s">
        <v>20</v>
      </c>
      <c r="D1448" s="170">
        <v>2.9418970370898023E-7</v>
      </c>
      <c r="E1448" s="181">
        <v>2.9418970370898023E-7</v>
      </c>
    </row>
    <row r="1449" spans="1:5">
      <c r="A1449" s="124" t="s">
        <v>2818</v>
      </c>
      <c r="B1449" s="134" t="s">
        <v>2819</v>
      </c>
      <c r="C1449" s="139" t="s">
        <v>50</v>
      </c>
      <c r="D1449" s="161">
        <v>2.6909999847412109</v>
      </c>
      <c r="E1449" s="172">
        <v>2.7120110988616943</v>
      </c>
    </row>
    <row r="1450" spans="1:5">
      <c r="A1450" s="124" t="s">
        <v>2820</v>
      </c>
      <c r="B1450" s="134" t="s">
        <v>2821</v>
      </c>
      <c r="C1450" s="139" t="s">
        <v>42</v>
      </c>
      <c r="D1450" s="167">
        <v>375.44979858398437</v>
      </c>
      <c r="E1450" s="178">
        <v>375.46749877929687</v>
      </c>
    </row>
    <row r="1451" spans="1:5">
      <c r="A1451" s="124" t="s">
        <v>2822</v>
      </c>
      <c r="B1451" s="134" t="s">
        <v>2823</v>
      </c>
      <c r="C1451" s="139" t="s">
        <v>348</v>
      </c>
      <c r="D1451" s="163">
        <v>3224.9990234375</v>
      </c>
      <c r="E1451" s="174">
        <v>3224.99951171875</v>
      </c>
    </row>
    <row r="1452" spans="1:5">
      <c r="A1452" s="124" t="s">
        <v>2824</v>
      </c>
      <c r="B1452" s="134" t="s">
        <v>2825</v>
      </c>
      <c r="C1452" s="139"/>
      <c r="D1452" s="131" t="s">
        <v>2557</v>
      </c>
      <c r="E1452" s="152" t="s">
        <v>2557</v>
      </c>
    </row>
    <row r="1453" spans="1:5">
      <c r="A1453" s="124" t="s">
        <v>2826</v>
      </c>
      <c r="B1453" s="134" t="s">
        <v>2827</v>
      </c>
      <c r="C1453" s="139"/>
      <c r="D1453" s="131" t="s">
        <v>2560</v>
      </c>
      <c r="E1453" s="152" t="s">
        <v>2560</v>
      </c>
    </row>
    <row r="1454" spans="1:5">
      <c r="A1454" s="124" t="s">
        <v>2828</v>
      </c>
      <c r="B1454" s="134" t="s">
        <v>2829</v>
      </c>
      <c r="C1454" s="139" t="s">
        <v>50</v>
      </c>
      <c r="D1454" s="165">
        <v>0</v>
      </c>
      <c r="E1454" s="176">
        <v>0</v>
      </c>
    </row>
    <row r="1455" spans="1:5">
      <c r="A1455" s="124" t="s">
        <v>2830</v>
      </c>
      <c r="B1455" s="134" t="s">
        <v>2831</v>
      </c>
      <c r="C1455" s="139" t="s">
        <v>50</v>
      </c>
      <c r="D1455" s="165">
        <v>0</v>
      </c>
      <c r="E1455" s="176">
        <v>0</v>
      </c>
    </row>
    <row r="1456" spans="1:5">
      <c r="A1456" s="124" t="s">
        <v>2832</v>
      </c>
      <c r="B1456" s="134" t="s">
        <v>2833</v>
      </c>
      <c r="C1456" s="139" t="s">
        <v>50</v>
      </c>
      <c r="D1456" s="161">
        <v>1.3582460880279541</v>
      </c>
      <c r="E1456" s="172">
        <v>1.3582460880279541</v>
      </c>
    </row>
    <row r="1457" spans="1:5">
      <c r="A1457" s="124" t="s">
        <v>2834</v>
      </c>
      <c r="B1457" s="134" t="s">
        <v>2835</v>
      </c>
      <c r="C1457" s="139" t="s">
        <v>42</v>
      </c>
      <c r="D1457" s="162">
        <v>30.024744033813477</v>
      </c>
      <c r="E1457" s="173">
        <v>28.025503158569336</v>
      </c>
    </row>
    <row r="1458" spans="1:5">
      <c r="A1458" s="124" t="s">
        <v>2836</v>
      </c>
      <c r="B1458" s="134" t="s">
        <v>2837</v>
      </c>
      <c r="C1458" s="139" t="s">
        <v>348</v>
      </c>
      <c r="D1458" s="167">
        <v>125.87984466552734</v>
      </c>
      <c r="E1458" s="178">
        <v>117.51915740966797</v>
      </c>
    </row>
    <row r="1459" spans="1:5">
      <c r="A1459" s="124" t="s">
        <v>2838</v>
      </c>
      <c r="B1459" s="134" t="s">
        <v>2839</v>
      </c>
      <c r="C1459" s="139" t="s">
        <v>20</v>
      </c>
      <c r="D1459" s="163">
        <v>4482.35888671875</v>
      </c>
      <c r="E1459" s="174">
        <v>3503.29052734375</v>
      </c>
    </row>
    <row r="1460" spans="1:5">
      <c r="A1460" s="124" t="s">
        <v>2840</v>
      </c>
      <c r="B1460" s="134" t="s">
        <v>2841</v>
      </c>
      <c r="C1460" s="139" t="s">
        <v>50</v>
      </c>
      <c r="D1460" s="161">
        <v>1.3582460880279541</v>
      </c>
      <c r="E1460" s="172">
        <v>1.3582460880279541</v>
      </c>
    </row>
    <row r="1461" spans="1:5">
      <c r="A1461" s="124" t="s">
        <v>2842</v>
      </c>
      <c r="B1461" s="134" t="s">
        <v>2843</v>
      </c>
      <c r="C1461" s="139" t="s">
        <v>42</v>
      </c>
      <c r="D1461" s="162">
        <v>30.024744033813477</v>
      </c>
      <c r="E1461" s="173">
        <v>28.025503158569336</v>
      </c>
    </row>
    <row r="1462" spans="1:5">
      <c r="A1462" s="124" t="s">
        <v>2844</v>
      </c>
      <c r="B1462" s="134" t="s">
        <v>2845</v>
      </c>
      <c r="C1462" s="139" t="s">
        <v>348</v>
      </c>
      <c r="D1462" s="167">
        <v>125.87984466552734</v>
      </c>
      <c r="E1462" s="178">
        <v>117.51915740966797</v>
      </c>
    </row>
    <row r="1463" spans="1:5">
      <c r="A1463" s="124" t="s">
        <v>2846</v>
      </c>
      <c r="B1463" s="134" t="s">
        <v>2847</v>
      </c>
      <c r="C1463" s="139"/>
      <c r="D1463" s="131" t="s">
        <v>2803</v>
      </c>
      <c r="E1463" s="152" t="s">
        <v>2803</v>
      </c>
    </row>
    <row r="1464" spans="1:5">
      <c r="A1464" s="124" t="s">
        <v>2848</v>
      </c>
      <c r="B1464" s="134" t="s">
        <v>2849</v>
      </c>
      <c r="C1464" s="139"/>
      <c r="D1464" s="131" t="s">
        <v>2803</v>
      </c>
      <c r="E1464" s="152" t="s">
        <v>2803</v>
      </c>
    </row>
    <row r="1465" spans="1:5">
      <c r="A1465" s="124" t="s">
        <v>2850</v>
      </c>
      <c r="B1465" s="134" t="s">
        <v>2851</v>
      </c>
      <c r="C1465" s="139" t="s">
        <v>50</v>
      </c>
      <c r="D1465" s="165">
        <v>0</v>
      </c>
      <c r="E1465" s="176">
        <v>0</v>
      </c>
    </row>
    <row r="1466" spans="1:5">
      <c r="A1466" s="124" t="s">
        <v>2852</v>
      </c>
      <c r="B1466" s="134" t="s">
        <v>2853</v>
      </c>
      <c r="C1466" s="139" t="s">
        <v>50</v>
      </c>
      <c r="D1466" s="165">
        <v>0</v>
      </c>
      <c r="E1466" s="177">
        <v>-0.34473249316215515</v>
      </c>
    </row>
    <row r="1467" spans="1:5">
      <c r="A1467" s="124" t="s">
        <v>2854</v>
      </c>
      <c r="B1467" s="134" t="s">
        <v>2855</v>
      </c>
      <c r="C1467" s="139" t="s">
        <v>50</v>
      </c>
      <c r="D1467" s="161">
        <v>1.3582460880279541</v>
      </c>
      <c r="E1467" s="172">
        <v>1.0135135650634766</v>
      </c>
    </row>
    <row r="1468" spans="1:5">
      <c r="A1468" s="124" t="s">
        <v>2856</v>
      </c>
      <c r="B1468" s="134" t="s">
        <v>2857</v>
      </c>
      <c r="C1468" s="139" t="s">
        <v>42</v>
      </c>
      <c r="D1468" s="162">
        <v>30.013723373413086</v>
      </c>
      <c r="E1468" s="173">
        <v>28.022079467773438</v>
      </c>
    </row>
    <row r="1469" spans="1:5">
      <c r="A1469" s="124" t="s">
        <v>2858</v>
      </c>
      <c r="B1469" s="134" t="s">
        <v>2859</v>
      </c>
      <c r="C1469" s="139" t="s">
        <v>348</v>
      </c>
      <c r="D1469" s="167">
        <v>125.83370208740234</v>
      </c>
      <c r="E1469" s="178">
        <v>117.47301483154297</v>
      </c>
    </row>
    <row r="1470" spans="1:5">
      <c r="A1470" s="124" t="s">
        <v>2860</v>
      </c>
      <c r="B1470" s="134" t="s">
        <v>2861</v>
      </c>
      <c r="C1470" s="139" t="s">
        <v>20</v>
      </c>
      <c r="D1470" s="170">
        <v>2.9418970370898023E-7</v>
      </c>
      <c r="E1470" s="181">
        <v>2.9418970370898023E-7</v>
      </c>
    </row>
    <row r="1471" spans="1:5">
      <c r="A1471" s="124" t="s">
        <v>2862</v>
      </c>
      <c r="B1471" s="134" t="s">
        <v>2863</v>
      </c>
      <c r="C1471" s="139" t="s">
        <v>50</v>
      </c>
      <c r="D1471" s="161">
        <v>1.3582460880279541</v>
      </c>
      <c r="E1471" s="172">
        <v>1.3582460880279541</v>
      </c>
    </row>
    <row r="1472" spans="1:5">
      <c r="A1472" s="124" t="s">
        <v>2864</v>
      </c>
      <c r="B1472" s="134" t="s">
        <v>2865</v>
      </c>
      <c r="C1472" s="139" t="s">
        <v>42</v>
      </c>
      <c r="D1472" s="162">
        <v>30.013723373413086</v>
      </c>
      <c r="E1472" s="173">
        <v>28.014450073242188</v>
      </c>
    </row>
    <row r="1473" spans="1:5">
      <c r="A1473" s="124" t="s">
        <v>2866</v>
      </c>
      <c r="B1473" s="134" t="s">
        <v>2867</v>
      </c>
      <c r="C1473" s="139" t="s">
        <v>348</v>
      </c>
      <c r="D1473" s="167">
        <v>125.83370208740234</v>
      </c>
      <c r="E1473" s="178">
        <v>117.47301483154297</v>
      </c>
    </row>
    <row r="1474" spans="1:5">
      <c r="A1474" s="124" t="s">
        <v>2868</v>
      </c>
      <c r="B1474" s="134" t="s">
        <v>2869</v>
      </c>
      <c r="C1474" s="139"/>
      <c r="D1474" s="131" t="s">
        <v>2557</v>
      </c>
      <c r="E1474" s="152" t="s">
        <v>2557</v>
      </c>
    </row>
    <row r="1475" spans="1:5">
      <c r="A1475" s="124" t="s">
        <v>2870</v>
      </c>
      <c r="B1475" s="134" t="s">
        <v>2871</v>
      </c>
      <c r="C1475" s="139"/>
      <c r="D1475" s="131" t="s">
        <v>2560</v>
      </c>
      <c r="E1475" s="152" t="s">
        <v>2560</v>
      </c>
    </row>
    <row r="1476" spans="1:5">
      <c r="A1476" s="124" t="s">
        <v>2872</v>
      </c>
      <c r="B1476" s="134" t="s">
        <v>2873</v>
      </c>
      <c r="C1476" s="139" t="s">
        <v>50</v>
      </c>
      <c r="D1476" s="165">
        <v>0</v>
      </c>
      <c r="E1476" s="176">
        <v>0</v>
      </c>
    </row>
    <row r="1477" spans="1:5">
      <c r="A1477" s="124" t="s">
        <v>2874</v>
      </c>
      <c r="B1477" s="134" t="s">
        <v>2875</v>
      </c>
      <c r="C1477" s="139" t="s">
        <v>50</v>
      </c>
      <c r="D1477" s="165">
        <v>0</v>
      </c>
      <c r="E1477" s="176">
        <v>0</v>
      </c>
    </row>
    <row r="1478" spans="1:5">
      <c r="A1478" s="124" t="s">
        <v>2876</v>
      </c>
      <c r="B1478" s="134" t="s">
        <v>2877</v>
      </c>
      <c r="C1478" s="139" t="s">
        <v>50</v>
      </c>
      <c r="D1478" s="161">
        <v>3.2082538604736328</v>
      </c>
      <c r="E1478" s="172">
        <v>3.2082540988922119</v>
      </c>
    </row>
    <row r="1479" spans="1:5">
      <c r="A1479" s="124" t="s">
        <v>2878</v>
      </c>
      <c r="B1479" s="134" t="s">
        <v>2879</v>
      </c>
      <c r="C1479" s="139" t="s">
        <v>42</v>
      </c>
      <c r="D1479" s="162">
        <v>41.240699768066406</v>
      </c>
      <c r="E1479" s="173">
        <v>41.251789093017578</v>
      </c>
    </row>
    <row r="1480" spans="1:5">
      <c r="A1480" s="124" t="s">
        <v>2880</v>
      </c>
      <c r="B1480" s="134" t="s">
        <v>2881</v>
      </c>
      <c r="C1480" s="139" t="s">
        <v>348</v>
      </c>
      <c r="D1480" s="167">
        <v>172.9405517578125</v>
      </c>
      <c r="E1480" s="178">
        <v>172.98695373535156</v>
      </c>
    </row>
    <row r="1481" spans="1:5">
      <c r="A1481" s="124" t="s">
        <v>2882</v>
      </c>
      <c r="B1481" s="134" t="s">
        <v>2883</v>
      </c>
      <c r="C1481" s="139" t="s">
        <v>20</v>
      </c>
      <c r="D1481" s="162">
        <v>58.011272430419922</v>
      </c>
      <c r="E1481" s="173">
        <v>64.7012939453125</v>
      </c>
    </row>
    <row r="1482" spans="1:5">
      <c r="A1482" s="124" t="s">
        <v>2884</v>
      </c>
      <c r="B1482" s="134" t="s">
        <v>2885</v>
      </c>
      <c r="C1482" s="139" t="s">
        <v>50</v>
      </c>
      <c r="D1482" s="161">
        <v>3.2082538604736328</v>
      </c>
      <c r="E1482" s="172">
        <v>3.2082540988922119</v>
      </c>
    </row>
    <row r="1483" spans="1:5">
      <c r="A1483" s="124" t="s">
        <v>2886</v>
      </c>
      <c r="B1483" s="134" t="s">
        <v>2887</v>
      </c>
      <c r="C1483" s="139" t="s">
        <v>42</v>
      </c>
      <c r="D1483" s="162">
        <v>41.240699768066406</v>
      </c>
      <c r="E1483" s="173">
        <v>41.251789093017578</v>
      </c>
    </row>
    <row r="1484" spans="1:5">
      <c r="A1484" s="124" t="s">
        <v>2888</v>
      </c>
      <c r="B1484" s="134" t="s">
        <v>2889</v>
      </c>
      <c r="C1484" s="139" t="s">
        <v>348</v>
      </c>
      <c r="D1484" s="167">
        <v>172.9405517578125</v>
      </c>
      <c r="E1484" s="178">
        <v>172.98695373535156</v>
      </c>
    </row>
    <row r="1485" spans="1:5">
      <c r="A1485" s="124" t="s">
        <v>2890</v>
      </c>
      <c r="B1485" s="134" t="s">
        <v>2891</v>
      </c>
      <c r="C1485" s="139"/>
      <c r="D1485" s="131" t="s">
        <v>2803</v>
      </c>
      <c r="E1485" s="152" t="s">
        <v>2803</v>
      </c>
    </row>
    <row r="1486" spans="1:5">
      <c r="A1486" s="124" t="s">
        <v>2892</v>
      </c>
      <c r="B1486" s="134" t="s">
        <v>2893</v>
      </c>
      <c r="C1486" s="139"/>
      <c r="D1486" s="131" t="s">
        <v>2803</v>
      </c>
      <c r="E1486" s="152" t="s">
        <v>2803</v>
      </c>
    </row>
    <row r="1487" spans="1:5">
      <c r="A1487" s="124" t="s">
        <v>2894</v>
      </c>
      <c r="B1487" s="134" t="s">
        <v>2895</v>
      </c>
      <c r="C1487" s="139" t="s">
        <v>50</v>
      </c>
      <c r="D1487" s="165">
        <v>0</v>
      </c>
      <c r="E1487" s="176">
        <v>0</v>
      </c>
    </row>
    <row r="1488" spans="1:5">
      <c r="A1488" s="124" t="s">
        <v>2896</v>
      </c>
      <c r="B1488" s="134" t="s">
        <v>2897</v>
      </c>
      <c r="C1488" s="139" t="s">
        <v>50</v>
      </c>
      <c r="D1488" s="166">
        <v>-1.6662999987602234E-2</v>
      </c>
      <c r="E1488" s="172">
        <v>-2.7693462371826172</v>
      </c>
    </row>
    <row r="1489" spans="1:5">
      <c r="A1489" s="124" t="s">
        <v>2898</v>
      </c>
      <c r="B1489" s="134" t="s">
        <v>2899</v>
      </c>
      <c r="C1489" s="139" t="s">
        <v>50</v>
      </c>
      <c r="D1489" s="161">
        <v>3.1915907859802246</v>
      </c>
      <c r="E1489" s="177">
        <v>0.43890789151191711</v>
      </c>
    </row>
    <row r="1490" spans="1:5">
      <c r="A1490" s="124" t="s">
        <v>2900</v>
      </c>
      <c r="B1490" s="134" t="s">
        <v>2901</v>
      </c>
      <c r="C1490" s="139" t="s">
        <v>42</v>
      </c>
      <c r="D1490" s="162">
        <v>41.151962280273437</v>
      </c>
      <c r="E1490" s="173">
        <v>41.221645355224609</v>
      </c>
    </row>
    <row r="1491" spans="1:5">
      <c r="A1491" s="124" t="s">
        <v>2902</v>
      </c>
      <c r="B1491" s="134" t="s">
        <v>2903</v>
      </c>
      <c r="C1491" s="139" t="s">
        <v>348</v>
      </c>
      <c r="D1491" s="167">
        <v>172.56814575195312</v>
      </c>
      <c r="E1491" s="178">
        <v>172.61451721191406</v>
      </c>
    </row>
    <row r="1492" spans="1:5">
      <c r="A1492" s="124" t="s">
        <v>2904</v>
      </c>
      <c r="B1492" s="134" t="s">
        <v>2905</v>
      </c>
      <c r="C1492" s="139" t="s">
        <v>20</v>
      </c>
      <c r="D1492" s="170">
        <v>2.9418970370898023E-7</v>
      </c>
      <c r="E1492" s="181">
        <v>2.9418970370898023E-7</v>
      </c>
    </row>
    <row r="1493" spans="1:5">
      <c r="A1493" s="124" t="s">
        <v>2906</v>
      </c>
      <c r="B1493" s="134" t="s">
        <v>2907</v>
      </c>
      <c r="C1493" s="139" t="s">
        <v>50</v>
      </c>
      <c r="D1493" s="161">
        <v>3.2082538604736328</v>
      </c>
      <c r="E1493" s="172">
        <v>3.2082540988922119</v>
      </c>
    </row>
    <row r="1494" spans="1:5">
      <c r="A1494" s="124" t="s">
        <v>2908</v>
      </c>
      <c r="B1494" s="134" t="s">
        <v>2909</v>
      </c>
      <c r="C1494" s="139" t="s">
        <v>42</v>
      </c>
      <c r="D1494" s="162">
        <v>41.151622772216797</v>
      </c>
      <c r="E1494" s="173">
        <v>41.162712097167969</v>
      </c>
    </row>
    <row r="1495" spans="1:5">
      <c r="A1495" s="124" t="s">
        <v>2910</v>
      </c>
      <c r="B1495" s="134" t="s">
        <v>2911</v>
      </c>
      <c r="C1495" s="139" t="s">
        <v>348</v>
      </c>
      <c r="D1495" s="167">
        <v>172.56814575195312</v>
      </c>
      <c r="E1495" s="178">
        <v>172.61451721191406</v>
      </c>
    </row>
    <row r="1496" spans="1:5">
      <c r="A1496" s="124" t="s">
        <v>2912</v>
      </c>
      <c r="B1496" s="134" t="s">
        <v>2913</v>
      </c>
      <c r="C1496" s="139"/>
      <c r="D1496" s="131" t="s">
        <v>2557</v>
      </c>
      <c r="E1496" s="152" t="s">
        <v>2557</v>
      </c>
    </row>
    <row r="1497" spans="1:5">
      <c r="A1497" s="124" t="s">
        <v>2914</v>
      </c>
      <c r="B1497" s="134" t="s">
        <v>2915</v>
      </c>
      <c r="C1497" s="139"/>
      <c r="D1497" s="131" t="s">
        <v>2560</v>
      </c>
      <c r="E1497" s="152" t="s">
        <v>2560</v>
      </c>
    </row>
    <row r="1498" spans="1:5">
      <c r="A1498" s="124" t="s">
        <v>2916</v>
      </c>
      <c r="B1498" s="134" t="s">
        <v>2917</v>
      </c>
      <c r="C1498" s="139" t="s">
        <v>50</v>
      </c>
      <c r="D1498" s="165">
        <v>0</v>
      </c>
      <c r="E1498" s="176">
        <v>0</v>
      </c>
    </row>
    <row r="1499" spans="1:5">
      <c r="A1499" s="124" t="s">
        <v>2918</v>
      </c>
      <c r="B1499" s="134" t="s">
        <v>2919</v>
      </c>
      <c r="C1499" s="139" t="s">
        <v>50</v>
      </c>
      <c r="D1499" s="165">
        <v>0</v>
      </c>
      <c r="E1499" s="176">
        <v>0</v>
      </c>
    </row>
    <row r="1500" spans="1:5">
      <c r="A1500" s="124" t="s">
        <v>2920</v>
      </c>
      <c r="B1500" s="134" t="s">
        <v>2921</v>
      </c>
      <c r="C1500" s="139" t="s">
        <v>50</v>
      </c>
      <c r="D1500" s="162">
        <v>59.862781524658203</v>
      </c>
      <c r="E1500" s="173">
        <v>60.318290710449219</v>
      </c>
    </row>
    <row r="1501" spans="1:5">
      <c r="A1501" s="124" t="s">
        <v>2922</v>
      </c>
      <c r="B1501" s="134" t="s">
        <v>2923</v>
      </c>
      <c r="C1501" s="139" t="s">
        <v>42</v>
      </c>
      <c r="D1501" s="167">
        <v>105.27946472167969</v>
      </c>
      <c r="E1501" s="178">
        <v>105.28648376464844</v>
      </c>
    </row>
    <row r="1502" spans="1:5">
      <c r="A1502" s="124" t="s">
        <v>2924</v>
      </c>
      <c r="B1502" s="134" t="s">
        <v>2925</v>
      </c>
      <c r="C1502" s="139" t="s">
        <v>348</v>
      </c>
      <c r="D1502" s="167">
        <v>445.74273681640625</v>
      </c>
      <c r="E1502" s="178">
        <v>445.8062744140625</v>
      </c>
    </row>
    <row r="1503" spans="1:5">
      <c r="A1503" s="124" t="s">
        <v>2926</v>
      </c>
      <c r="B1503" s="134" t="s">
        <v>2927</v>
      </c>
      <c r="C1503" s="139" t="s">
        <v>20</v>
      </c>
      <c r="D1503" s="162">
        <v>66.964347839355469</v>
      </c>
      <c r="E1503" s="173">
        <v>74.678741455078125</v>
      </c>
    </row>
    <row r="1504" spans="1:5">
      <c r="A1504" s="124" t="s">
        <v>2928</v>
      </c>
      <c r="B1504" s="134" t="s">
        <v>2929</v>
      </c>
      <c r="C1504" s="139" t="s">
        <v>50</v>
      </c>
      <c r="D1504" s="162">
        <v>59.862781524658203</v>
      </c>
      <c r="E1504" s="173">
        <v>60.318290710449219</v>
      </c>
    </row>
    <row r="1505" spans="1:5">
      <c r="A1505" s="124" t="s">
        <v>2930</v>
      </c>
      <c r="B1505" s="134" t="s">
        <v>2931</v>
      </c>
      <c r="C1505" s="139" t="s">
        <v>42</v>
      </c>
      <c r="D1505" s="167">
        <v>105.27946472167969</v>
      </c>
      <c r="E1505" s="178">
        <v>105.28648376464844</v>
      </c>
    </row>
    <row r="1506" spans="1:5">
      <c r="A1506" s="124" t="s">
        <v>2932</v>
      </c>
      <c r="B1506" s="134" t="s">
        <v>2933</v>
      </c>
      <c r="C1506" s="139" t="s">
        <v>348</v>
      </c>
      <c r="D1506" s="167">
        <v>445.74273681640625</v>
      </c>
      <c r="E1506" s="178">
        <v>445.8062744140625</v>
      </c>
    </row>
    <row r="1507" spans="1:5">
      <c r="A1507" s="124" t="s">
        <v>2934</v>
      </c>
      <c r="B1507" s="134" t="s">
        <v>2935</v>
      </c>
      <c r="C1507" s="139"/>
      <c r="D1507" s="131" t="s">
        <v>2803</v>
      </c>
      <c r="E1507" s="152" t="s">
        <v>2803</v>
      </c>
    </row>
    <row r="1508" spans="1:5">
      <c r="A1508" s="124" t="s">
        <v>2936</v>
      </c>
      <c r="B1508" s="134" t="s">
        <v>2937</v>
      </c>
      <c r="C1508" s="139"/>
      <c r="D1508" s="131" t="s">
        <v>2803</v>
      </c>
      <c r="E1508" s="152" t="s">
        <v>2803</v>
      </c>
    </row>
    <row r="1509" spans="1:5">
      <c r="A1509" s="124" t="s">
        <v>2938</v>
      </c>
      <c r="B1509" s="134" t="s">
        <v>2939</v>
      </c>
      <c r="C1509" s="139" t="s">
        <v>50</v>
      </c>
      <c r="D1509" s="165">
        <v>0</v>
      </c>
      <c r="E1509" s="176">
        <v>0</v>
      </c>
    </row>
    <row r="1510" spans="1:5">
      <c r="A1510" s="124" t="s">
        <v>2940</v>
      </c>
      <c r="B1510" s="134" t="s">
        <v>2941</v>
      </c>
      <c r="C1510" s="139" t="s">
        <v>50</v>
      </c>
      <c r="D1510" s="161">
        <v>1.3476549386978149</v>
      </c>
      <c r="E1510" s="173">
        <v>-57.937393188476563</v>
      </c>
    </row>
    <row r="1511" spans="1:5">
      <c r="A1511" s="124" t="s">
        <v>2942</v>
      </c>
      <c r="B1511" s="134" t="s">
        <v>2943</v>
      </c>
      <c r="C1511" s="139" t="s">
        <v>50</v>
      </c>
      <c r="D1511" s="162">
        <v>61.210433959960938</v>
      </c>
      <c r="E1511" s="172">
        <v>2.3808960914611816</v>
      </c>
    </row>
    <row r="1512" spans="1:5">
      <c r="A1512" s="124" t="s">
        <v>2944</v>
      </c>
      <c r="B1512" s="134" t="s">
        <v>2945</v>
      </c>
      <c r="C1512" s="139" t="s">
        <v>42</v>
      </c>
      <c r="D1512" s="167">
        <v>103.34848022460937</v>
      </c>
      <c r="E1512" s="178">
        <v>104.39205169677734</v>
      </c>
    </row>
    <row r="1513" spans="1:5">
      <c r="A1513" s="124" t="s">
        <v>2946</v>
      </c>
      <c r="B1513" s="134" t="s">
        <v>2947</v>
      </c>
      <c r="C1513" s="139" t="s">
        <v>348</v>
      </c>
      <c r="D1513" s="167">
        <v>437.71966552734375</v>
      </c>
      <c r="E1513" s="178">
        <v>437.71966552734375</v>
      </c>
    </row>
    <row r="1514" spans="1:5">
      <c r="A1514" s="124" t="s">
        <v>2948</v>
      </c>
      <c r="B1514" s="134" t="s">
        <v>2949</v>
      </c>
      <c r="C1514" s="139" t="s">
        <v>20</v>
      </c>
      <c r="D1514" s="170">
        <v>2.9418970370898023E-7</v>
      </c>
      <c r="E1514" s="181">
        <v>2.9418970370898023E-7</v>
      </c>
    </row>
    <row r="1515" spans="1:5">
      <c r="A1515" s="124" t="s">
        <v>2950</v>
      </c>
      <c r="B1515" s="134" t="s">
        <v>2951</v>
      </c>
      <c r="C1515" s="139" t="s">
        <v>50</v>
      </c>
      <c r="D1515" s="162">
        <v>59.862781524658203</v>
      </c>
      <c r="E1515" s="173">
        <v>60.318290710449219</v>
      </c>
    </row>
    <row r="1516" spans="1:5">
      <c r="A1516" s="124" t="s">
        <v>2952</v>
      </c>
      <c r="B1516" s="134" t="s">
        <v>2953</v>
      </c>
      <c r="C1516" s="139" t="s">
        <v>42</v>
      </c>
      <c r="D1516" s="167">
        <v>103.37248992919922</v>
      </c>
      <c r="E1516" s="178">
        <v>103.36438751220703</v>
      </c>
    </row>
    <row r="1517" spans="1:5">
      <c r="A1517" s="124" t="s">
        <v>2954</v>
      </c>
      <c r="B1517" s="134" t="s">
        <v>2955</v>
      </c>
      <c r="C1517" s="139" t="s">
        <v>348</v>
      </c>
      <c r="D1517" s="167">
        <v>437.71966552734375</v>
      </c>
      <c r="E1517" s="178">
        <v>437.71966552734375</v>
      </c>
    </row>
    <row r="1518" spans="1:5">
      <c r="A1518" s="124" t="s">
        <v>2956</v>
      </c>
      <c r="B1518" s="134" t="s">
        <v>2957</v>
      </c>
      <c r="C1518" s="139"/>
      <c r="D1518" s="131" t="s">
        <v>2557</v>
      </c>
      <c r="E1518" s="152" t="s">
        <v>2557</v>
      </c>
    </row>
    <row r="1519" spans="1:5">
      <c r="A1519" s="124" t="s">
        <v>2958</v>
      </c>
      <c r="B1519" s="134" t="s">
        <v>2959</v>
      </c>
      <c r="C1519" s="139"/>
      <c r="D1519" s="131" t="s">
        <v>2560</v>
      </c>
      <c r="E1519" s="152" t="s">
        <v>2560</v>
      </c>
    </row>
    <row r="1520" spans="1:5">
      <c r="A1520" s="124" t="s">
        <v>2960</v>
      </c>
      <c r="B1520" s="134" t="s">
        <v>2961</v>
      </c>
      <c r="C1520" s="139" t="s">
        <v>50</v>
      </c>
      <c r="D1520" s="165">
        <v>0</v>
      </c>
      <c r="E1520" s="176">
        <v>0</v>
      </c>
    </row>
    <row r="1521" spans="1:5">
      <c r="A1521" s="124" t="s">
        <v>2962</v>
      </c>
      <c r="B1521" s="134" t="s">
        <v>2963</v>
      </c>
      <c r="C1521" s="139" t="s">
        <v>50</v>
      </c>
      <c r="D1521" s="165">
        <v>0</v>
      </c>
      <c r="E1521" s="176">
        <v>0</v>
      </c>
    </row>
    <row r="1522" spans="1:5">
      <c r="A1522" s="124" t="s">
        <v>2964</v>
      </c>
      <c r="B1522" s="134" t="s">
        <v>2965</v>
      </c>
      <c r="C1522" s="139" t="s">
        <v>50</v>
      </c>
      <c r="D1522" s="162">
        <v>59.449100494384766</v>
      </c>
      <c r="E1522" s="173">
        <v>59.904609680175781</v>
      </c>
    </row>
    <row r="1523" spans="1:5">
      <c r="A1523" s="124" t="s">
        <v>2966</v>
      </c>
      <c r="B1523" s="134" t="s">
        <v>2967</v>
      </c>
      <c r="C1523" s="139" t="s">
        <v>42</v>
      </c>
      <c r="D1523" s="167">
        <v>158.1729736328125</v>
      </c>
      <c r="E1523" s="178">
        <v>158.50772094726562</v>
      </c>
    </row>
    <row r="1524" spans="1:5">
      <c r="A1524" s="124" t="s">
        <v>2968</v>
      </c>
      <c r="B1524" s="134" t="s">
        <v>2969</v>
      </c>
      <c r="C1524" s="139" t="s">
        <v>348</v>
      </c>
      <c r="D1524" s="167">
        <v>670.7310791015625</v>
      </c>
      <c r="E1524" s="178">
        <v>672.2025146484375</v>
      </c>
    </row>
    <row r="1525" spans="1:5">
      <c r="A1525" s="124" t="s">
        <v>2970</v>
      </c>
      <c r="B1525" s="134" t="s">
        <v>2971</v>
      </c>
      <c r="C1525" s="139" t="s">
        <v>20</v>
      </c>
      <c r="D1525" s="162">
        <v>64.622344970703125</v>
      </c>
      <c r="E1525" s="173">
        <v>71.797439575195313</v>
      </c>
    </row>
    <row r="1526" spans="1:5">
      <c r="A1526" s="124" t="s">
        <v>2972</v>
      </c>
      <c r="B1526" s="134" t="s">
        <v>2973</v>
      </c>
      <c r="C1526" s="139" t="s">
        <v>50</v>
      </c>
      <c r="D1526" s="162">
        <v>59.449100494384766</v>
      </c>
      <c r="E1526" s="173">
        <v>59.904609680175781</v>
      </c>
    </row>
    <row r="1527" spans="1:5">
      <c r="A1527" s="124" t="s">
        <v>2974</v>
      </c>
      <c r="B1527" s="134" t="s">
        <v>2975</v>
      </c>
      <c r="C1527" s="139" t="s">
        <v>42</v>
      </c>
      <c r="D1527" s="167">
        <v>158.1729736328125</v>
      </c>
      <c r="E1527" s="178">
        <v>158.50772094726562</v>
      </c>
    </row>
    <row r="1528" spans="1:5">
      <c r="A1528" s="124" t="s">
        <v>2976</v>
      </c>
      <c r="B1528" s="134" t="s">
        <v>2977</v>
      </c>
      <c r="C1528" s="139" t="s">
        <v>348</v>
      </c>
      <c r="D1528" s="167">
        <v>670.7310791015625</v>
      </c>
      <c r="E1528" s="178">
        <v>672.2025146484375</v>
      </c>
    </row>
    <row r="1529" spans="1:5">
      <c r="A1529" s="124" t="s">
        <v>2978</v>
      </c>
      <c r="B1529" s="134" t="s">
        <v>2979</v>
      </c>
      <c r="C1529" s="139"/>
      <c r="D1529" s="131" t="s">
        <v>2557</v>
      </c>
      <c r="E1529" s="152" t="s">
        <v>2557</v>
      </c>
    </row>
    <row r="1530" spans="1:5">
      <c r="A1530" s="124" t="s">
        <v>2980</v>
      </c>
      <c r="B1530" s="134" t="s">
        <v>2981</v>
      </c>
      <c r="C1530" s="139"/>
      <c r="D1530" s="131" t="s">
        <v>2560</v>
      </c>
      <c r="E1530" s="152" t="s">
        <v>2560</v>
      </c>
    </row>
    <row r="1531" spans="1:5">
      <c r="A1531" s="124" t="s">
        <v>2982</v>
      </c>
      <c r="B1531" s="134" t="s">
        <v>2983</v>
      </c>
      <c r="C1531" s="139" t="s">
        <v>50</v>
      </c>
      <c r="D1531" s="165">
        <v>0</v>
      </c>
      <c r="E1531" s="176">
        <v>0</v>
      </c>
    </row>
    <row r="1532" spans="1:5">
      <c r="A1532" s="124" t="s">
        <v>2984</v>
      </c>
      <c r="B1532" s="134" t="s">
        <v>2985</v>
      </c>
      <c r="C1532" s="139" t="s">
        <v>50</v>
      </c>
      <c r="D1532" s="165">
        <v>0</v>
      </c>
      <c r="E1532" s="176">
        <v>0</v>
      </c>
    </row>
    <row r="1533" spans="1:5">
      <c r="A1533" s="124" t="s">
        <v>2986</v>
      </c>
      <c r="B1533" s="134" t="s">
        <v>2987</v>
      </c>
      <c r="C1533" s="139" t="s">
        <v>50</v>
      </c>
      <c r="D1533" s="162">
        <v>48.444999694824219</v>
      </c>
      <c r="E1533" s="173">
        <v>48.816200256347656</v>
      </c>
    </row>
    <row r="1534" spans="1:5">
      <c r="A1534" s="124" t="s">
        <v>2988</v>
      </c>
      <c r="B1534" s="134" t="s">
        <v>2989</v>
      </c>
      <c r="C1534" s="139" t="s">
        <v>42</v>
      </c>
      <c r="D1534" s="167">
        <v>477.50045776367187</v>
      </c>
      <c r="E1534" s="178">
        <v>479.58364868164062</v>
      </c>
    </row>
    <row r="1535" spans="1:5">
      <c r="A1535" s="124" t="s">
        <v>2990</v>
      </c>
      <c r="B1535" s="134" t="s">
        <v>2991</v>
      </c>
      <c r="C1535" s="139" t="s">
        <v>348</v>
      </c>
      <c r="D1535" s="163">
        <v>3383.793212890625</v>
      </c>
      <c r="E1535" s="174">
        <v>3388.20166015625</v>
      </c>
    </row>
    <row r="1536" spans="1:5">
      <c r="A1536" s="124" t="s">
        <v>2992</v>
      </c>
      <c r="B1536" s="134" t="s">
        <v>2993</v>
      </c>
      <c r="C1536" s="139" t="s">
        <v>20</v>
      </c>
      <c r="D1536" s="162">
        <v>66.803192138671875</v>
      </c>
      <c r="E1536" s="173">
        <v>74.49969482421875</v>
      </c>
    </row>
    <row r="1537" spans="1:5">
      <c r="A1537" s="124" t="s">
        <v>2994</v>
      </c>
      <c r="B1537" s="134" t="s">
        <v>2995</v>
      </c>
      <c r="C1537" s="139" t="s">
        <v>50</v>
      </c>
      <c r="D1537" s="162">
        <v>48.444999694824219</v>
      </c>
      <c r="E1537" s="173">
        <v>48.816200256347656</v>
      </c>
    </row>
    <row r="1538" spans="1:5">
      <c r="A1538" s="124" t="s">
        <v>2996</v>
      </c>
      <c r="B1538" s="134" t="s">
        <v>2997</v>
      </c>
      <c r="C1538" s="139" t="s">
        <v>42</v>
      </c>
      <c r="D1538" s="167">
        <v>477.50045776367187</v>
      </c>
      <c r="E1538" s="178">
        <v>479.58364868164062</v>
      </c>
    </row>
    <row r="1539" spans="1:5">
      <c r="A1539" s="124" t="s">
        <v>2998</v>
      </c>
      <c r="B1539" s="134" t="s">
        <v>2999</v>
      </c>
      <c r="C1539" s="139" t="s">
        <v>348</v>
      </c>
      <c r="D1539" s="163">
        <v>3383.793212890625</v>
      </c>
      <c r="E1539" s="174">
        <v>3388.20166015625</v>
      </c>
    </row>
    <row r="1540" spans="1:5">
      <c r="A1540" s="124" t="s">
        <v>3000</v>
      </c>
      <c r="B1540" s="134" t="s">
        <v>3001</v>
      </c>
      <c r="C1540" s="139"/>
      <c r="D1540" s="131" t="s">
        <v>2803</v>
      </c>
      <c r="E1540" s="152" t="s">
        <v>2803</v>
      </c>
    </row>
    <row r="1541" spans="1:5">
      <c r="A1541" s="124" t="s">
        <v>3002</v>
      </c>
      <c r="B1541" s="134" t="s">
        <v>3003</v>
      </c>
      <c r="C1541" s="139"/>
      <c r="D1541" s="131" t="s">
        <v>2803</v>
      </c>
      <c r="E1541" s="152" t="s">
        <v>2803</v>
      </c>
    </row>
    <row r="1542" spans="1:5">
      <c r="A1542" s="124" t="s">
        <v>3004</v>
      </c>
      <c r="B1542" s="134" t="s">
        <v>3005</v>
      </c>
      <c r="C1542" s="139" t="s">
        <v>50</v>
      </c>
      <c r="D1542" s="165">
        <v>0</v>
      </c>
      <c r="E1542" s="176">
        <v>0</v>
      </c>
    </row>
    <row r="1543" spans="1:5">
      <c r="A1543" s="124" t="s">
        <v>3006</v>
      </c>
      <c r="B1543" s="134" t="s">
        <v>3007</v>
      </c>
      <c r="C1543" s="139" t="s">
        <v>50</v>
      </c>
      <c r="D1543" s="161">
        <v>2.5632576942443848</v>
      </c>
      <c r="E1543" s="173">
        <v>-57.937393188476563</v>
      </c>
    </row>
    <row r="1544" spans="1:5">
      <c r="A1544" s="124" t="s">
        <v>3008</v>
      </c>
      <c r="B1544" s="134" t="s">
        <v>3009</v>
      </c>
      <c r="C1544" s="139" t="s">
        <v>50</v>
      </c>
      <c r="D1544" s="162">
        <v>62.426036834716797</v>
      </c>
      <c r="E1544" s="172">
        <v>2.3808960914611816</v>
      </c>
    </row>
    <row r="1545" spans="1:5">
      <c r="A1545" s="124" t="s">
        <v>3010</v>
      </c>
      <c r="B1545" s="134" t="s">
        <v>3011</v>
      </c>
      <c r="C1545" s="139" t="s">
        <v>42</v>
      </c>
      <c r="D1545" s="167">
        <v>103.32685089111328</v>
      </c>
      <c r="E1545" s="178">
        <v>104.39205169677734</v>
      </c>
    </row>
    <row r="1546" spans="1:5">
      <c r="A1546" s="124" t="s">
        <v>3012</v>
      </c>
      <c r="B1546" s="134" t="s">
        <v>3013</v>
      </c>
      <c r="C1546" s="139" t="s">
        <v>348</v>
      </c>
      <c r="D1546" s="167">
        <v>437.71966552734375</v>
      </c>
      <c r="E1546" s="178">
        <v>437.71966552734375</v>
      </c>
    </row>
    <row r="1547" spans="1:5">
      <c r="A1547" s="124" t="s">
        <v>3014</v>
      </c>
      <c r="B1547" s="134" t="s">
        <v>3015</v>
      </c>
      <c r="C1547" s="139" t="s">
        <v>20</v>
      </c>
      <c r="D1547" s="170">
        <v>2.9418970370898023E-7</v>
      </c>
      <c r="E1547" s="181">
        <v>2.9418970370898023E-7</v>
      </c>
    </row>
    <row r="1548" spans="1:5">
      <c r="A1548" s="124" t="s">
        <v>3016</v>
      </c>
      <c r="B1548" s="134" t="s">
        <v>3017</v>
      </c>
      <c r="C1548" s="139" t="s">
        <v>50</v>
      </c>
      <c r="D1548" s="162">
        <v>59.862781524658203</v>
      </c>
      <c r="E1548" s="173">
        <v>60.318290710449219</v>
      </c>
    </row>
    <row r="1549" spans="1:5">
      <c r="A1549" s="124" t="s">
        <v>3018</v>
      </c>
      <c r="B1549" s="134" t="s">
        <v>3019</v>
      </c>
      <c r="C1549" s="139" t="s">
        <v>42</v>
      </c>
      <c r="D1549" s="167">
        <v>103.37248992919922</v>
      </c>
      <c r="E1549" s="178">
        <v>103.36438751220703</v>
      </c>
    </row>
    <row r="1550" spans="1:5">
      <c r="A1550" s="124" t="s">
        <v>3020</v>
      </c>
      <c r="B1550" s="134" t="s">
        <v>3021</v>
      </c>
      <c r="C1550" s="139" t="s">
        <v>348</v>
      </c>
      <c r="D1550" s="167">
        <v>437.71966552734375</v>
      </c>
      <c r="E1550" s="178">
        <v>437.71966552734375</v>
      </c>
    </row>
    <row r="1551" spans="1:5">
      <c r="A1551" s="124" t="s">
        <v>3022</v>
      </c>
      <c r="B1551" s="134" t="s">
        <v>697</v>
      </c>
      <c r="C1551" s="139" t="s">
        <v>50</v>
      </c>
      <c r="D1551" s="161">
        <v>1.0135135650634766</v>
      </c>
      <c r="E1551" s="172">
        <v>1.0135135650634766</v>
      </c>
    </row>
    <row r="1552" spans="1:5">
      <c r="A1552" s="124" t="s">
        <v>3023</v>
      </c>
      <c r="B1552" s="134" t="s">
        <v>3024</v>
      </c>
      <c r="C1552" s="139" t="s">
        <v>42</v>
      </c>
      <c r="D1552" s="162">
        <v>37.042362213134766</v>
      </c>
      <c r="E1552" s="173">
        <v>38.042594909667969</v>
      </c>
    </row>
    <row r="1553" spans="1:5">
      <c r="A1553" s="124" t="s">
        <v>3025</v>
      </c>
      <c r="B1553" s="134" t="s">
        <v>3026</v>
      </c>
      <c r="C1553" s="139" t="s">
        <v>348</v>
      </c>
      <c r="D1553" s="167">
        <v>155.19168090820313</v>
      </c>
      <c r="E1553" s="178">
        <v>159.373779296875</v>
      </c>
    </row>
    <row r="1554" spans="1:5">
      <c r="A1554" s="124" t="s">
        <v>3027</v>
      </c>
      <c r="B1554" s="134" t="s">
        <v>3028</v>
      </c>
      <c r="C1554" s="139" t="s">
        <v>20</v>
      </c>
      <c r="D1554" s="163">
        <v>4482.35888671875</v>
      </c>
      <c r="E1554" s="174">
        <v>3503.29052734375</v>
      </c>
    </row>
    <row r="1555" spans="1:5" ht="30">
      <c r="A1555" s="124" t="s">
        <v>3029</v>
      </c>
      <c r="B1555" s="134" t="s">
        <v>3030</v>
      </c>
      <c r="C1555" s="139" t="s">
        <v>50</v>
      </c>
      <c r="D1555" s="161">
        <v>1.0114452838897705</v>
      </c>
      <c r="E1555" s="172">
        <v>1.0114452838897705</v>
      </c>
    </row>
    <row r="1556" spans="1:5" ht="30">
      <c r="A1556" s="124" t="s">
        <v>3031</v>
      </c>
      <c r="B1556" s="134" t="s">
        <v>3032</v>
      </c>
      <c r="C1556" s="139" t="s">
        <v>42</v>
      </c>
      <c r="D1556" s="167">
        <v>450.4732666015625</v>
      </c>
      <c r="E1556" s="178">
        <v>452.56988525390625</v>
      </c>
    </row>
    <row r="1557" spans="1:5" ht="30">
      <c r="A1557" s="124" t="s">
        <v>3033</v>
      </c>
      <c r="B1557" s="134" t="s">
        <v>3034</v>
      </c>
      <c r="C1557" s="139" t="s">
        <v>348</v>
      </c>
      <c r="D1557" s="163">
        <v>3383.793212890625</v>
      </c>
      <c r="E1557" s="174">
        <v>3388.20166015625</v>
      </c>
    </row>
    <row r="1558" spans="1:5" ht="30">
      <c r="A1558" s="124" t="s">
        <v>3035</v>
      </c>
      <c r="B1558" s="134" t="s">
        <v>3036</v>
      </c>
      <c r="C1558" s="139" t="s">
        <v>20</v>
      </c>
      <c r="D1558" s="166">
        <v>0.1393352597951889</v>
      </c>
      <c r="E1558" s="177">
        <v>0.14805372059345245</v>
      </c>
    </row>
    <row r="1559" spans="1:5" ht="30">
      <c r="A1559" s="124" t="s">
        <v>3037</v>
      </c>
      <c r="B1559" s="134" t="s">
        <v>703</v>
      </c>
      <c r="C1559" s="139" t="s">
        <v>50</v>
      </c>
      <c r="D1559" s="161">
        <v>1.0135135650634766</v>
      </c>
      <c r="E1559" s="172">
        <v>1.0135135650634766</v>
      </c>
    </row>
    <row r="1560" spans="1:5" ht="30">
      <c r="A1560" s="124" t="s">
        <v>3038</v>
      </c>
      <c r="B1560" s="134" t="s">
        <v>705</v>
      </c>
      <c r="C1560" s="139" t="s">
        <v>42</v>
      </c>
      <c r="D1560" s="162">
        <v>30.021286010742188</v>
      </c>
      <c r="E1560" s="173">
        <v>28.022079467773438</v>
      </c>
    </row>
    <row r="1561" spans="1:5" ht="30">
      <c r="A1561" s="124" t="s">
        <v>3039</v>
      </c>
      <c r="B1561" s="134" t="s">
        <v>3040</v>
      </c>
      <c r="C1561" s="139" t="s">
        <v>348</v>
      </c>
      <c r="D1561" s="167">
        <v>125.83370208740234</v>
      </c>
      <c r="E1561" s="178">
        <v>117.47301483154297</v>
      </c>
    </row>
    <row r="1562" spans="1:5" ht="30">
      <c r="A1562" s="124" t="s">
        <v>3041</v>
      </c>
      <c r="B1562" s="134" t="s">
        <v>709</v>
      </c>
      <c r="C1562" s="139" t="s">
        <v>20</v>
      </c>
      <c r="D1562" s="163">
        <v>4482.35888671875</v>
      </c>
      <c r="E1562" s="174">
        <v>3503.29052734375</v>
      </c>
    </row>
    <row r="1563" spans="1:5" ht="30">
      <c r="A1563" s="124" t="s">
        <v>3042</v>
      </c>
      <c r="B1563" s="134" t="s">
        <v>3043</v>
      </c>
      <c r="C1563" s="139"/>
      <c r="D1563" s="131" t="s">
        <v>1328</v>
      </c>
      <c r="E1563" s="152" t="s">
        <v>1328</v>
      </c>
    </row>
    <row r="1564" spans="1:5" ht="30">
      <c r="A1564" s="124" t="s">
        <v>3044</v>
      </c>
      <c r="B1564" s="134" t="s">
        <v>719</v>
      </c>
      <c r="C1564" s="139" t="s">
        <v>50</v>
      </c>
      <c r="D1564" s="166">
        <v>7.9999998211860657E-2</v>
      </c>
      <c r="E1564" s="177">
        <v>7.9999998211860657E-2</v>
      </c>
    </row>
    <row r="1565" spans="1:5" ht="30">
      <c r="A1565" s="124" t="s">
        <v>3045</v>
      </c>
      <c r="B1565" s="134" t="s">
        <v>3046</v>
      </c>
      <c r="C1565" s="139" t="s">
        <v>42</v>
      </c>
      <c r="D1565" s="162">
        <v>41.510051727294922</v>
      </c>
      <c r="E1565" s="173">
        <v>41.510051727294922</v>
      </c>
    </row>
    <row r="1566" spans="1:5" ht="45">
      <c r="A1566" s="124" t="s">
        <v>3047</v>
      </c>
      <c r="B1566" s="134" t="s">
        <v>3048</v>
      </c>
      <c r="C1566" s="139" t="s">
        <v>15</v>
      </c>
      <c r="D1566" s="163">
        <v>36496.91015625</v>
      </c>
      <c r="E1566" s="174">
        <v>40730.6875</v>
      </c>
    </row>
    <row r="1567" spans="1:5" ht="45">
      <c r="A1567" s="124" t="s">
        <v>3049</v>
      </c>
      <c r="B1567" s="134" t="s">
        <v>3050</v>
      </c>
      <c r="C1567" s="139" t="s">
        <v>50</v>
      </c>
      <c r="D1567" s="166">
        <v>0.34473249316215515</v>
      </c>
      <c r="E1567" s="177">
        <v>0.34473249316215515</v>
      </c>
    </row>
    <row r="1568" spans="1:5">
      <c r="A1568" s="124" t="s">
        <v>3051</v>
      </c>
      <c r="B1568" s="134" t="s">
        <v>3052</v>
      </c>
      <c r="C1568" s="139" t="s">
        <v>15</v>
      </c>
      <c r="D1568" s="163">
        <v>12448.8583984375</v>
      </c>
      <c r="E1568" s="174">
        <v>13999.8076171875</v>
      </c>
    </row>
    <row r="1569" spans="1:5" ht="30">
      <c r="A1569" s="124" t="s">
        <v>3053</v>
      </c>
      <c r="B1569" s="134" t="s">
        <v>3054</v>
      </c>
      <c r="C1569" s="139" t="s">
        <v>45</v>
      </c>
      <c r="D1569" s="162">
        <v>97.215591430664063</v>
      </c>
      <c r="E1569" s="173">
        <v>97.294708251953125</v>
      </c>
    </row>
    <row r="1570" spans="1:5" ht="30">
      <c r="A1570" s="124" t="s">
        <v>3055</v>
      </c>
      <c r="B1570" s="134" t="s">
        <v>3056</v>
      </c>
      <c r="C1570" s="139" t="s">
        <v>15</v>
      </c>
      <c r="D1570" s="162">
        <v>19.606950759887695</v>
      </c>
      <c r="E1570" s="173">
        <v>22.04969596862793</v>
      </c>
    </row>
    <row r="1571" spans="1:5">
      <c r="A1571" s="124" t="s">
        <v>3057</v>
      </c>
      <c r="B1571" s="134" t="s">
        <v>3058</v>
      </c>
      <c r="C1571" s="139" t="s">
        <v>15</v>
      </c>
      <c r="D1571" s="161">
        <v>6.5356507301330566</v>
      </c>
      <c r="E1571" s="172">
        <v>7.3498988151550293</v>
      </c>
    </row>
    <row r="1572" spans="1:5">
      <c r="A1572" s="124" t="s">
        <v>3059</v>
      </c>
      <c r="B1572" s="134" t="s">
        <v>3060</v>
      </c>
      <c r="C1572" s="139" t="s">
        <v>3061</v>
      </c>
      <c r="D1572" s="162">
        <v>14.52366828918457</v>
      </c>
      <c r="E1572" s="173">
        <v>16.333108901977539</v>
      </c>
    </row>
    <row r="1573" spans="1:5" ht="30">
      <c r="A1573" s="124" t="s">
        <v>3062</v>
      </c>
      <c r="B1573" s="134" t="s">
        <v>3063</v>
      </c>
      <c r="C1573" s="139"/>
      <c r="D1573" s="166">
        <v>0.89999997615814209</v>
      </c>
      <c r="E1573" s="177">
        <v>0.89999997615814209</v>
      </c>
    </row>
    <row r="1574" spans="1:5" ht="30">
      <c r="A1574" s="124" t="s">
        <v>3064</v>
      </c>
      <c r="B1574" s="134" t="s">
        <v>3065</v>
      </c>
      <c r="C1574" s="139" t="s">
        <v>45</v>
      </c>
      <c r="D1574" s="162">
        <v>97.252983093261719</v>
      </c>
      <c r="E1574" s="173">
        <v>97.331062316894531</v>
      </c>
    </row>
    <row r="1575" spans="1:5" ht="30">
      <c r="A1575" s="124" t="s">
        <v>3066</v>
      </c>
      <c r="B1575" s="134" t="s">
        <v>3067</v>
      </c>
      <c r="C1575" s="139" t="s">
        <v>50</v>
      </c>
      <c r="D1575" s="162">
        <v>50.867244720458984</v>
      </c>
      <c r="E1575" s="173">
        <v>51.257007598876953</v>
      </c>
    </row>
    <row r="1576" spans="1:5" ht="30">
      <c r="A1576" s="124" t="s">
        <v>3068</v>
      </c>
      <c r="B1576" s="134" t="s">
        <v>3069</v>
      </c>
      <c r="C1576" s="139" t="s">
        <v>42</v>
      </c>
      <c r="D1576" s="167">
        <v>477.50045776367187</v>
      </c>
      <c r="E1576" s="178">
        <v>479.58364868164062</v>
      </c>
    </row>
    <row r="1577" spans="1:5" ht="30">
      <c r="A1577" s="124" t="s">
        <v>3070</v>
      </c>
      <c r="B1577" s="134" t="s">
        <v>3071</v>
      </c>
      <c r="C1577" s="139" t="s">
        <v>20</v>
      </c>
      <c r="D1577" s="162">
        <v>66.803192138671875</v>
      </c>
      <c r="E1577" s="173">
        <v>74.49969482421875</v>
      </c>
    </row>
    <row r="1578" spans="1:5" ht="30">
      <c r="A1578" s="124" t="s">
        <v>3072</v>
      </c>
      <c r="B1578" s="134" t="s">
        <v>3073</v>
      </c>
      <c r="C1578" s="139"/>
      <c r="D1578" s="161">
        <v>1</v>
      </c>
      <c r="E1578" s="172">
        <v>1</v>
      </c>
    </row>
    <row r="1579" spans="1:5" ht="30">
      <c r="A1579" s="124" t="s">
        <v>3074</v>
      </c>
      <c r="B1579" s="134" t="s">
        <v>3075</v>
      </c>
      <c r="C1579" s="139"/>
      <c r="D1579" s="161">
        <v>3</v>
      </c>
      <c r="E1579" s="172">
        <v>3</v>
      </c>
    </row>
    <row r="1580" spans="1:5" ht="30">
      <c r="A1580" s="124" t="s">
        <v>3076</v>
      </c>
      <c r="B1580" s="134" t="s">
        <v>3077</v>
      </c>
      <c r="C1580" s="139"/>
      <c r="D1580" s="165">
        <v>0</v>
      </c>
      <c r="E1580" s="176">
        <v>0</v>
      </c>
    </row>
    <row r="1581" spans="1:5">
      <c r="A1581" s="124" t="s">
        <v>3078</v>
      </c>
      <c r="B1581" s="134" t="s">
        <v>3079</v>
      </c>
      <c r="C1581" s="139"/>
      <c r="D1581" s="131" t="s">
        <v>1516</v>
      </c>
      <c r="E1581" s="152" t="s">
        <v>1516</v>
      </c>
    </row>
    <row r="1582" spans="1:5" ht="30">
      <c r="A1582" s="124" t="s">
        <v>3080</v>
      </c>
      <c r="B1582" s="134" t="s">
        <v>3081</v>
      </c>
      <c r="C1582" s="139" t="s">
        <v>15</v>
      </c>
      <c r="D1582" s="163">
        <v>13071.30078125</v>
      </c>
      <c r="E1582" s="174">
        <v>14699.796875</v>
      </c>
    </row>
    <row r="1583" spans="1:5" ht="30">
      <c r="A1583" s="124" t="s">
        <v>3082</v>
      </c>
      <c r="B1583" s="134" t="s">
        <v>3083</v>
      </c>
      <c r="C1583" s="139" t="s">
        <v>45</v>
      </c>
      <c r="D1583" s="162">
        <v>97.252983093261719</v>
      </c>
      <c r="E1583" s="173">
        <v>97.331062316894531</v>
      </c>
    </row>
    <row r="1584" spans="1:5" ht="30">
      <c r="A1584" s="124" t="s">
        <v>786</v>
      </c>
      <c r="B1584" s="134" t="s">
        <v>3084</v>
      </c>
      <c r="C1584" s="139"/>
      <c r="D1584" s="161">
        <v>1.0499999523162842</v>
      </c>
      <c r="E1584" s="172">
        <v>1.0499999523162842</v>
      </c>
    </row>
    <row r="1585" spans="1:5" ht="30">
      <c r="A1585" s="124" t="s">
        <v>3085</v>
      </c>
      <c r="B1585" s="134" t="s">
        <v>3086</v>
      </c>
      <c r="C1585" s="139"/>
      <c r="D1585" s="161">
        <v>1</v>
      </c>
      <c r="E1585" s="172">
        <v>1</v>
      </c>
    </row>
    <row r="1586" spans="1:5">
      <c r="A1586" s="124" t="s">
        <v>3087</v>
      </c>
      <c r="B1586" s="134" t="s">
        <v>3088</v>
      </c>
      <c r="C1586" s="139" t="s">
        <v>15</v>
      </c>
      <c r="D1586" s="163">
        <v>12448.8583984375</v>
      </c>
      <c r="E1586" s="174">
        <v>13999.8076171875</v>
      </c>
    </row>
    <row r="1587" spans="1:5">
      <c r="A1587" s="124" t="s">
        <v>3089</v>
      </c>
      <c r="B1587" s="134" t="s">
        <v>3090</v>
      </c>
      <c r="C1587" s="139" t="s">
        <v>15</v>
      </c>
      <c r="D1587" s="163">
        <v>12805.4130859375</v>
      </c>
      <c r="E1587" s="174">
        <v>14389.0732421875</v>
      </c>
    </row>
    <row r="1588" spans="1:5" ht="30">
      <c r="A1588" s="124" t="s">
        <v>3091</v>
      </c>
      <c r="B1588" s="134" t="s">
        <v>3092</v>
      </c>
      <c r="C1588" s="139" t="s">
        <v>45</v>
      </c>
      <c r="D1588" s="162">
        <v>97.215591430664063</v>
      </c>
      <c r="E1588" s="173">
        <v>97.294708251953125</v>
      </c>
    </row>
    <row r="1589" spans="1:5">
      <c r="A1589" s="124" t="s">
        <v>3093</v>
      </c>
      <c r="B1589" s="134" t="s">
        <v>3094</v>
      </c>
      <c r="C1589" s="139" t="s">
        <v>15</v>
      </c>
      <c r="D1589" s="167">
        <v>356.55450439453125</v>
      </c>
      <c r="E1589" s="178">
        <v>389.26608276367187</v>
      </c>
    </row>
    <row r="1590" spans="1:5" ht="30">
      <c r="A1590" s="124" t="s">
        <v>3095</v>
      </c>
      <c r="B1590" s="134" t="s">
        <v>3096</v>
      </c>
      <c r="C1590" s="139" t="s">
        <v>15</v>
      </c>
      <c r="D1590" s="167">
        <v>313.46600341796875</v>
      </c>
      <c r="E1590" s="178">
        <v>342.18661499023437</v>
      </c>
    </row>
    <row r="1591" spans="1:5">
      <c r="A1591" s="124" t="s">
        <v>3097</v>
      </c>
      <c r="B1591" s="134" t="s">
        <v>3098</v>
      </c>
      <c r="C1591" s="139" t="s">
        <v>15</v>
      </c>
      <c r="D1591" s="162">
        <v>43.0885009765625</v>
      </c>
      <c r="E1591" s="173">
        <v>47.0794677734375</v>
      </c>
    </row>
    <row r="1592" spans="1:5">
      <c r="A1592" s="124" t="s">
        <v>3099</v>
      </c>
      <c r="B1592" s="134" t="s">
        <v>3100</v>
      </c>
      <c r="C1592" s="139" t="s">
        <v>39</v>
      </c>
      <c r="D1592" s="161">
        <v>5.463350772857666</v>
      </c>
      <c r="E1592" s="172">
        <v>5.6386685371398926</v>
      </c>
    </row>
    <row r="1593" spans="1:5">
      <c r="A1593" s="124" t="s">
        <v>3101</v>
      </c>
      <c r="B1593" s="134" t="s">
        <v>3102</v>
      </c>
      <c r="C1593" s="139" t="s">
        <v>39</v>
      </c>
      <c r="D1593" s="161">
        <v>3.3475973606109619</v>
      </c>
      <c r="E1593" s="172">
        <v>3.4674005508422852</v>
      </c>
    </row>
    <row r="1594" spans="1:5">
      <c r="A1594" s="124" t="s">
        <v>3103</v>
      </c>
      <c r="B1594" s="134" t="s">
        <v>3104</v>
      </c>
      <c r="C1594" s="139" t="s">
        <v>1805</v>
      </c>
      <c r="D1594" s="163">
        <v>46195.69921875</v>
      </c>
      <c r="E1594" s="174">
        <v>51257.29296875</v>
      </c>
    </row>
    <row r="1595" spans="1:5">
      <c r="A1595" s="124" t="s">
        <v>3105</v>
      </c>
      <c r="B1595" s="134" t="s">
        <v>3106</v>
      </c>
      <c r="C1595" s="139" t="s">
        <v>39</v>
      </c>
      <c r="D1595" s="161">
        <v>6.0270767211914062</v>
      </c>
      <c r="E1595" s="172">
        <v>6.2017340660095215</v>
      </c>
    </row>
    <row r="1596" spans="1:5">
      <c r="A1596" s="124" t="s">
        <v>3107</v>
      </c>
      <c r="B1596" s="134" t="s">
        <v>3108</v>
      </c>
      <c r="C1596" s="139" t="s">
        <v>39</v>
      </c>
      <c r="D1596" s="161">
        <v>2.4483335018157959</v>
      </c>
      <c r="E1596" s="172">
        <v>2.5054011344909668</v>
      </c>
    </row>
    <row r="1597" spans="1:5">
      <c r="A1597" s="124" t="s">
        <v>3109</v>
      </c>
      <c r="B1597" s="134" t="s">
        <v>3110</v>
      </c>
      <c r="C1597" s="139" t="s">
        <v>1805</v>
      </c>
      <c r="D1597" s="163">
        <v>36187.20703125</v>
      </c>
      <c r="E1597" s="174">
        <v>39336.015625</v>
      </c>
    </row>
    <row r="1598" spans="1:5" ht="30">
      <c r="A1598" s="124" t="s">
        <v>3111</v>
      </c>
      <c r="B1598" s="134" t="s">
        <v>3112</v>
      </c>
      <c r="C1598" s="139" t="s">
        <v>39</v>
      </c>
      <c r="D1598" s="162">
        <v>11.49042797088623</v>
      </c>
      <c r="E1598" s="173">
        <v>11.840402603149414</v>
      </c>
    </row>
    <row r="1599" spans="1:5" ht="30">
      <c r="A1599" s="124" t="s">
        <v>3113</v>
      </c>
      <c r="B1599" s="134" t="s">
        <v>3114</v>
      </c>
      <c r="C1599" s="139" t="s">
        <v>39</v>
      </c>
      <c r="D1599" s="161">
        <v>3.3475973606109619</v>
      </c>
      <c r="E1599" s="172">
        <v>3.4674005508422852</v>
      </c>
    </row>
    <row r="1600" spans="1:5" ht="30">
      <c r="A1600" s="124" t="s">
        <v>3115</v>
      </c>
      <c r="B1600" s="134" t="s">
        <v>3116</v>
      </c>
      <c r="C1600" s="139" t="s">
        <v>1805</v>
      </c>
      <c r="D1600" s="163">
        <v>82382.90625</v>
      </c>
      <c r="E1600" s="174">
        <v>90593.3125</v>
      </c>
    </row>
    <row r="1601" spans="1:5">
      <c r="A1601" s="124" t="s">
        <v>3117</v>
      </c>
      <c r="B1601" s="134" t="s">
        <v>3118</v>
      </c>
      <c r="C1601" s="139" t="s">
        <v>39</v>
      </c>
      <c r="D1601" s="162">
        <v>13.116347312927246</v>
      </c>
      <c r="E1601" s="173">
        <v>13.527477264404297</v>
      </c>
    </row>
    <row r="1602" spans="1:5">
      <c r="A1602" s="124" t="s">
        <v>3119</v>
      </c>
      <c r="B1602" s="134" t="s">
        <v>3120</v>
      </c>
      <c r="C1602" s="139" t="s">
        <v>39</v>
      </c>
      <c r="D1602" s="161">
        <v>4.0171170234680176</v>
      </c>
      <c r="E1602" s="172">
        <v>4.1608805656433105</v>
      </c>
    </row>
    <row r="1603" spans="1:5" ht="30">
      <c r="A1603" s="124" t="s">
        <v>3121</v>
      </c>
      <c r="B1603" s="134" t="s">
        <v>3122</v>
      </c>
      <c r="C1603" s="139" t="s">
        <v>975</v>
      </c>
      <c r="D1603" s="163">
        <v>6530490</v>
      </c>
      <c r="E1603" s="174">
        <v>6920922</v>
      </c>
    </row>
    <row r="1604" spans="1:5" ht="30">
      <c r="A1604" s="124" t="s">
        <v>3123</v>
      </c>
      <c r="B1604" s="134" t="s">
        <v>3124</v>
      </c>
      <c r="C1604" s="139" t="s">
        <v>975</v>
      </c>
      <c r="D1604" s="163">
        <v>7848296</v>
      </c>
      <c r="E1604" s="174">
        <v>8353287.5</v>
      </c>
    </row>
    <row r="1605" spans="1:5">
      <c r="A1605" s="124" t="s">
        <v>3125</v>
      </c>
      <c r="B1605" s="134" t="s">
        <v>3126</v>
      </c>
      <c r="C1605" s="139"/>
      <c r="D1605" s="131" t="s">
        <v>1516</v>
      </c>
      <c r="E1605" s="152" t="s">
        <v>1516</v>
      </c>
    </row>
    <row r="1606" spans="1:5" ht="30">
      <c r="A1606" s="124" t="s">
        <v>3127</v>
      </c>
      <c r="B1606" s="134" t="s">
        <v>3128</v>
      </c>
      <c r="C1606" s="139"/>
      <c r="D1606" s="131" t="s">
        <v>3129</v>
      </c>
      <c r="E1606" s="152" t="s">
        <v>3129</v>
      </c>
    </row>
    <row r="1607" spans="1:5" ht="30">
      <c r="A1607" s="124" t="s">
        <v>3130</v>
      </c>
      <c r="B1607" s="134" t="s">
        <v>3131</v>
      </c>
      <c r="C1607" s="139" t="s">
        <v>50</v>
      </c>
      <c r="D1607" s="162">
        <v>48.444999694824219</v>
      </c>
      <c r="E1607" s="173">
        <v>48.816200256347656</v>
      </c>
    </row>
    <row r="1608" spans="1:5" ht="30">
      <c r="A1608" s="124" t="s">
        <v>3132</v>
      </c>
      <c r="B1608" s="134" t="s">
        <v>3133</v>
      </c>
      <c r="C1608" s="139" t="s">
        <v>50</v>
      </c>
      <c r="D1608" s="162">
        <v>48.444999694824219</v>
      </c>
      <c r="E1608" s="173">
        <v>48.816200256347656</v>
      </c>
    </row>
    <row r="1609" spans="1:5" ht="30">
      <c r="A1609" s="124" t="s">
        <v>3134</v>
      </c>
      <c r="B1609" s="134" t="s">
        <v>3135</v>
      </c>
      <c r="C1609" s="139" t="s">
        <v>42</v>
      </c>
      <c r="D1609" s="167">
        <v>477.50045776367187</v>
      </c>
      <c r="E1609" s="178">
        <v>479.58364868164062</v>
      </c>
    </row>
    <row r="1610" spans="1:5">
      <c r="A1610" s="124" t="s">
        <v>3136</v>
      </c>
      <c r="B1610" s="134" t="s">
        <v>3137</v>
      </c>
      <c r="C1610" s="139" t="s">
        <v>20</v>
      </c>
      <c r="D1610" s="162">
        <v>66.803192138671875</v>
      </c>
      <c r="E1610" s="173">
        <v>74.49969482421875</v>
      </c>
    </row>
    <row r="1611" spans="1:5" ht="30">
      <c r="A1611" s="124" t="s">
        <v>3138</v>
      </c>
      <c r="B1611" s="134" t="s">
        <v>3139</v>
      </c>
      <c r="C1611" s="139" t="s">
        <v>348</v>
      </c>
      <c r="D1611" s="163">
        <v>3383.793212890625</v>
      </c>
      <c r="E1611" s="174">
        <v>3388.20166015625</v>
      </c>
    </row>
    <row r="1612" spans="1:5" ht="30">
      <c r="A1612" s="124" t="s">
        <v>3140</v>
      </c>
      <c r="B1612" s="134" t="s">
        <v>3141</v>
      </c>
      <c r="C1612" s="139" t="s">
        <v>50</v>
      </c>
      <c r="D1612" s="162">
        <v>48.444999694824219</v>
      </c>
      <c r="E1612" s="173">
        <v>48.816200256347656</v>
      </c>
    </row>
    <row r="1613" spans="1:5" ht="30">
      <c r="A1613" s="124" t="s">
        <v>3142</v>
      </c>
      <c r="B1613" s="134" t="s">
        <v>3143</v>
      </c>
      <c r="C1613" s="139" t="s">
        <v>20</v>
      </c>
      <c r="D1613" s="162">
        <v>65.092857360839844</v>
      </c>
      <c r="E1613" s="173">
        <v>72.682334899902344</v>
      </c>
    </row>
    <row r="1614" spans="1:5" ht="30">
      <c r="A1614" s="124" t="s">
        <v>3144</v>
      </c>
      <c r="B1614" s="134" t="s">
        <v>3145</v>
      </c>
      <c r="C1614" s="139" t="s">
        <v>348</v>
      </c>
      <c r="D1614" s="163">
        <v>3383.793212890625</v>
      </c>
      <c r="E1614" s="174">
        <v>3388.20166015625</v>
      </c>
    </row>
    <row r="1615" spans="1:5" ht="30">
      <c r="A1615" s="124" t="s">
        <v>3146</v>
      </c>
      <c r="B1615" s="134" t="s">
        <v>3147</v>
      </c>
      <c r="C1615" s="139" t="s">
        <v>50</v>
      </c>
      <c r="D1615" s="162">
        <v>10.22700023651123</v>
      </c>
      <c r="E1615" s="173">
        <v>10.305643081665039</v>
      </c>
    </row>
    <row r="1616" spans="1:5" ht="30">
      <c r="A1616" s="124" t="s">
        <v>3148</v>
      </c>
      <c r="B1616" s="134" t="s">
        <v>3149</v>
      </c>
      <c r="C1616" s="139" t="s">
        <v>348</v>
      </c>
      <c r="D1616" s="163">
        <v>3224.9990234375</v>
      </c>
      <c r="E1616" s="174">
        <v>3224.99951171875</v>
      </c>
    </row>
    <row r="1617" spans="1:5" ht="30">
      <c r="A1617" s="124" t="s">
        <v>3150</v>
      </c>
      <c r="B1617" s="134" t="s">
        <v>3151</v>
      </c>
      <c r="C1617" s="139" t="s">
        <v>50</v>
      </c>
      <c r="D1617" s="162">
        <v>10.22700023651123</v>
      </c>
      <c r="E1617" s="173">
        <v>10.305643081665039</v>
      </c>
    </row>
    <row r="1618" spans="1:5" ht="30">
      <c r="A1618" s="124" t="s">
        <v>3152</v>
      </c>
      <c r="B1618" s="134" t="s">
        <v>3153</v>
      </c>
      <c r="C1618" s="139" t="s">
        <v>42</v>
      </c>
      <c r="D1618" s="167">
        <v>381.65902709960937</v>
      </c>
      <c r="E1618" s="178">
        <v>381.72305297851562</v>
      </c>
    </row>
    <row r="1619" spans="1:5">
      <c r="A1619" s="124" t="s">
        <v>3154</v>
      </c>
      <c r="B1619" s="134" t="s">
        <v>3155</v>
      </c>
      <c r="C1619" s="139" t="s">
        <v>20</v>
      </c>
      <c r="D1619" s="162">
        <v>65.092857360839844</v>
      </c>
      <c r="E1619" s="173">
        <v>72.682334899902344</v>
      </c>
    </row>
    <row r="1620" spans="1:5" ht="30">
      <c r="A1620" s="124" t="s">
        <v>3156</v>
      </c>
      <c r="B1620" s="134" t="s">
        <v>3157</v>
      </c>
      <c r="C1620" s="139" t="s">
        <v>348</v>
      </c>
      <c r="D1620" s="163">
        <v>3224.9990234375</v>
      </c>
      <c r="E1620" s="174">
        <v>3224.99951171875</v>
      </c>
    </row>
    <row r="1621" spans="1:5" ht="30">
      <c r="A1621" s="124" t="s">
        <v>3158</v>
      </c>
      <c r="B1621" s="134" t="s">
        <v>3159</v>
      </c>
      <c r="C1621" s="139" t="s">
        <v>162</v>
      </c>
      <c r="D1621" s="161">
        <v>5.2629265785217285</v>
      </c>
      <c r="E1621" s="172">
        <v>5.8316245079040527</v>
      </c>
    </row>
    <row r="1622" spans="1:5">
      <c r="A1622" s="124" t="s">
        <v>3160</v>
      </c>
      <c r="B1622" s="134" t="s">
        <v>3161</v>
      </c>
      <c r="C1622" s="139" t="s">
        <v>348</v>
      </c>
      <c r="D1622" s="165">
        <v>0</v>
      </c>
      <c r="E1622" s="176">
        <v>0</v>
      </c>
    </row>
    <row r="1623" spans="1:5" ht="30">
      <c r="A1623" s="124" t="s">
        <v>3162</v>
      </c>
      <c r="B1623" s="134" t="s">
        <v>3163</v>
      </c>
      <c r="C1623" s="139" t="s">
        <v>348</v>
      </c>
      <c r="D1623" s="165">
        <v>0</v>
      </c>
      <c r="E1623" s="176">
        <v>0</v>
      </c>
    </row>
    <row r="1624" spans="1:5" ht="30">
      <c r="A1624" s="124" t="s">
        <v>3164</v>
      </c>
      <c r="B1624" s="134" t="s">
        <v>3165</v>
      </c>
      <c r="C1624" s="139" t="s">
        <v>1792</v>
      </c>
      <c r="D1624" s="169">
        <v>3.2187602482736111E-3</v>
      </c>
      <c r="E1624" s="180">
        <v>3.5719422157853842E-3</v>
      </c>
    </row>
    <row r="1625" spans="1:5" ht="30">
      <c r="A1625" s="124" t="s">
        <v>3166</v>
      </c>
      <c r="B1625" s="134" t="s">
        <v>3167</v>
      </c>
      <c r="C1625" s="139"/>
      <c r="D1625" s="161">
        <v>4.7369704246520996</v>
      </c>
      <c r="E1625" s="172">
        <v>4.736842155456543</v>
      </c>
    </row>
    <row r="1626" spans="1:5" ht="30">
      <c r="A1626" s="124" t="s">
        <v>3168</v>
      </c>
      <c r="B1626" s="134" t="s">
        <v>3169</v>
      </c>
      <c r="C1626" s="139" t="s">
        <v>45</v>
      </c>
      <c r="D1626" s="162">
        <v>32.936256408691406</v>
      </c>
      <c r="E1626" s="173">
        <v>33.795940399169922</v>
      </c>
    </row>
    <row r="1627" spans="1:5" ht="30">
      <c r="A1627" s="124" t="s">
        <v>3170</v>
      </c>
      <c r="B1627" s="134" t="s">
        <v>3171</v>
      </c>
      <c r="C1627" s="139" t="s">
        <v>45</v>
      </c>
      <c r="D1627" s="162">
        <v>36.417095184326172</v>
      </c>
      <c r="E1627" s="173">
        <v>37.316474914550781</v>
      </c>
    </row>
    <row r="1628" spans="1:5" ht="30">
      <c r="A1628" s="124" t="s">
        <v>3172</v>
      </c>
      <c r="B1628" s="134" t="s">
        <v>3173</v>
      </c>
      <c r="C1628" s="139" t="s">
        <v>45</v>
      </c>
      <c r="D1628" s="162">
        <v>36.417095184326172</v>
      </c>
      <c r="E1628" s="173">
        <v>37.316474914550781</v>
      </c>
    </row>
    <row r="1629" spans="1:5" ht="30">
      <c r="A1629" s="124" t="s">
        <v>3174</v>
      </c>
      <c r="B1629" s="134" t="s">
        <v>3175</v>
      </c>
      <c r="C1629" s="139" t="s">
        <v>15</v>
      </c>
      <c r="D1629" s="164">
        <v>2871.25732421875</v>
      </c>
      <c r="E1629" s="174">
        <v>3295.029541015625</v>
      </c>
    </row>
    <row r="1630" spans="1:5">
      <c r="A1630" s="124" t="s">
        <v>3176</v>
      </c>
      <c r="B1630" s="134" t="s">
        <v>3177</v>
      </c>
      <c r="C1630" s="139" t="s">
        <v>15</v>
      </c>
      <c r="D1630" s="164">
        <v>2864.0791015625</v>
      </c>
      <c r="E1630" s="174">
        <v>3286.791748046875</v>
      </c>
    </row>
    <row r="1631" spans="1:5" ht="30">
      <c r="A1631" s="124" t="s">
        <v>3178</v>
      </c>
      <c r="B1631" s="134" t="s">
        <v>3179</v>
      </c>
      <c r="C1631" s="139" t="s">
        <v>15</v>
      </c>
      <c r="D1631" s="161">
        <v>7.1781368255615234</v>
      </c>
      <c r="E1631" s="172">
        <v>8.2375659942626953</v>
      </c>
    </row>
    <row r="1632" spans="1:5">
      <c r="A1632" s="124" t="s">
        <v>3180</v>
      </c>
      <c r="B1632" s="134" t="s">
        <v>3181</v>
      </c>
      <c r="C1632" s="139"/>
      <c r="D1632" s="131" t="s">
        <v>1516</v>
      </c>
      <c r="E1632" s="152" t="s">
        <v>1516</v>
      </c>
    </row>
    <row r="1633" spans="1:5" ht="30">
      <c r="A1633" s="124" t="s">
        <v>3182</v>
      </c>
      <c r="B1633" s="134" t="s">
        <v>3183</v>
      </c>
      <c r="C1633" s="139"/>
      <c r="D1633" s="131" t="s">
        <v>3129</v>
      </c>
      <c r="E1633" s="152" t="s">
        <v>3129</v>
      </c>
    </row>
    <row r="1634" spans="1:5" ht="30">
      <c r="A1634" s="124" t="s">
        <v>3184</v>
      </c>
      <c r="B1634" s="134" t="s">
        <v>3185</v>
      </c>
      <c r="C1634" s="139" t="s">
        <v>50</v>
      </c>
      <c r="D1634" s="162">
        <v>10.22700023651123</v>
      </c>
      <c r="E1634" s="173">
        <v>10.305643081665039</v>
      </c>
    </row>
    <row r="1635" spans="1:5" ht="30">
      <c r="A1635" s="124" t="s">
        <v>3186</v>
      </c>
      <c r="B1635" s="134" t="s">
        <v>3187</v>
      </c>
      <c r="C1635" s="139" t="s">
        <v>50</v>
      </c>
      <c r="D1635" s="162">
        <v>10.22700023651123</v>
      </c>
      <c r="E1635" s="173">
        <v>10.305643081665039</v>
      </c>
    </row>
    <row r="1636" spans="1:5" ht="30">
      <c r="A1636" s="124" t="s">
        <v>3188</v>
      </c>
      <c r="B1636" s="134" t="s">
        <v>3189</v>
      </c>
      <c r="C1636" s="139" t="s">
        <v>42</v>
      </c>
      <c r="D1636" s="167">
        <v>381.65902709960937</v>
      </c>
      <c r="E1636" s="178">
        <v>381.72305297851562</v>
      </c>
    </row>
    <row r="1637" spans="1:5">
      <c r="A1637" s="124" t="s">
        <v>3190</v>
      </c>
      <c r="B1637" s="134" t="s">
        <v>3191</v>
      </c>
      <c r="C1637" s="139" t="s">
        <v>20</v>
      </c>
      <c r="D1637" s="162">
        <v>59.841579437255859</v>
      </c>
      <c r="E1637" s="173">
        <v>66.811408996582031</v>
      </c>
    </row>
    <row r="1638" spans="1:5" ht="30">
      <c r="A1638" s="124" t="s">
        <v>3192</v>
      </c>
      <c r="B1638" s="134" t="s">
        <v>3193</v>
      </c>
      <c r="C1638" s="139" t="s">
        <v>348</v>
      </c>
      <c r="D1638" s="163">
        <v>3224.9990234375</v>
      </c>
      <c r="E1638" s="174">
        <v>3224.99951171875</v>
      </c>
    </row>
    <row r="1639" spans="1:5" ht="30">
      <c r="A1639" s="124" t="s">
        <v>3194</v>
      </c>
      <c r="B1639" s="134" t="s">
        <v>3195</v>
      </c>
      <c r="C1639" s="139" t="s">
        <v>50</v>
      </c>
      <c r="D1639" s="162">
        <v>10.22700023651123</v>
      </c>
      <c r="E1639" s="173">
        <v>10.305643081665039</v>
      </c>
    </row>
    <row r="1640" spans="1:5" ht="30">
      <c r="A1640" s="124" t="s">
        <v>3196</v>
      </c>
      <c r="B1640" s="134" t="s">
        <v>3197</v>
      </c>
      <c r="C1640" s="139" t="s">
        <v>20</v>
      </c>
      <c r="D1640" s="162">
        <v>59.841579437255859</v>
      </c>
      <c r="E1640" s="173">
        <v>66.811408996582031</v>
      </c>
    </row>
    <row r="1641" spans="1:5" ht="30">
      <c r="A1641" s="124" t="s">
        <v>3198</v>
      </c>
      <c r="B1641" s="134" t="s">
        <v>3199</v>
      </c>
      <c r="C1641" s="139" t="s">
        <v>348</v>
      </c>
      <c r="D1641" s="163">
        <v>3224.9990234375</v>
      </c>
      <c r="E1641" s="174">
        <v>3224.99951171875</v>
      </c>
    </row>
    <row r="1642" spans="1:5" ht="30">
      <c r="A1642" s="124" t="s">
        <v>3200</v>
      </c>
      <c r="B1642" s="134" t="s">
        <v>3201</v>
      </c>
      <c r="C1642" s="139" t="s">
        <v>50</v>
      </c>
      <c r="D1642" s="161">
        <v>2.6909999847412109</v>
      </c>
      <c r="E1642" s="172">
        <v>2.7120110988616943</v>
      </c>
    </row>
    <row r="1643" spans="1:5" ht="30">
      <c r="A1643" s="124" t="s">
        <v>3202</v>
      </c>
      <c r="B1643" s="134" t="s">
        <v>3203</v>
      </c>
      <c r="C1643" s="139" t="s">
        <v>348</v>
      </c>
      <c r="D1643" s="164">
        <v>2942.999755859375</v>
      </c>
      <c r="E1643" s="175">
        <v>2942.99951171875</v>
      </c>
    </row>
    <row r="1644" spans="1:5" ht="30">
      <c r="A1644" s="124" t="s">
        <v>3204</v>
      </c>
      <c r="B1644" s="134" t="s">
        <v>3205</v>
      </c>
      <c r="C1644" s="139" t="s">
        <v>50</v>
      </c>
      <c r="D1644" s="161">
        <v>2.6909999847412109</v>
      </c>
      <c r="E1644" s="172">
        <v>2.7120110988616943</v>
      </c>
    </row>
    <row r="1645" spans="1:5" ht="30">
      <c r="A1645" s="124" t="s">
        <v>3206</v>
      </c>
      <c r="B1645" s="134" t="s">
        <v>3207</v>
      </c>
      <c r="C1645" s="139" t="s">
        <v>42</v>
      </c>
      <c r="D1645" s="167">
        <v>237.1781005859375</v>
      </c>
      <c r="E1645" s="178">
        <v>237.21566772460937</v>
      </c>
    </row>
    <row r="1646" spans="1:5">
      <c r="A1646" s="124" t="s">
        <v>3208</v>
      </c>
      <c r="B1646" s="134" t="s">
        <v>3209</v>
      </c>
      <c r="C1646" s="139" t="s">
        <v>20</v>
      </c>
      <c r="D1646" s="162">
        <v>59.841579437255859</v>
      </c>
      <c r="E1646" s="173">
        <v>66.811408996582031</v>
      </c>
    </row>
    <row r="1647" spans="1:5" ht="30">
      <c r="A1647" s="124" t="s">
        <v>3210</v>
      </c>
      <c r="B1647" s="134" t="s">
        <v>3211</v>
      </c>
      <c r="C1647" s="139" t="s">
        <v>348</v>
      </c>
      <c r="D1647" s="164">
        <v>2942.999755859375</v>
      </c>
      <c r="E1647" s="175">
        <v>2942.99951171875</v>
      </c>
    </row>
    <row r="1648" spans="1:5" ht="30">
      <c r="A1648" s="124" t="s">
        <v>3212</v>
      </c>
      <c r="B1648" s="134" t="s">
        <v>3213</v>
      </c>
      <c r="C1648" s="139" t="s">
        <v>162</v>
      </c>
      <c r="D1648" s="162">
        <v>14.398703575134277</v>
      </c>
      <c r="E1648" s="173">
        <v>15.951104164123535</v>
      </c>
    </row>
    <row r="1649" spans="1:5">
      <c r="A1649" s="124" t="s">
        <v>3214</v>
      </c>
      <c r="B1649" s="134" t="s">
        <v>3215</v>
      </c>
      <c r="C1649" s="139" t="s">
        <v>348</v>
      </c>
      <c r="D1649" s="165">
        <v>0</v>
      </c>
      <c r="E1649" s="176">
        <v>0</v>
      </c>
    </row>
    <row r="1650" spans="1:5" ht="30">
      <c r="A1650" s="124" t="s">
        <v>3216</v>
      </c>
      <c r="B1650" s="134" t="s">
        <v>3217</v>
      </c>
      <c r="C1650" s="139" t="s">
        <v>348</v>
      </c>
      <c r="D1650" s="165">
        <v>0</v>
      </c>
      <c r="E1650" s="176">
        <v>0</v>
      </c>
    </row>
    <row r="1651" spans="1:5" ht="30">
      <c r="A1651" s="124" t="s">
        <v>3218</v>
      </c>
      <c r="B1651" s="134" t="s">
        <v>3219</v>
      </c>
      <c r="C1651" s="139" t="s">
        <v>1792</v>
      </c>
      <c r="D1651" s="166">
        <v>1.327937375754118E-2</v>
      </c>
      <c r="E1651" s="177">
        <v>1.4712792821228504E-2</v>
      </c>
    </row>
    <row r="1652" spans="1:5" ht="30">
      <c r="A1652" s="124" t="s">
        <v>3220</v>
      </c>
      <c r="B1652" s="134" t="s">
        <v>3221</v>
      </c>
      <c r="C1652" s="139"/>
      <c r="D1652" s="161">
        <v>3.8004462718963623</v>
      </c>
      <c r="E1652" s="172">
        <v>3.8000004291534424</v>
      </c>
    </row>
    <row r="1653" spans="1:5" ht="30">
      <c r="A1653" s="124" t="s">
        <v>3222</v>
      </c>
      <c r="B1653" s="134" t="s">
        <v>3223</v>
      </c>
      <c r="C1653" s="139" t="s">
        <v>45</v>
      </c>
      <c r="D1653" s="162">
        <v>80.523231506347656</v>
      </c>
      <c r="E1653" s="173">
        <v>80.530921936035156</v>
      </c>
    </row>
    <row r="1654" spans="1:5" ht="30">
      <c r="A1654" s="124" t="s">
        <v>3224</v>
      </c>
      <c r="B1654" s="134" t="s">
        <v>3225</v>
      </c>
      <c r="C1654" s="139" t="s">
        <v>45</v>
      </c>
      <c r="D1654" s="162">
        <v>82.324478149414063</v>
      </c>
      <c r="E1654" s="173">
        <v>82.331466674804688</v>
      </c>
    </row>
    <row r="1655" spans="1:5" ht="30">
      <c r="A1655" s="124" t="s">
        <v>3226</v>
      </c>
      <c r="B1655" s="134" t="s">
        <v>3227</v>
      </c>
      <c r="C1655" s="139" t="s">
        <v>45</v>
      </c>
      <c r="D1655" s="162">
        <v>82.324478149414063</v>
      </c>
      <c r="E1655" s="173">
        <v>82.331466674804688</v>
      </c>
    </row>
    <row r="1656" spans="1:5" ht="30">
      <c r="A1656" s="124" t="s">
        <v>3228</v>
      </c>
      <c r="B1656" s="134" t="s">
        <v>3229</v>
      </c>
      <c r="C1656" s="139" t="s">
        <v>15</v>
      </c>
      <c r="D1656" s="163">
        <v>4687.65087890625</v>
      </c>
      <c r="E1656" s="174">
        <v>5233.63916015625</v>
      </c>
    </row>
    <row r="1657" spans="1:5">
      <c r="A1657" s="124" t="s">
        <v>3230</v>
      </c>
      <c r="B1657" s="134" t="s">
        <v>3231</v>
      </c>
      <c r="C1657" s="139" t="s">
        <v>15</v>
      </c>
      <c r="D1657" s="163">
        <v>4675.93212890625</v>
      </c>
      <c r="E1657" s="174">
        <v>5220.55517578125</v>
      </c>
    </row>
    <row r="1658" spans="1:5" ht="30">
      <c r="A1658" s="124" t="s">
        <v>3232</v>
      </c>
      <c r="B1658" s="134" t="s">
        <v>3233</v>
      </c>
      <c r="C1658" s="139" t="s">
        <v>15</v>
      </c>
      <c r="D1658" s="162">
        <v>11.7191162109375</v>
      </c>
      <c r="E1658" s="173">
        <v>13.084085464477539</v>
      </c>
    </row>
    <row r="1659" spans="1:5">
      <c r="A1659" s="124" t="s">
        <v>3234</v>
      </c>
      <c r="B1659" s="134" t="s">
        <v>3235</v>
      </c>
      <c r="C1659" s="139"/>
      <c r="D1659" s="131" t="s">
        <v>1516</v>
      </c>
      <c r="E1659" s="152" t="s">
        <v>1516</v>
      </c>
    </row>
    <row r="1660" spans="1:5" ht="30">
      <c r="A1660" s="124" t="s">
        <v>3236</v>
      </c>
      <c r="B1660" s="134" t="s">
        <v>3237</v>
      </c>
      <c r="C1660" s="139"/>
      <c r="D1660" s="131" t="s">
        <v>3129</v>
      </c>
      <c r="E1660" s="152" t="s">
        <v>3129</v>
      </c>
    </row>
    <row r="1661" spans="1:5" ht="30">
      <c r="A1661" s="124" t="s">
        <v>3238</v>
      </c>
      <c r="B1661" s="134" t="s">
        <v>3239</v>
      </c>
      <c r="C1661" s="139" t="s">
        <v>50</v>
      </c>
      <c r="D1661" s="161">
        <v>2.6909999847412109</v>
      </c>
      <c r="E1661" s="172">
        <v>2.7120110988616943</v>
      </c>
    </row>
    <row r="1662" spans="1:5" ht="30">
      <c r="A1662" s="124" t="s">
        <v>3240</v>
      </c>
      <c r="B1662" s="134" t="s">
        <v>3241</v>
      </c>
      <c r="C1662" s="139" t="s">
        <v>50</v>
      </c>
      <c r="D1662" s="161">
        <v>2.6909999847412109</v>
      </c>
      <c r="E1662" s="172">
        <v>2.7120110988616943</v>
      </c>
    </row>
    <row r="1663" spans="1:5" ht="30">
      <c r="A1663" s="124" t="s">
        <v>3242</v>
      </c>
      <c r="B1663" s="134" t="s">
        <v>3243</v>
      </c>
      <c r="C1663" s="139" t="s">
        <v>42</v>
      </c>
      <c r="D1663" s="167">
        <v>237.1781005859375</v>
      </c>
      <c r="E1663" s="178">
        <v>237.21566772460937</v>
      </c>
    </row>
    <row r="1664" spans="1:5">
      <c r="A1664" s="124" t="s">
        <v>3244</v>
      </c>
      <c r="B1664" s="134" t="s">
        <v>3245</v>
      </c>
      <c r="C1664" s="139" t="s">
        <v>20</v>
      </c>
      <c r="D1664" s="162">
        <v>56.139778137207031</v>
      </c>
      <c r="E1664" s="173">
        <v>62.704891204833984</v>
      </c>
    </row>
    <row r="1665" spans="1:5" ht="30">
      <c r="A1665" s="124" t="s">
        <v>3246</v>
      </c>
      <c r="B1665" s="134" t="s">
        <v>3247</v>
      </c>
      <c r="C1665" s="139" t="s">
        <v>348</v>
      </c>
      <c r="D1665" s="164">
        <v>2942.999755859375</v>
      </c>
      <c r="E1665" s="175">
        <v>2942.99951171875</v>
      </c>
    </row>
    <row r="1666" spans="1:5" ht="30">
      <c r="A1666" s="124" t="s">
        <v>3248</v>
      </c>
      <c r="B1666" s="134" t="s">
        <v>3249</v>
      </c>
      <c r="C1666" s="139" t="s">
        <v>50</v>
      </c>
      <c r="D1666" s="161">
        <v>2.6909999847412109</v>
      </c>
      <c r="E1666" s="172">
        <v>2.7120110988616943</v>
      </c>
    </row>
    <row r="1667" spans="1:5" ht="30">
      <c r="A1667" s="124" t="s">
        <v>3250</v>
      </c>
      <c r="B1667" s="134" t="s">
        <v>3251</v>
      </c>
      <c r="C1667" s="139" t="s">
        <v>20</v>
      </c>
      <c r="D1667" s="162">
        <v>56.139778137207031</v>
      </c>
      <c r="E1667" s="173">
        <v>62.704891204833984</v>
      </c>
    </row>
    <row r="1668" spans="1:5" ht="30">
      <c r="A1668" s="124" t="s">
        <v>3252</v>
      </c>
      <c r="B1668" s="134" t="s">
        <v>3253</v>
      </c>
      <c r="C1668" s="139" t="s">
        <v>348</v>
      </c>
      <c r="D1668" s="164">
        <v>2942.999755859375</v>
      </c>
      <c r="E1668" s="175">
        <v>2942.99951171875</v>
      </c>
    </row>
    <row r="1669" spans="1:5" ht="30">
      <c r="A1669" s="124" t="s">
        <v>3254</v>
      </c>
      <c r="B1669" s="134" t="s">
        <v>3255</v>
      </c>
      <c r="C1669" s="139" t="s">
        <v>50</v>
      </c>
      <c r="D1669" s="166">
        <v>0.93000000715255737</v>
      </c>
      <c r="E1669" s="177">
        <v>0.93687659502029419</v>
      </c>
    </row>
    <row r="1670" spans="1:5" ht="30">
      <c r="A1670" s="124" t="s">
        <v>3256</v>
      </c>
      <c r="B1670" s="134" t="s">
        <v>3257</v>
      </c>
      <c r="C1670" s="139" t="s">
        <v>348</v>
      </c>
      <c r="D1670" s="164">
        <v>2821.307373046875</v>
      </c>
      <c r="E1670" s="175">
        <v>2821.264892578125</v>
      </c>
    </row>
    <row r="1671" spans="1:5" ht="30">
      <c r="A1671" s="124" t="s">
        <v>3258</v>
      </c>
      <c r="B1671" s="134" t="s">
        <v>3259</v>
      </c>
      <c r="C1671" s="139" t="s">
        <v>50</v>
      </c>
      <c r="D1671" s="166">
        <v>0.93000000715255737</v>
      </c>
      <c r="E1671" s="177">
        <v>0.93687659502029419</v>
      </c>
    </row>
    <row r="1672" spans="1:5" ht="30">
      <c r="A1672" s="124" t="s">
        <v>3260</v>
      </c>
      <c r="B1672" s="134" t="s">
        <v>3261</v>
      </c>
      <c r="C1672" s="139" t="s">
        <v>42</v>
      </c>
      <c r="D1672" s="167">
        <v>172.37457275390625</v>
      </c>
      <c r="E1672" s="178">
        <v>172.37338256835937</v>
      </c>
    </row>
    <row r="1673" spans="1:5">
      <c r="A1673" s="124" t="s">
        <v>3262</v>
      </c>
      <c r="B1673" s="134" t="s">
        <v>3263</v>
      </c>
      <c r="C1673" s="139" t="s">
        <v>20</v>
      </c>
      <c r="D1673" s="162">
        <v>56.139778137207031</v>
      </c>
      <c r="E1673" s="173">
        <v>62.704891204833984</v>
      </c>
    </row>
    <row r="1674" spans="1:5" ht="30">
      <c r="A1674" s="124" t="s">
        <v>3264</v>
      </c>
      <c r="B1674" s="134" t="s">
        <v>3265</v>
      </c>
      <c r="C1674" s="139" t="s">
        <v>348</v>
      </c>
      <c r="D1674" s="164">
        <v>2821.307373046875</v>
      </c>
      <c r="E1674" s="175">
        <v>2821.264892578125</v>
      </c>
    </row>
    <row r="1675" spans="1:5" ht="30">
      <c r="A1675" s="124" t="s">
        <v>3266</v>
      </c>
      <c r="B1675" s="134" t="s">
        <v>3267</v>
      </c>
      <c r="C1675" s="139" t="s">
        <v>162</v>
      </c>
      <c r="D1675" s="162">
        <v>34.265598297119141</v>
      </c>
      <c r="E1675" s="173">
        <v>37.989910125732422</v>
      </c>
    </row>
    <row r="1676" spans="1:5">
      <c r="A1676" s="124" t="s">
        <v>3268</v>
      </c>
      <c r="B1676" s="134" t="s">
        <v>3269</v>
      </c>
      <c r="C1676" s="139" t="s">
        <v>348</v>
      </c>
      <c r="D1676" s="165">
        <v>0</v>
      </c>
      <c r="E1676" s="176">
        <v>0</v>
      </c>
    </row>
    <row r="1677" spans="1:5" ht="30">
      <c r="A1677" s="124" t="s">
        <v>3270</v>
      </c>
      <c r="B1677" s="134" t="s">
        <v>3271</v>
      </c>
      <c r="C1677" s="139" t="s">
        <v>348</v>
      </c>
      <c r="D1677" s="165">
        <v>0</v>
      </c>
      <c r="E1677" s="176">
        <v>0</v>
      </c>
    </row>
    <row r="1678" spans="1:5" ht="30">
      <c r="A1678" s="124" t="s">
        <v>3272</v>
      </c>
      <c r="B1678" s="134" t="s">
        <v>3273</v>
      </c>
      <c r="C1678" s="139" t="s">
        <v>1792</v>
      </c>
      <c r="D1678" s="166">
        <v>4.1896309703588486E-2</v>
      </c>
      <c r="E1678" s="177">
        <v>4.6433072537183762E-2</v>
      </c>
    </row>
    <row r="1679" spans="1:5" ht="30">
      <c r="A1679" s="124" t="s">
        <v>3274</v>
      </c>
      <c r="B1679" s="134" t="s">
        <v>3275</v>
      </c>
      <c r="C1679" s="139"/>
      <c r="D1679" s="161">
        <v>2.8935482501983643</v>
      </c>
      <c r="E1679" s="172">
        <v>2.8947365283966064</v>
      </c>
    </row>
    <row r="1680" spans="1:5" ht="30">
      <c r="A1680" s="124" t="s">
        <v>3276</v>
      </c>
      <c r="B1680" s="134" t="s">
        <v>3277</v>
      </c>
      <c r="C1680" s="139" t="s">
        <v>45</v>
      </c>
      <c r="D1680" s="162">
        <v>54</v>
      </c>
      <c r="E1680" s="173">
        <v>54</v>
      </c>
    </row>
    <row r="1681" spans="1:5" ht="30">
      <c r="A1681" s="124" t="s">
        <v>3278</v>
      </c>
      <c r="B1681" s="134" t="s">
        <v>3279</v>
      </c>
      <c r="C1681" s="139" t="s">
        <v>45</v>
      </c>
      <c r="D1681" s="162">
        <v>55.566444396972656</v>
      </c>
      <c r="E1681" s="173">
        <v>55.566814422607422</v>
      </c>
    </row>
    <row r="1682" spans="1:5" ht="30">
      <c r="A1682" s="124" t="s">
        <v>3280</v>
      </c>
      <c r="B1682" s="134" t="s">
        <v>3281</v>
      </c>
      <c r="C1682" s="139" t="s">
        <v>45</v>
      </c>
      <c r="D1682" s="162">
        <v>55.566444396972656</v>
      </c>
      <c r="E1682" s="173">
        <v>55.566814422607422</v>
      </c>
    </row>
    <row r="1683" spans="1:5" ht="30">
      <c r="A1683" s="124" t="s">
        <v>3282</v>
      </c>
      <c r="B1683" s="134" t="s">
        <v>3283</v>
      </c>
      <c r="C1683" s="139" t="s">
        <v>15</v>
      </c>
      <c r="D1683" s="164">
        <v>1897.7474365234375</v>
      </c>
      <c r="E1683" s="175">
        <v>2120.4111328125</v>
      </c>
    </row>
    <row r="1684" spans="1:5">
      <c r="A1684" s="124" t="s">
        <v>3284</v>
      </c>
      <c r="B1684" s="134" t="s">
        <v>3285</v>
      </c>
      <c r="C1684" s="139" t="s">
        <v>15</v>
      </c>
      <c r="D1684" s="164">
        <v>1893.0030517578125</v>
      </c>
      <c r="E1684" s="175">
        <v>2115.110107421875</v>
      </c>
    </row>
    <row r="1685" spans="1:5" ht="30">
      <c r="A1685" s="124" t="s">
        <v>3286</v>
      </c>
      <c r="B1685" s="134" t="s">
        <v>3287</v>
      </c>
      <c r="C1685" s="139" t="s">
        <v>15</v>
      </c>
      <c r="D1685" s="161">
        <v>4.7443642616271973</v>
      </c>
      <c r="E1685" s="172">
        <v>5.301023006439209</v>
      </c>
    </row>
    <row r="1686" spans="1:5">
      <c r="A1686" s="124" t="s">
        <v>3288</v>
      </c>
      <c r="B1686" s="134" t="s">
        <v>3289</v>
      </c>
      <c r="C1686" s="139"/>
      <c r="D1686" s="131" t="s">
        <v>1516</v>
      </c>
      <c r="E1686" s="152" t="s">
        <v>1516</v>
      </c>
    </row>
    <row r="1687" spans="1:5" ht="30">
      <c r="A1687" s="124" t="s">
        <v>3290</v>
      </c>
      <c r="B1687" s="134" t="s">
        <v>3291</v>
      </c>
      <c r="C1687" s="139"/>
      <c r="D1687" s="131" t="s">
        <v>3129</v>
      </c>
      <c r="E1687" s="152" t="s">
        <v>3129</v>
      </c>
    </row>
    <row r="1688" spans="1:5" ht="30">
      <c r="A1688" s="124" t="s">
        <v>3292</v>
      </c>
      <c r="B1688" s="134" t="s">
        <v>3293</v>
      </c>
      <c r="C1688" s="139" t="s">
        <v>50</v>
      </c>
      <c r="D1688" s="166">
        <v>0.93000000715255737</v>
      </c>
      <c r="E1688" s="177">
        <v>0.93687659502029419</v>
      </c>
    </row>
    <row r="1689" spans="1:5" ht="30">
      <c r="A1689" s="124" t="s">
        <v>3294</v>
      </c>
      <c r="B1689" s="134" t="s">
        <v>3295</v>
      </c>
      <c r="C1689" s="139" t="s">
        <v>50</v>
      </c>
      <c r="D1689" s="166">
        <v>0.93000000715255737</v>
      </c>
      <c r="E1689" s="177">
        <v>0.93687659502029419</v>
      </c>
    </row>
    <row r="1690" spans="1:5" ht="30">
      <c r="A1690" s="124" t="s">
        <v>3296</v>
      </c>
      <c r="B1690" s="134" t="s">
        <v>3297</v>
      </c>
      <c r="C1690" s="139" t="s">
        <v>42</v>
      </c>
      <c r="D1690" s="167">
        <v>172.37457275390625</v>
      </c>
      <c r="E1690" s="178">
        <v>172.37338256835937</v>
      </c>
    </row>
    <row r="1691" spans="1:5">
      <c r="A1691" s="124" t="s">
        <v>3298</v>
      </c>
      <c r="B1691" s="134" t="s">
        <v>3299</v>
      </c>
      <c r="C1691" s="139" t="s">
        <v>20</v>
      </c>
      <c r="D1691" s="162">
        <v>53.834758758544922</v>
      </c>
      <c r="E1691" s="173">
        <v>60.104022979736328</v>
      </c>
    </row>
    <row r="1692" spans="1:5" ht="30">
      <c r="A1692" s="124" t="s">
        <v>3300</v>
      </c>
      <c r="B1692" s="134" t="s">
        <v>3301</v>
      </c>
      <c r="C1692" s="139" t="s">
        <v>348</v>
      </c>
      <c r="D1692" s="164">
        <v>2821.307373046875</v>
      </c>
      <c r="E1692" s="175">
        <v>2821.264892578125</v>
      </c>
    </row>
    <row r="1693" spans="1:5" ht="30">
      <c r="A1693" s="124" t="s">
        <v>3302</v>
      </c>
      <c r="B1693" s="134" t="s">
        <v>3303</v>
      </c>
      <c r="C1693" s="139" t="s">
        <v>50</v>
      </c>
      <c r="D1693" s="166">
        <v>0.93000000715255737</v>
      </c>
      <c r="E1693" s="177">
        <v>0.93687659502029419</v>
      </c>
    </row>
    <row r="1694" spans="1:5" ht="30">
      <c r="A1694" s="124" t="s">
        <v>3304</v>
      </c>
      <c r="B1694" s="134" t="s">
        <v>3305</v>
      </c>
      <c r="C1694" s="139" t="s">
        <v>20</v>
      </c>
      <c r="D1694" s="162">
        <v>53.834758758544922</v>
      </c>
      <c r="E1694" s="173">
        <v>60.104022979736328</v>
      </c>
    </row>
    <row r="1695" spans="1:5" ht="30">
      <c r="A1695" s="124" t="s">
        <v>3306</v>
      </c>
      <c r="B1695" s="134" t="s">
        <v>3307</v>
      </c>
      <c r="C1695" s="139" t="s">
        <v>348</v>
      </c>
      <c r="D1695" s="164">
        <v>2821.307373046875</v>
      </c>
      <c r="E1695" s="175">
        <v>2821.264892578125</v>
      </c>
    </row>
    <row r="1696" spans="1:5" ht="30">
      <c r="A1696" s="124" t="s">
        <v>3308</v>
      </c>
      <c r="B1696" s="134" t="s">
        <v>3309</v>
      </c>
      <c r="C1696" s="139" t="s">
        <v>50</v>
      </c>
      <c r="D1696" s="166">
        <v>7.9999998211860657E-2</v>
      </c>
      <c r="E1696" s="177">
        <v>7.9999998211860657E-2</v>
      </c>
    </row>
    <row r="1697" spans="1:5" ht="30">
      <c r="A1697" s="124" t="s">
        <v>3310</v>
      </c>
      <c r="B1697" s="134" t="s">
        <v>3311</v>
      </c>
      <c r="C1697" s="139" t="s">
        <v>348</v>
      </c>
      <c r="D1697" s="164">
        <v>2588.74658203125</v>
      </c>
      <c r="E1697" s="175">
        <v>2588.12548828125</v>
      </c>
    </row>
    <row r="1698" spans="1:5" ht="30">
      <c r="A1698" s="124" t="s">
        <v>3312</v>
      </c>
      <c r="B1698" s="134" t="s">
        <v>3313</v>
      </c>
      <c r="C1698" s="139" t="s">
        <v>50</v>
      </c>
      <c r="D1698" s="166">
        <v>7.9999998211860657E-2</v>
      </c>
      <c r="E1698" s="177">
        <v>7.9999998211860657E-2</v>
      </c>
    </row>
    <row r="1699" spans="1:5" ht="30">
      <c r="A1699" s="124" t="s">
        <v>3314</v>
      </c>
      <c r="B1699" s="134" t="s">
        <v>3315</v>
      </c>
      <c r="C1699" s="139" t="s">
        <v>42</v>
      </c>
      <c r="D1699" s="162">
        <v>51.720066070556641</v>
      </c>
      <c r="E1699" s="173">
        <v>51.618881225585937</v>
      </c>
    </row>
    <row r="1700" spans="1:5">
      <c r="A1700" s="124" t="s">
        <v>3316</v>
      </c>
      <c r="B1700" s="134" t="s">
        <v>3317</v>
      </c>
      <c r="C1700" s="139" t="s">
        <v>20</v>
      </c>
      <c r="D1700" s="162">
        <v>54.016197204589844</v>
      </c>
      <c r="E1700" s="173">
        <v>60.28546142578125</v>
      </c>
    </row>
    <row r="1701" spans="1:5" ht="30">
      <c r="A1701" s="124" t="s">
        <v>3318</v>
      </c>
      <c r="B1701" s="134" t="s">
        <v>3319</v>
      </c>
      <c r="C1701" s="139" t="s">
        <v>348</v>
      </c>
      <c r="D1701" s="164">
        <v>2595.82470703125</v>
      </c>
      <c r="E1701" s="175">
        <v>2595.63134765625</v>
      </c>
    </row>
    <row r="1702" spans="1:5" ht="30">
      <c r="A1702" s="124" t="s">
        <v>3320</v>
      </c>
      <c r="B1702" s="134" t="s">
        <v>3321</v>
      </c>
      <c r="C1702" s="139"/>
      <c r="D1702" s="161">
        <v>1</v>
      </c>
      <c r="E1702" s="172">
        <v>1</v>
      </c>
    </row>
    <row r="1703" spans="1:5" ht="30">
      <c r="A1703" s="124" t="s">
        <v>3322</v>
      </c>
      <c r="B1703" s="134" t="s">
        <v>3323</v>
      </c>
      <c r="C1703" s="139" t="s">
        <v>162</v>
      </c>
      <c r="D1703" s="167">
        <v>276.34893798828125</v>
      </c>
      <c r="E1703" s="178">
        <v>308.21432495117187</v>
      </c>
    </row>
    <row r="1704" spans="1:5" ht="30">
      <c r="A1704" s="124" t="s">
        <v>3324</v>
      </c>
      <c r="B1704" s="134" t="s">
        <v>3325</v>
      </c>
      <c r="C1704" s="139" t="s">
        <v>1792</v>
      </c>
      <c r="D1704" s="161">
        <v>2.3790996074676514</v>
      </c>
      <c r="E1704" s="172">
        <v>2.5588936805725098</v>
      </c>
    </row>
    <row r="1705" spans="1:5" ht="30">
      <c r="A1705" s="124" t="s">
        <v>3326</v>
      </c>
      <c r="B1705" s="134" t="s">
        <v>3327</v>
      </c>
      <c r="C1705" s="139" t="s">
        <v>126</v>
      </c>
      <c r="D1705" s="167">
        <v>116.15694427490234</v>
      </c>
      <c r="E1705" s="178">
        <v>120.44827270507812</v>
      </c>
    </row>
    <row r="1706" spans="1:5" ht="30">
      <c r="A1706" s="124" t="s">
        <v>3328</v>
      </c>
      <c r="B1706" s="134" t="s">
        <v>3329</v>
      </c>
      <c r="C1706" s="139" t="s">
        <v>3330</v>
      </c>
      <c r="D1706" s="164">
        <v>1626.71435546875</v>
      </c>
      <c r="E1706" s="175">
        <v>1683.2181396484375</v>
      </c>
    </row>
    <row r="1707" spans="1:5" ht="30">
      <c r="A1707" s="124" t="s">
        <v>3331</v>
      </c>
      <c r="B1707" s="134" t="s">
        <v>3332</v>
      </c>
      <c r="C1707" s="139" t="s">
        <v>3330</v>
      </c>
      <c r="D1707" s="167">
        <v>465.53408813476562</v>
      </c>
      <c r="E1707" s="178">
        <v>483.90713500976562</v>
      </c>
    </row>
    <row r="1708" spans="1:5">
      <c r="A1708" s="124" t="s">
        <v>3333</v>
      </c>
      <c r="B1708" s="134" t="s">
        <v>3334</v>
      </c>
      <c r="C1708" s="139" t="s">
        <v>348</v>
      </c>
      <c r="D1708" s="161">
        <v>6.4824714660644531</v>
      </c>
      <c r="E1708" s="172">
        <v>6.9716682434082031</v>
      </c>
    </row>
    <row r="1709" spans="1:5" ht="30">
      <c r="A1709" s="124" t="s">
        <v>3335</v>
      </c>
      <c r="B1709" s="134" t="s">
        <v>3336</v>
      </c>
      <c r="C1709" s="139" t="s">
        <v>348</v>
      </c>
      <c r="D1709" s="161">
        <v>7.4511170387268066</v>
      </c>
      <c r="E1709" s="172">
        <v>8.0134115219116211</v>
      </c>
    </row>
    <row r="1710" spans="1:5" ht="30">
      <c r="A1710" s="124" t="s">
        <v>3337</v>
      </c>
      <c r="B1710" s="134" t="s">
        <v>3338</v>
      </c>
      <c r="C1710" s="139" t="s">
        <v>1792</v>
      </c>
      <c r="D1710" s="166">
        <v>0.10884708911180496</v>
      </c>
      <c r="E1710" s="177">
        <v>0.12062782049179077</v>
      </c>
    </row>
    <row r="1711" spans="1:5" ht="30">
      <c r="A1711" s="124" t="s">
        <v>3339</v>
      </c>
      <c r="B1711" s="134" t="s">
        <v>3340</v>
      </c>
      <c r="C1711" s="139"/>
      <c r="D1711" s="162">
        <v>11.625000953674316</v>
      </c>
      <c r="E1711" s="173">
        <v>11.710958480834961</v>
      </c>
    </row>
    <row r="1712" spans="1:5" ht="30">
      <c r="A1712" s="124" t="s">
        <v>3341</v>
      </c>
      <c r="B1712" s="134" t="s">
        <v>3342</v>
      </c>
      <c r="C1712" s="139" t="s">
        <v>45</v>
      </c>
      <c r="D1712" s="162">
        <v>56</v>
      </c>
      <c r="E1712" s="173">
        <v>56</v>
      </c>
    </row>
    <row r="1713" spans="1:5" ht="30">
      <c r="A1713" s="124" t="s">
        <v>3343</v>
      </c>
      <c r="B1713" s="134" t="s">
        <v>3344</v>
      </c>
      <c r="C1713" s="139" t="s">
        <v>45</v>
      </c>
      <c r="D1713" s="162">
        <v>57.234676361083984</v>
      </c>
      <c r="E1713" s="173">
        <v>57.105403900146484</v>
      </c>
    </row>
    <row r="1714" spans="1:5" ht="30">
      <c r="A1714" s="124" t="s">
        <v>3345</v>
      </c>
      <c r="B1714" s="134" t="s">
        <v>3346</v>
      </c>
      <c r="C1714" s="139" t="s">
        <v>45</v>
      </c>
      <c r="D1714" s="162">
        <v>58.875778198242187</v>
      </c>
      <c r="E1714" s="173">
        <v>58.865673065185547</v>
      </c>
    </row>
    <row r="1715" spans="1:5" ht="30">
      <c r="A1715" s="124" t="s">
        <v>3347</v>
      </c>
      <c r="B1715" s="134" t="s">
        <v>3348</v>
      </c>
      <c r="C1715" s="139" t="s">
        <v>15</v>
      </c>
      <c r="D1715" s="163">
        <v>3380.8505859375</v>
      </c>
      <c r="E1715" s="174">
        <v>3776.056884765625</v>
      </c>
    </row>
    <row r="1716" spans="1:5">
      <c r="A1716" s="124" t="s">
        <v>3349</v>
      </c>
      <c r="B1716" s="134" t="s">
        <v>3350</v>
      </c>
      <c r="C1716" s="139" t="s">
        <v>15</v>
      </c>
      <c r="D1716" s="163">
        <v>3372.3984375</v>
      </c>
      <c r="E1716" s="174">
        <v>3766.616455078125</v>
      </c>
    </row>
    <row r="1717" spans="1:5" ht="30">
      <c r="A1717" s="124" t="s">
        <v>3351</v>
      </c>
      <c r="B1717" s="134" t="s">
        <v>3352</v>
      </c>
      <c r="C1717" s="139" t="s">
        <v>15</v>
      </c>
      <c r="D1717" s="161">
        <v>8.4521188735961914</v>
      </c>
      <c r="E1717" s="172">
        <v>9.4401330947875977</v>
      </c>
    </row>
    <row r="1718" spans="1:5" ht="30">
      <c r="A1718" s="124" t="s">
        <v>3353</v>
      </c>
      <c r="B1718" s="134" t="s">
        <v>3354</v>
      </c>
      <c r="C1718" s="139" t="s">
        <v>1792</v>
      </c>
      <c r="D1718" s="161">
        <v>1.1274446249008179</v>
      </c>
      <c r="E1718" s="172">
        <v>1.1906218528747559</v>
      </c>
    </row>
    <row r="1719" spans="1:5" ht="30">
      <c r="A1719" s="124" t="s">
        <v>3355</v>
      </c>
      <c r="B1719" s="134" t="s">
        <v>3356</v>
      </c>
      <c r="C1719" s="139" t="s">
        <v>20</v>
      </c>
      <c r="D1719" s="166">
        <v>0.13933496177196503</v>
      </c>
      <c r="E1719" s="177">
        <v>0.14805343747138977</v>
      </c>
    </row>
    <row r="1720" spans="1:5" ht="30">
      <c r="A1720" s="124" t="s">
        <v>3357</v>
      </c>
      <c r="B1720" s="134" t="s">
        <v>3358</v>
      </c>
      <c r="C1720" s="139" t="s">
        <v>50</v>
      </c>
      <c r="D1720" s="162">
        <v>48.444999694824219</v>
      </c>
      <c r="E1720" s="173">
        <v>48.816200256347656</v>
      </c>
    </row>
    <row r="1721" spans="1:5" ht="30">
      <c r="A1721" s="124" t="s">
        <v>3359</v>
      </c>
      <c r="B1721" s="134" t="s">
        <v>3360</v>
      </c>
      <c r="C1721" s="139" t="s">
        <v>50</v>
      </c>
      <c r="D1721" s="161">
        <v>1.0114452838897705</v>
      </c>
      <c r="E1721" s="172">
        <v>1.0114452838897705</v>
      </c>
    </row>
    <row r="1722" spans="1:5" ht="30">
      <c r="A1722" s="124" t="s">
        <v>3361</v>
      </c>
      <c r="B1722" s="134" t="s">
        <v>3362</v>
      </c>
      <c r="C1722" s="139" t="s">
        <v>42</v>
      </c>
      <c r="D1722" s="167">
        <v>477.50042724609375</v>
      </c>
      <c r="E1722" s="178">
        <v>479.58364868164062</v>
      </c>
    </row>
    <row r="1723" spans="1:5" ht="30">
      <c r="A1723" s="124" t="s">
        <v>3363</v>
      </c>
      <c r="B1723" s="134" t="s">
        <v>3364</v>
      </c>
      <c r="C1723" s="139" t="s">
        <v>42</v>
      </c>
      <c r="D1723" s="167">
        <v>450.4732666015625</v>
      </c>
      <c r="E1723" s="178">
        <v>452.56985473632812</v>
      </c>
    </row>
    <row r="1724" spans="1:5" ht="30">
      <c r="A1724" s="124" t="s">
        <v>3365</v>
      </c>
      <c r="B1724" s="134" t="s">
        <v>3366</v>
      </c>
      <c r="C1724" s="139" t="s">
        <v>348</v>
      </c>
      <c r="D1724" s="163">
        <v>3383.793212890625</v>
      </c>
      <c r="E1724" s="174">
        <v>3388.20166015625</v>
      </c>
    </row>
    <row r="1725" spans="1:5" ht="30">
      <c r="A1725" s="124" t="s">
        <v>3367</v>
      </c>
      <c r="B1725" s="134" t="s">
        <v>3368</v>
      </c>
      <c r="C1725" s="139" t="s">
        <v>1792</v>
      </c>
      <c r="D1725" s="162">
        <v>16.535854339599609</v>
      </c>
      <c r="E1725" s="173">
        <v>17.462453842163086</v>
      </c>
    </row>
    <row r="1726" spans="1:5" ht="30">
      <c r="A1726" s="124" t="s">
        <v>3369</v>
      </c>
      <c r="B1726" s="134" t="s">
        <v>3370</v>
      </c>
      <c r="C1726" s="139" t="s">
        <v>20</v>
      </c>
      <c r="D1726" s="161">
        <v>1.5710042715072632</v>
      </c>
      <c r="E1726" s="172">
        <v>1.6693094968795776</v>
      </c>
    </row>
    <row r="1727" spans="1:5" ht="30">
      <c r="A1727" s="124" t="s">
        <v>3371</v>
      </c>
      <c r="B1727" s="134" t="s">
        <v>3372</v>
      </c>
      <c r="C1727" s="139" t="s">
        <v>50</v>
      </c>
      <c r="D1727" s="162">
        <v>37.265384674072266</v>
      </c>
      <c r="E1727" s="173">
        <v>37.550926208496094</v>
      </c>
    </row>
    <row r="1728" spans="1:5" ht="30">
      <c r="A1728" s="124" t="s">
        <v>3373</v>
      </c>
      <c r="B1728" s="134" t="s">
        <v>3374</v>
      </c>
      <c r="C1728" s="139" t="s">
        <v>50</v>
      </c>
      <c r="D1728" s="161">
        <v>1.2410370111465454</v>
      </c>
      <c r="E1728" s="172">
        <v>1.2410370111465454</v>
      </c>
    </row>
    <row r="1729" spans="1:5" ht="30">
      <c r="A1729" s="124" t="s">
        <v>3375</v>
      </c>
      <c r="B1729" s="134" t="s">
        <v>3376</v>
      </c>
      <c r="C1729" s="139" t="s">
        <v>42</v>
      </c>
      <c r="D1729" s="167">
        <v>471.43533325195312</v>
      </c>
      <c r="E1729" s="178">
        <v>473.52215576171875</v>
      </c>
    </row>
    <row r="1730" spans="1:5" ht="30">
      <c r="A1730" s="124" t="s">
        <v>3377</v>
      </c>
      <c r="B1730" s="134" t="s">
        <v>3378</v>
      </c>
      <c r="C1730" s="139" t="s">
        <v>42</v>
      </c>
      <c r="D1730" s="167">
        <v>450.61257934570312</v>
      </c>
      <c r="E1730" s="178">
        <v>452.70803833007812</v>
      </c>
    </row>
    <row r="1731" spans="1:5" ht="30">
      <c r="A1731" s="124" t="s">
        <v>3379</v>
      </c>
      <c r="B1731" s="134" t="s">
        <v>3380</v>
      </c>
      <c r="C1731" s="139" t="s">
        <v>348</v>
      </c>
      <c r="D1731" s="163">
        <v>3383.793212890625</v>
      </c>
      <c r="E1731" s="174">
        <v>3388.20166015625</v>
      </c>
    </row>
    <row r="1732" spans="1:5">
      <c r="A1732" s="124" t="s">
        <v>3381</v>
      </c>
      <c r="B1732" s="134" t="s">
        <v>3382</v>
      </c>
      <c r="C1732" s="139" t="s">
        <v>50</v>
      </c>
      <c r="D1732" s="161">
        <v>1.2410370111465454</v>
      </c>
      <c r="E1732" s="172">
        <v>1.2410370111465454</v>
      </c>
    </row>
    <row r="1733" spans="1:5">
      <c r="A1733" s="124" t="s">
        <v>3383</v>
      </c>
      <c r="B1733" s="134" t="s">
        <v>3384</v>
      </c>
      <c r="C1733" s="139" t="s">
        <v>42</v>
      </c>
      <c r="D1733" s="167">
        <v>148.88929748535156</v>
      </c>
      <c r="E1733" s="178">
        <v>148.88929748535156</v>
      </c>
    </row>
    <row r="1734" spans="1:5" ht="30">
      <c r="A1734" s="124" t="s">
        <v>3369</v>
      </c>
      <c r="B1734" s="134" t="s">
        <v>3385</v>
      </c>
      <c r="C1734" s="139" t="s">
        <v>20</v>
      </c>
      <c r="D1734" s="161">
        <v>1.5710042715072632</v>
      </c>
      <c r="E1734" s="172">
        <v>1.6693094968795776</v>
      </c>
    </row>
    <row r="1735" spans="1:5" ht="30">
      <c r="A1735" s="124" t="s">
        <v>3379</v>
      </c>
      <c r="B1735" s="134" t="s">
        <v>3386</v>
      </c>
      <c r="C1735" s="139" t="s">
        <v>348</v>
      </c>
      <c r="D1735" s="163">
        <v>3383.793212890625</v>
      </c>
      <c r="E1735" s="174">
        <v>3388.20166015625</v>
      </c>
    </row>
    <row r="1736" spans="1:5" ht="30">
      <c r="A1736" s="124" t="s">
        <v>3387</v>
      </c>
      <c r="B1736" s="134" t="s">
        <v>3388</v>
      </c>
      <c r="C1736" s="139" t="s">
        <v>20</v>
      </c>
      <c r="D1736" s="165">
        <v>0</v>
      </c>
      <c r="E1736" s="176">
        <v>0</v>
      </c>
    </row>
    <row r="1737" spans="1:5" ht="30">
      <c r="A1737" s="124" t="s">
        <v>3389</v>
      </c>
      <c r="B1737" s="134" t="s">
        <v>3390</v>
      </c>
      <c r="C1737" s="139" t="s">
        <v>20</v>
      </c>
      <c r="D1737" s="166">
        <v>0.35434505343437195</v>
      </c>
      <c r="E1737" s="177">
        <v>0.37923380732536316</v>
      </c>
    </row>
    <row r="1738" spans="1:5" ht="30">
      <c r="A1738" s="124" t="s">
        <v>3391</v>
      </c>
      <c r="B1738" s="134" t="s">
        <v>3392</v>
      </c>
      <c r="C1738" s="139" t="s">
        <v>348</v>
      </c>
      <c r="D1738" s="162">
        <v>62.798000335693359</v>
      </c>
      <c r="E1738" s="173">
        <v>62.798000335693359</v>
      </c>
    </row>
    <row r="1739" spans="1:5" ht="30">
      <c r="A1739" s="124" t="s">
        <v>3393</v>
      </c>
      <c r="B1739" s="134" t="s">
        <v>3394</v>
      </c>
      <c r="C1739" s="139" t="s">
        <v>20</v>
      </c>
      <c r="D1739" s="166">
        <v>0.18143728375434875</v>
      </c>
      <c r="E1739" s="177">
        <v>0.18143728375434875</v>
      </c>
    </row>
    <row r="1740" spans="1:5" ht="45">
      <c r="A1740" s="124" t="s">
        <v>3395</v>
      </c>
      <c r="B1740" s="134" t="s">
        <v>3396</v>
      </c>
      <c r="C1740" s="139" t="s">
        <v>20</v>
      </c>
      <c r="D1740" s="166">
        <v>0.11339759081602097</v>
      </c>
      <c r="E1740" s="177">
        <v>0.11339759081602097</v>
      </c>
    </row>
    <row r="1741" spans="1:5" ht="30">
      <c r="A1741" s="124" t="s">
        <v>3397</v>
      </c>
      <c r="B1741" s="134" t="s">
        <v>3398</v>
      </c>
      <c r="C1741" s="139" t="s">
        <v>20</v>
      </c>
      <c r="D1741" s="161">
        <v>1.6305145025253296</v>
      </c>
      <c r="E1741" s="172">
        <v>1.7537084817886353</v>
      </c>
    </row>
    <row r="1742" spans="1:5" ht="30">
      <c r="A1742" s="124" t="s">
        <v>3399</v>
      </c>
      <c r="B1742" s="134" t="s">
        <v>3400</v>
      </c>
      <c r="C1742" s="139" t="s">
        <v>45</v>
      </c>
      <c r="D1742" s="162">
        <v>91.631607055664062</v>
      </c>
      <c r="E1742" s="173">
        <v>94.168861389160156</v>
      </c>
    </row>
    <row r="1743" spans="1:5" ht="30">
      <c r="A1743" s="124" t="s">
        <v>3401</v>
      </c>
      <c r="B1743" s="134" t="s">
        <v>3402</v>
      </c>
      <c r="C1743" s="139" t="s">
        <v>45</v>
      </c>
      <c r="D1743" s="162">
        <v>83.431938171386719</v>
      </c>
      <c r="E1743" s="173">
        <v>86.404624938964844</v>
      </c>
    </row>
    <row r="1744" spans="1:5">
      <c r="A1744" s="124" t="s">
        <v>3403</v>
      </c>
      <c r="B1744" s="134" t="s">
        <v>3404</v>
      </c>
      <c r="C1744" s="139" t="s">
        <v>3405</v>
      </c>
      <c r="D1744" s="162">
        <v>55.231952667236328</v>
      </c>
      <c r="E1744" s="173">
        <v>60.022281646728516</v>
      </c>
    </row>
    <row r="1745" spans="1:5">
      <c r="A1745" s="124" t="s">
        <v>3406</v>
      </c>
      <c r="B1745" s="134" t="s">
        <v>3407</v>
      </c>
      <c r="C1745" s="139" t="s">
        <v>3405</v>
      </c>
      <c r="D1745" s="162">
        <v>60.660137176513672</v>
      </c>
      <c r="E1745" s="173">
        <v>65.415824890136719</v>
      </c>
    </row>
    <row r="1746" spans="1:5">
      <c r="A1746" s="124" t="s">
        <v>3408</v>
      </c>
      <c r="B1746" s="134" t="s">
        <v>3409</v>
      </c>
      <c r="C1746" s="139" t="s">
        <v>20</v>
      </c>
      <c r="D1746" s="162">
        <v>13.038758277893066</v>
      </c>
      <c r="E1746" s="173">
        <v>13.392051696777344</v>
      </c>
    </row>
    <row r="1747" spans="1:5" ht="30">
      <c r="A1747" s="124" t="s">
        <v>3410</v>
      </c>
      <c r="B1747" s="134" t="s">
        <v>3411</v>
      </c>
      <c r="C1747" s="139" t="s">
        <v>15</v>
      </c>
      <c r="D1747" s="163">
        <v>50609.92578125</v>
      </c>
      <c r="E1747" s="174">
        <v>56522.30078125</v>
      </c>
    </row>
    <row r="1748" spans="1:5">
      <c r="A1748" s="124" t="s">
        <v>3412</v>
      </c>
      <c r="B1748" s="134" t="s">
        <v>3413</v>
      </c>
      <c r="C1748" s="139" t="s">
        <v>50</v>
      </c>
      <c r="D1748" s="162">
        <v>49.820831298828125</v>
      </c>
      <c r="E1748" s="173">
        <v>50.202579498291016</v>
      </c>
    </row>
    <row r="1749" spans="1:5">
      <c r="A1749" s="124" t="s">
        <v>3414</v>
      </c>
      <c r="B1749" s="134" t="s">
        <v>3415</v>
      </c>
      <c r="C1749" s="139" t="s">
        <v>42</v>
      </c>
      <c r="D1749" s="167">
        <v>480.4000244140625</v>
      </c>
      <c r="E1749" s="178">
        <v>482.48239135742187</v>
      </c>
    </row>
    <row r="1750" spans="1:5">
      <c r="A1750" s="124" t="s">
        <v>3416</v>
      </c>
      <c r="B1750" s="134" t="s">
        <v>3417</v>
      </c>
      <c r="C1750" s="139" t="s">
        <v>20</v>
      </c>
      <c r="D1750" s="162">
        <v>66.803192138671875</v>
      </c>
      <c r="E1750" s="173">
        <v>74.49969482421875</v>
      </c>
    </row>
    <row r="1751" spans="1:5">
      <c r="A1751" s="124" t="s">
        <v>3418</v>
      </c>
      <c r="B1751" s="134" t="s">
        <v>3419</v>
      </c>
      <c r="C1751" s="139" t="s">
        <v>348</v>
      </c>
      <c r="D1751" s="163">
        <v>3388.87353515625</v>
      </c>
      <c r="E1751" s="174">
        <v>3393.2822265625</v>
      </c>
    </row>
    <row r="1752" spans="1:5">
      <c r="A1752" s="124" t="s">
        <v>3420</v>
      </c>
      <c r="B1752" s="134" t="s">
        <v>3421</v>
      </c>
      <c r="C1752" s="139" t="s">
        <v>50</v>
      </c>
      <c r="D1752" s="162">
        <v>59.4490966796875</v>
      </c>
      <c r="E1752" s="173">
        <v>59.904609680175781</v>
      </c>
    </row>
    <row r="1753" spans="1:5">
      <c r="A1753" s="124" t="s">
        <v>3422</v>
      </c>
      <c r="B1753" s="134" t="s">
        <v>3423</v>
      </c>
      <c r="C1753" s="139" t="s">
        <v>42</v>
      </c>
      <c r="D1753" s="167">
        <v>158.1729736328125</v>
      </c>
      <c r="E1753" s="178">
        <v>158.50772094726562</v>
      </c>
    </row>
    <row r="1754" spans="1:5">
      <c r="A1754" s="124" t="s">
        <v>3424</v>
      </c>
      <c r="B1754" s="134" t="s">
        <v>3425</v>
      </c>
      <c r="C1754" s="139" t="s">
        <v>20</v>
      </c>
      <c r="D1754" s="162">
        <v>64.622344970703125</v>
      </c>
      <c r="E1754" s="173">
        <v>71.797439575195313</v>
      </c>
    </row>
    <row r="1755" spans="1:5">
      <c r="A1755" s="124" t="s">
        <v>3426</v>
      </c>
      <c r="B1755" s="134" t="s">
        <v>3427</v>
      </c>
      <c r="C1755" s="139" t="s">
        <v>348</v>
      </c>
      <c r="D1755" s="167">
        <v>670.7310791015625</v>
      </c>
      <c r="E1755" s="178">
        <v>672.2025146484375</v>
      </c>
    </row>
    <row r="1756" spans="1:5" ht="60">
      <c r="A1756" s="124" t="s">
        <v>3428</v>
      </c>
      <c r="B1756" s="134" t="s">
        <v>3429</v>
      </c>
      <c r="C1756" s="139" t="s">
        <v>50</v>
      </c>
      <c r="D1756" s="166">
        <v>0.99304735660552979</v>
      </c>
      <c r="E1756" s="177">
        <v>0.99220967292785645</v>
      </c>
    </row>
    <row r="1757" spans="1:5" ht="60">
      <c r="A1757" s="124" t="s">
        <v>3430</v>
      </c>
      <c r="B1757" s="134" t="s">
        <v>3431</v>
      </c>
      <c r="C1757" s="139" t="s">
        <v>42</v>
      </c>
      <c r="D1757" s="167">
        <v>811.9000244140625</v>
      </c>
      <c r="E1757" s="178">
        <v>811.9000244140625</v>
      </c>
    </row>
    <row r="1758" spans="1:5" ht="60">
      <c r="A1758" s="124" t="s">
        <v>3432</v>
      </c>
      <c r="B1758" s="134" t="s">
        <v>3433</v>
      </c>
      <c r="C1758" s="139" t="s">
        <v>20</v>
      </c>
      <c r="D1758" s="162">
        <v>97.301826477050781</v>
      </c>
      <c r="E1758" s="178">
        <v>102.13452911376953</v>
      </c>
    </row>
    <row r="1759" spans="1:5" ht="60">
      <c r="A1759" s="124" t="s">
        <v>3434</v>
      </c>
      <c r="B1759" s="134" t="s">
        <v>3435</v>
      </c>
      <c r="C1759" s="139" t="s">
        <v>20</v>
      </c>
      <c r="D1759" s="166">
        <v>0.46155911684036255</v>
      </c>
      <c r="E1759" s="177">
        <v>0.47406554222106934</v>
      </c>
    </row>
    <row r="1760" spans="1:5" ht="60">
      <c r="A1760" s="124" t="s">
        <v>3436</v>
      </c>
      <c r="B1760" s="134" t="s">
        <v>3437</v>
      </c>
      <c r="C1760" s="139" t="s">
        <v>348</v>
      </c>
      <c r="D1760" s="167">
        <v>870.813232421875</v>
      </c>
      <c r="E1760" s="178">
        <v>870.813232421875</v>
      </c>
    </row>
    <row r="1761" spans="1:5" ht="60">
      <c r="A1761" s="124" t="s">
        <v>3438</v>
      </c>
      <c r="B1761" s="134" t="s">
        <v>3439</v>
      </c>
      <c r="C1761" s="139" t="s">
        <v>45</v>
      </c>
      <c r="D1761" s="165">
        <v>0</v>
      </c>
      <c r="E1761" s="176">
        <v>0</v>
      </c>
    </row>
    <row r="1762" spans="1:5" ht="60">
      <c r="A1762" s="124" t="s">
        <v>3440</v>
      </c>
      <c r="B1762" s="134" t="s">
        <v>3441</v>
      </c>
      <c r="C1762" s="139" t="s">
        <v>353</v>
      </c>
      <c r="D1762" s="161">
        <v>1.7967532873153687</v>
      </c>
      <c r="E1762" s="172">
        <v>1.7926816940307617</v>
      </c>
    </row>
    <row r="1763" spans="1:5" ht="60">
      <c r="A1763" s="124" t="s">
        <v>3442</v>
      </c>
      <c r="B1763" s="134" t="s">
        <v>3443</v>
      </c>
      <c r="C1763" s="139" t="s">
        <v>348</v>
      </c>
      <c r="D1763" s="167">
        <v>937.54425048828125</v>
      </c>
      <c r="E1763" s="178">
        <v>934.05816650390625</v>
      </c>
    </row>
    <row r="1764" spans="1:5" ht="60">
      <c r="A1764" s="124" t="s">
        <v>3444</v>
      </c>
      <c r="B1764" s="134" t="s">
        <v>3445</v>
      </c>
      <c r="C1764" s="139" t="s">
        <v>3446</v>
      </c>
      <c r="D1764" s="162">
        <v>28.805086135864258</v>
      </c>
      <c r="E1764" s="173">
        <v>28.8466796875</v>
      </c>
    </row>
    <row r="1765" spans="1:5" ht="60">
      <c r="A1765" s="124" t="s">
        <v>3447</v>
      </c>
      <c r="B1765" s="134" t="s">
        <v>3448</v>
      </c>
      <c r="C1765" s="139" t="s">
        <v>20</v>
      </c>
      <c r="D1765" s="162">
        <v>20.236904144287109</v>
      </c>
      <c r="E1765" s="173">
        <v>20.78660774230957</v>
      </c>
    </row>
    <row r="1766" spans="1:5" ht="60">
      <c r="A1766" s="124" t="s">
        <v>3449</v>
      </c>
      <c r="B1766" s="134" t="s">
        <v>3450</v>
      </c>
      <c r="C1766" s="139" t="s">
        <v>162</v>
      </c>
      <c r="D1766" s="162">
        <v>85.246543884277344</v>
      </c>
      <c r="E1766" s="173">
        <v>89.426918029785156</v>
      </c>
    </row>
    <row r="1767" spans="1:5" ht="60">
      <c r="A1767" s="124" t="s">
        <v>3451</v>
      </c>
      <c r="B1767" s="134" t="s">
        <v>3452</v>
      </c>
      <c r="C1767" s="139" t="s">
        <v>3453</v>
      </c>
      <c r="D1767" s="166">
        <v>0.31706038117408752</v>
      </c>
      <c r="E1767" s="177">
        <v>0.31725031137466431</v>
      </c>
    </row>
    <row r="1768" spans="1:5" ht="60">
      <c r="A1768" s="124" t="s">
        <v>3454</v>
      </c>
      <c r="B1768" s="134" t="s">
        <v>3455</v>
      </c>
      <c r="C1768" s="139" t="s">
        <v>45</v>
      </c>
      <c r="D1768" s="162">
        <v>66.367889404296875</v>
      </c>
      <c r="E1768" s="173">
        <v>66.640655517578125</v>
      </c>
    </row>
    <row r="1769" spans="1:5" ht="60">
      <c r="A1769" s="124" t="s">
        <v>3456</v>
      </c>
      <c r="B1769" s="134" t="s">
        <v>3457</v>
      </c>
      <c r="C1769" s="139" t="s">
        <v>45</v>
      </c>
      <c r="D1769" s="161">
        <v>2.9639835357666016</v>
      </c>
      <c r="E1769" s="172">
        <v>3.5715091228485107</v>
      </c>
    </row>
    <row r="1770" spans="1:5" ht="60">
      <c r="A1770" s="124" t="s">
        <v>3458</v>
      </c>
      <c r="B1770" s="134" t="s">
        <v>3459</v>
      </c>
      <c r="C1770" s="139" t="s">
        <v>45</v>
      </c>
      <c r="D1770" s="162">
        <v>13.612595558166504</v>
      </c>
      <c r="E1770" s="173">
        <v>13.339990615844727</v>
      </c>
    </row>
    <row r="1771" spans="1:5" ht="60">
      <c r="A1771" s="124" t="s">
        <v>3460</v>
      </c>
      <c r="B1771" s="134" t="s">
        <v>3461</v>
      </c>
      <c r="C1771" s="139" t="s">
        <v>45</v>
      </c>
      <c r="D1771" s="162">
        <v>16.203100204467773</v>
      </c>
      <c r="E1771" s="173">
        <v>15.593194961547852</v>
      </c>
    </row>
    <row r="1772" spans="1:5" ht="60">
      <c r="A1772" s="124" t="s">
        <v>3462</v>
      </c>
      <c r="B1772" s="134" t="s">
        <v>3463</v>
      </c>
      <c r="C1772" s="139" t="s">
        <v>45</v>
      </c>
      <c r="D1772" s="165">
        <v>0</v>
      </c>
      <c r="E1772" s="176">
        <v>0</v>
      </c>
    </row>
    <row r="1773" spans="1:5" ht="60">
      <c r="A1773" s="124" t="s">
        <v>3464</v>
      </c>
      <c r="B1773" s="134" t="s">
        <v>3465</v>
      </c>
      <c r="C1773" s="139" t="s">
        <v>45</v>
      </c>
      <c r="D1773" s="166">
        <v>0.79824990034103394</v>
      </c>
      <c r="E1773" s="177">
        <v>0.80155563354492188</v>
      </c>
    </row>
    <row r="1774" spans="1:5" ht="60">
      <c r="A1774" s="124" t="s">
        <v>3466</v>
      </c>
      <c r="B1774" s="134" t="s">
        <v>3467</v>
      </c>
      <c r="C1774" s="139" t="s">
        <v>45</v>
      </c>
      <c r="D1774" s="166">
        <v>5.4181106388568878E-2</v>
      </c>
      <c r="E1774" s="177">
        <v>5.3093593567609787E-2</v>
      </c>
    </row>
    <row r="1775" spans="1:5" ht="60">
      <c r="A1775" s="124" t="s">
        <v>3468</v>
      </c>
      <c r="B1775" s="134" t="s">
        <v>3469</v>
      </c>
      <c r="C1775" s="139" t="s">
        <v>1317</v>
      </c>
      <c r="D1775" s="161">
        <v>2.7090551853179932</v>
      </c>
      <c r="E1775" s="172">
        <v>2.6546797752380371</v>
      </c>
    </row>
    <row r="1776" spans="1:5" ht="60">
      <c r="A1776" s="124" t="s">
        <v>3470</v>
      </c>
      <c r="B1776" s="134" t="s">
        <v>3471</v>
      </c>
      <c r="C1776" s="139" t="s">
        <v>1308</v>
      </c>
      <c r="D1776" s="165">
        <v>0</v>
      </c>
      <c r="E1776" s="176">
        <v>0</v>
      </c>
    </row>
    <row r="1777" spans="1:5" ht="60">
      <c r="A1777" s="124" t="s">
        <v>3472</v>
      </c>
      <c r="B1777" s="134" t="s">
        <v>3473</v>
      </c>
      <c r="C1777" s="139" t="s">
        <v>1308</v>
      </c>
      <c r="D1777" s="165">
        <v>0</v>
      </c>
      <c r="E1777" s="176">
        <v>0</v>
      </c>
    </row>
    <row r="1778" spans="1:5" ht="60">
      <c r="A1778" s="124" t="s">
        <v>3474</v>
      </c>
      <c r="B1778" s="134" t="s">
        <v>3475</v>
      </c>
      <c r="C1778" s="139" t="s">
        <v>1308</v>
      </c>
      <c r="D1778" s="165">
        <v>0</v>
      </c>
      <c r="E1778" s="176">
        <v>0</v>
      </c>
    </row>
    <row r="1779" spans="1:5" ht="60">
      <c r="A1779" s="124" t="s">
        <v>3476</v>
      </c>
      <c r="B1779" s="134" t="s">
        <v>3477</v>
      </c>
      <c r="C1779" s="139" t="s">
        <v>1308</v>
      </c>
      <c r="D1779" s="165">
        <v>0</v>
      </c>
      <c r="E1779" s="176">
        <v>0</v>
      </c>
    </row>
    <row r="1780" spans="1:5" ht="60">
      <c r="A1780" s="124" t="s">
        <v>3478</v>
      </c>
      <c r="B1780" s="134" t="s">
        <v>3479</v>
      </c>
      <c r="C1780" s="139" t="s">
        <v>1308</v>
      </c>
      <c r="D1780" s="165">
        <v>0</v>
      </c>
      <c r="E1780" s="176">
        <v>0</v>
      </c>
    </row>
    <row r="1781" spans="1:5" ht="60">
      <c r="A1781" s="124" t="s">
        <v>3480</v>
      </c>
      <c r="B1781" s="134" t="s">
        <v>3481</v>
      </c>
      <c r="C1781" s="139" t="s">
        <v>45</v>
      </c>
      <c r="D1781" s="161">
        <v>3.5371043682098389</v>
      </c>
      <c r="E1781" s="172">
        <v>4.2313046455383301</v>
      </c>
    </row>
    <row r="1782" spans="1:5" ht="60">
      <c r="A1782" s="124" t="s">
        <v>3482</v>
      </c>
      <c r="B1782" s="134" t="s">
        <v>3483</v>
      </c>
      <c r="C1782" s="139" t="s">
        <v>3484</v>
      </c>
      <c r="D1782" s="163">
        <v>75716.296875</v>
      </c>
      <c r="E1782" s="174">
        <v>79362.3125</v>
      </c>
    </row>
    <row r="1783" spans="1:5" ht="75">
      <c r="A1783" s="124" t="s">
        <v>3485</v>
      </c>
      <c r="B1783" s="134" t="s">
        <v>3486</v>
      </c>
      <c r="C1783" s="139" t="s">
        <v>50</v>
      </c>
      <c r="D1783" s="166">
        <v>0.98556917905807495</v>
      </c>
      <c r="E1783" s="177">
        <v>0.98473149538040161</v>
      </c>
    </row>
    <row r="1784" spans="1:5" ht="75">
      <c r="A1784" s="124" t="s">
        <v>3487</v>
      </c>
      <c r="B1784" s="134" t="s">
        <v>3488</v>
      </c>
      <c r="C1784" s="139" t="s">
        <v>42</v>
      </c>
      <c r="D1784" s="167">
        <v>205.60919189453125</v>
      </c>
      <c r="E1784" s="178">
        <v>163.50772094726562</v>
      </c>
    </row>
    <row r="1785" spans="1:5" ht="75">
      <c r="A1785" s="124" t="s">
        <v>3489</v>
      </c>
      <c r="B1785" s="134" t="s">
        <v>3490</v>
      </c>
      <c r="C1785" s="139" t="s">
        <v>20</v>
      </c>
      <c r="D1785" s="162">
        <v>97.301826477050781</v>
      </c>
      <c r="E1785" s="178">
        <v>102.13452911376953</v>
      </c>
    </row>
    <row r="1786" spans="1:5" ht="75">
      <c r="A1786" s="124" t="s">
        <v>3491</v>
      </c>
      <c r="B1786" s="134" t="s">
        <v>3492</v>
      </c>
      <c r="C1786" s="139" t="s">
        <v>20</v>
      </c>
      <c r="D1786" s="166">
        <v>0.46155911684036255</v>
      </c>
      <c r="E1786" s="177">
        <v>0.47406554222106934</v>
      </c>
    </row>
    <row r="1787" spans="1:5" ht="75">
      <c r="A1787" s="124" t="s">
        <v>3493</v>
      </c>
      <c r="B1787" s="134" t="s">
        <v>3494</v>
      </c>
      <c r="C1787" s="139" t="s">
        <v>348</v>
      </c>
      <c r="D1787" s="167">
        <v>156.20527648925781</v>
      </c>
      <c r="E1787" s="178">
        <v>116.01067352294922</v>
      </c>
    </row>
    <row r="1788" spans="1:5" ht="75">
      <c r="A1788" s="124" t="s">
        <v>3495</v>
      </c>
      <c r="B1788" s="134" t="s">
        <v>3496</v>
      </c>
      <c r="C1788" s="139" t="s">
        <v>45</v>
      </c>
      <c r="D1788" s="166">
        <v>0.91469740867614746</v>
      </c>
      <c r="E1788" s="172">
        <v>2.2741427421569824</v>
      </c>
    </row>
    <row r="1789" spans="1:5" ht="75">
      <c r="A1789" s="124" t="s">
        <v>3497</v>
      </c>
      <c r="B1789" s="134" t="s">
        <v>3498</v>
      </c>
      <c r="C1789" s="139" t="s">
        <v>353</v>
      </c>
      <c r="D1789" s="166">
        <v>0.81185024976730347</v>
      </c>
      <c r="E1789" s="177">
        <v>0.70905387401580811</v>
      </c>
    </row>
    <row r="1790" spans="1:5" ht="75">
      <c r="A1790" s="124" t="s">
        <v>3499</v>
      </c>
      <c r="B1790" s="134" t="s">
        <v>3500</v>
      </c>
      <c r="C1790" s="139" t="s">
        <v>348</v>
      </c>
      <c r="D1790" s="167">
        <v>198.39073181152344</v>
      </c>
      <c r="E1790" s="178">
        <v>150.87417602539062</v>
      </c>
    </row>
    <row r="1791" spans="1:5" ht="75">
      <c r="A1791" s="124" t="s">
        <v>3501</v>
      </c>
      <c r="B1791" s="134" t="s">
        <v>3502</v>
      </c>
      <c r="C1791" s="139" t="s">
        <v>3446</v>
      </c>
      <c r="D1791" s="162">
        <v>28.805086135864258</v>
      </c>
      <c r="E1791" s="173">
        <v>28.8466796875</v>
      </c>
    </row>
    <row r="1792" spans="1:5" ht="75">
      <c r="A1792" s="124" t="s">
        <v>3503</v>
      </c>
      <c r="B1792" s="134" t="s">
        <v>3504</v>
      </c>
      <c r="C1792" s="139" t="s">
        <v>20</v>
      </c>
      <c r="D1792" s="162">
        <v>20.236904144287109</v>
      </c>
      <c r="E1792" s="173">
        <v>20.78660774230957</v>
      </c>
    </row>
    <row r="1793" spans="1:5" ht="75">
      <c r="A1793" s="124" t="s">
        <v>3505</v>
      </c>
      <c r="B1793" s="134" t="s">
        <v>3506</v>
      </c>
      <c r="C1793" s="139" t="s">
        <v>162</v>
      </c>
      <c r="D1793" s="162">
        <v>37.898941040039063</v>
      </c>
      <c r="E1793" s="173">
        <v>36.261459350585938</v>
      </c>
    </row>
    <row r="1794" spans="1:5" ht="75">
      <c r="A1794" s="124" t="s">
        <v>3507</v>
      </c>
      <c r="B1794" s="134" t="s">
        <v>3508</v>
      </c>
      <c r="C1794" s="139" t="s">
        <v>3453</v>
      </c>
      <c r="D1794" s="166">
        <v>0.71316778659820557</v>
      </c>
      <c r="E1794" s="177">
        <v>0.78239321708679199</v>
      </c>
    </row>
    <row r="1795" spans="1:5" ht="75">
      <c r="A1795" s="124" t="s">
        <v>3509</v>
      </c>
      <c r="B1795" s="134" t="s">
        <v>3510</v>
      </c>
      <c r="C1795" s="139" t="s">
        <v>45</v>
      </c>
      <c r="D1795" s="162">
        <v>66.367889404296875</v>
      </c>
      <c r="E1795" s="173">
        <v>66.640655517578125</v>
      </c>
    </row>
    <row r="1796" spans="1:5" ht="75">
      <c r="A1796" s="124" t="s">
        <v>3511</v>
      </c>
      <c r="B1796" s="134" t="s">
        <v>3512</v>
      </c>
      <c r="C1796" s="139" t="s">
        <v>45</v>
      </c>
      <c r="D1796" s="161">
        <v>2.9639835357666016</v>
      </c>
      <c r="E1796" s="172">
        <v>3.5715091228485107</v>
      </c>
    </row>
    <row r="1797" spans="1:5" ht="75">
      <c r="A1797" s="124" t="s">
        <v>3513</v>
      </c>
      <c r="B1797" s="134" t="s">
        <v>3514</v>
      </c>
      <c r="C1797" s="139" t="s">
        <v>45</v>
      </c>
      <c r="D1797" s="162">
        <v>13.612595558166504</v>
      </c>
      <c r="E1797" s="173">
        <v>13.339990615844727</v>
      </c>
    </row>
    <row r="1798" spans="1:5" ht="75">
      <c r="A1798" s="124" t="s">
        <v>3515</v>
      </c>
      <c r="B1798" s="134" t="s">
        <v>3516</v>
      </c>
      <c r="C1798" s="139" t="s">
        <v>45</v>
      </c>
      <c r="D1798" s="162">
        <v>16.203100204467773</v>
      </c>
      <c r="E1798" s="173">
        <v>15.593194961547852</v>
      </c>
    </row>
    <row r="1799" spans="1:5" ht="75">
      <c r="A1799" s="124" t="s">
        <v>3517</v>
      </c>
      <c r="B1799" s="134" t="s">
        <v>3518</v>
      </c>
      <c r="C1799" s="139" t="s">
        <v>45</v>
      </c>
      <c r="D1799" s="165">
        <v>0</v>
      </c>
      <c r="E1799" s="176">
        <v>0</v>
      </c>
    </row>
    <row r="1800" spans="1:5" ht="75">
      <c r="A1800" s="124" t="s">
        <v>3519</v>
      </c>
      <c r="B1800" s="134" t="s">
        <v>3520</v>
      </c>
      <c r="C1800" s="139" t="s">
        <v>45</v>
      </c>
      <c r="D1800" s="166">
        <v>0.79824990034103394</v>
      </c>
      <c r="E1800" s="177">
        <v>0.80155563354492188</v>
      </c>
    </row>
    <row r="1801" spans="1:5" ht="75">
      <c r="A1801" s="124" t="s">
        <v>3521</v>
      </c>
      <c r="B1801" s="134" t="s">
        <v>3522</v>
      </c>
      <c r="C1801" s="139" t="s">
        <v>45</v>
      </c>
      <c r="D1801" s="166">
        <v>5.4181106388568878E-2</v>
      </c>
      <c r="E1801" s="177">
        <v>5.3093593567609787E-2</v>
      </c>
    </row>
    <row r="1802" spans="1:5" ht="75">
      <c r="A1802" s="124" t="s">
        <v>3523</v>
      </c>
      <c r="B1802" s="134" t="s">
        <v>3524</v>
      </c>
      <c r="C1802" s="139" t="s">
        <v>1317</v>
      </c>
      <c r="D1802" s="161">
        <v>2.7090551853179932</v>
      </c>
      <c r="E1802" s="172">
        <v>2.6546797752380371</v>
      </c>
    </row>
    <row r="1803" spans="1:5" ht="75">
      <c r="A1803" s="124" t="s">
        <v>3525</v>
      </c>
      <c r="B1803" s="134" t="s">
        <v>3526</v>
      </c>
      <c r="C1803" s="139" t="s">
        <v>1308</v>
      </c>
      <c r="D1803" s="165">
        <v>0</v>
      </c>
      <c r="E1803" s="176">
        <v>0</v>
      </c>
    </row>
    <row r="1804" spans="1:5" ht="75">
      <c r="A1804" s="124" t="s">
        <v>3527</v>
      </c>
      <c r="B1804" s="134" t="s">
        <v>3528</v>
      </c>
      <c r="C1804" s="139" t="s">
        <v>1308</v>
      </c>
      <c r="D1804" s="165">
        <v>0</v>
      </c>
      <c r="E1804" s="176">
        <v>0</v>
      </c>
    </row>
    <row r="1805" spans="1:5" ht="75">
      <c r="A1805" s="124" t="s">
        <v>3529</v>
      </c>
      <c r="B1805" s="134" t="s">
        <v>3530</v>
      </c>
      <c r="C1805" s="139" t="s">
        <v>1308</v>
      </c>
      <c r="D1805" s="165">
        <v>0</v>
      </c>
      <c r="E1805" s="176">
        <v>0</v>
      </c>
    </row>
    <row r="1806" spans="1:5" ht="75">
      <c r="A1806" s="124" t="s">
        <v>3531</v>
      </c>
      <c r="B1806" s="134" t="s">
        <v>3532</v>
      </c>
      <c r="C1806" s="139" t="s">
        <v>1308</v>
      </c>
      <c r="D1806" s="165">
        <v>0</v>
      </c>
      <c r="E1806" s="176">
        <v>0</v>
      </c>
    </row>
    <row r="1807" spans="1:5" ht="75">
      <c r="A1807" s="124" t="s">
        <v>3533</v>
      </c>
      <c r="B1807" s="134" t="s">
        <v>3534</v>
      </c>
      <c r="C1807" s="139" t="s">
        <v>1308</v>
      </c>
      <c r="D1807" s="165">
        <v>0</v>
      </c>
      <c r="E1807" s="176">
        <v>0</v>
      </c>
    </row>
    <row r="1808" spans="1:5" ht="75">
      <c r="A1808" s="124" t="s">
        <v>3535</v>
      </c>
      <c r="B1808" s="134" t="s">
        <v>3536</v>
      </c>
      <c r="C1808" s="139" t="s">
        <v>45</v>
      </c>
      <c r="D1808" s="161">
        <v>3.5371043682098389</v>
      </c>
      <c r="E1808" s="172">
        <v>4.2313046455383301</v>
      </c>
    </row>
    <row r="1809" spans="1:5" ht="75">
      <c r="A1809" s="124" t="s">
        <v>3537</v>
      </c>
      <c r="B1809" s="134" t="s">
        <v>3538</v>
      </c>
      <c r="C1809" s="139" t="s">
        <v>3484</v>
      </c>
      <c r="D1809" s="163">
        <v>75716.296875</v>
      </c>
      <c r="E1809" s="174">
        <v>79362.3125</v>
      </c>
    </row>
    <row r="1810" spans="1:5" ht="75">
      <c r="A1810" s="124" t="s">
        <v>3539</v>
      </c>
      <c r="B1810" s="134" t="s">
        <v>3540</v>
      </c>
      <c r="C1810" s="139" t="s">
        <v>50</v>
      </c>
      <c r="D1810" s="161">
        <v>1.0482655763626099</v>
      </c>
      <c r="E1810" s="172">
        <v>1.0474278926849365</v>
      </c>
    </row>
    <row r="1811" spans="1:5" ht="75">
      <c r="A1811" s="124" t="s">
        <v>3541</v>
      </c>
      <c r="B1811" s="134" t="s">
        <v>3542</v>
      </c>
      <c r="C1811" s="139" t="s">
        <v>42</v>
      </c>
      <c r="D1811" s="167">
        <v>143.00001525878906</v>
      </c>
      <c r="E1811" s="178">
        <v>143.00001525878906</v>
      </c>
    </row>
    <row r="1812" spans="1:5" ht="75">
      <c r="A1812" s="124" t="s">
        <v>3543</v>
      </c>
      <c r="B1812" s="134" t="s">
        <v>3544</v>
      </c>
      <c r="C1812" s="139" t="s">
        <v>20</v>
      </c>
      <c r="D1812" s="162">
        <v>42.885826110839844</v>
      </c>
      <c r="E1812" s="173">
        <v>45.156826019287109</v>
      </c>
    </row>
    <row r="1813" spans="1:5" ht="75">
      <c r="A1813" s="124" t="s">
        <v>3545</v>
      </c>
      <c r="B1813" s="134" t="s">
        <v>3546</v>
      </c>
      <c r="C1813" s="139" t="s">
        <v>20</v>
      </c>
      <c r="D1813" s="165">
        <v>0</v>
      </c>
      <c r="E1813" s="176">
        <v>0</v>
      </c>
    </row>
    <row r="1814" spans="1:5" ht="75">
      <c r="A1814" s="124" t="s">
        <v>3547</v>
      </c>
      <c r="B1814" s="134" t="s">
        <v>3548</v>
      </c>
      <c r="C1814" s="139" t="s">
        <v>348</v>
      </c>
      <c r="D1814" s="165">
        <v>0</v>
      </c>
      <c r="E1814" s="176">
        <v>0</v>
      </c>
    </row>
    <row r="1815" spans="1:5" ht="75">
      <c r="A1815" s="124" t="s">
        <v>3549</v>
      </c>
      <c r="B1815" s="134" t="s">
        <v>3550</v>
      </c>
      <c r="C1815" s="139" t="s">
        <v>45</v>
      </c>
      <c r="D1815" s="166">
        <v>0.92644131183624268</v>
      </c>
      <c r="E1815" s="177">
        <v>0.9435269832611084</v>
      </c>
    </row>
    <row r="1816" spans="1:5" ht="75">
      <c r="A1816" s="124" t="s">
        <v>3551</v>
      </c>
      <c r="B1816" s="134" t="s">
        <v>3552</v>
      </c>
      <c r="C1816" s="139" t="s">
        <v>353</v>
      </c>
      <c r="D1816" s="166">
        <v>0.53671717643737793</v>
      </c>
      <c r="E1816" s="177">
        <v>0.53765851259231567</v>
      </c>
    </row>
    <row r="1817" spans="1:5" ht="75">
      <c r="A1817" s="124" t="s">
        <v>3553</v>
      </c>
      <c r="B1817" s="134" t="s">
        <v>3554</v>
      </c>
      <c r="C1817" s="139" t="s">
        <v>348</v>
      </c>
      <c r="D1817" s="167">
        <v>121.57367706298828</v>
      </c>
      <c r="E1817" s="178">
        <v>121.61777496337891</v>
      </c>
    </row>
    <row r="1818" spans="1:5" ht="75">
      <c r="A1818" s="124" t="s">
        <v>3555</v>
      </c>
      <c r="B1818" s="134" t="s">
        <v>3556</v>
      </c>
      <c r="C1818" s="139" t="s">
        <v>3446</v>
      </c>
      <c r="D1818" s="162">
        <v>28.586418151855469</v>
      </c>
      <c r="E1818" s="173">
        <v>28.579092025756836</v>
      </c>
    </row>
    <row r="1819" spans="1:5" ht="75">
      <c r="A1819" s="124" t="s">
        <v>3557</v>
      </c>
      <c r="B1819" s="134" t="s">
        <v>3558</v>
      </c>
      <c r="C1819" s="139" t="s">
        <v>20</v>
      </c>
      <c r="D1819" s="166">
        <v>1.9312303513288498E-2</v>
      </c>
      <c r="E1819" s="177">
        <v>2.0326090976595879E-2</v>
      </c>
    </row>
    <row r="1820" spans="1:5" ht="75">
      <c r="A1820" s="124" t="s">
        <v>3559</v>
      </c>
      <c r="B1820" s="134" t="s">
        <v>3560</v>
      </c>
      <c r="C1820" s="139" t="s">
        <v>162</v>
      </c>
      <c r="D1820" s="162">
        <v>13.755544662475586</v>
      </c>
      <c r="E1820" s="173">
        <v>14.499262809753418</v>
      </c>
    </row>
    <row r="1821" spans="1:5" ht="75">
      <c r="A1821" s="124" t="s">
        <v>3561</v>
      </c>
      <c r="B1821" s="134" t="s">
        <v>3562</v>
      </c>
      <c r="C1821" s="139" t="s">
        <v>3453</v>
      </c>
      <c r="D1821" s="166">
        <v>0.86603164672851563</v>
      </c>
      <c r="E1821" s="177">
        <v>0.86511778831481934</v>
      </c>
    </row>
    <row r="1822" spans="1:5" ht="75">
      <c r="A1822" s="124" t="s">
        <v>3563</v>
      </c>
      <c r="B1822" s="134" t="s">
        <v>3564</v>
      </c>
      <c r="C1822" s="139" t="s">
        <v>45</v>
      </c>
      <c r="D1822" s="162">
        <v>75.3670654296875</v>
      </c>
      <c r="E1822" s="173">
        <v>75.314826965332031</v>
      </c>
    </row>
    <row r="1823" spans="1:5" ht="75">
      <c r="A1823" s="124" t="s">
        <v>3565</v>
      </c>
      <c r="B1823" s="134" t="s">
        <v>3566</v>
      </c>
      <c r="C1823" s="139" t="s">
        <v>45</v>
      </c>
      <c r="D1823" s="162">
        <v>20.221628189086914</v>
      </c>
      <c r="E1823" s="173">
        <v>20.207612991333008</v>
      </c>
    </row>
    <row r="1824" spans="1:5" ht="75">
      <c r="A1824" s="124" t="s">
        <v>3567</v>
      </c>
      <c r="B1824" s="134" t="s">
        <v>3568</v>
      </c>
      <c r="C1824" s="139" t="s">
        <v>45</v>
      </c>
      <c r="D1824" s="166">
        <v>2.9250191524624825E-2</v>
      </c>
      <c r="E1824" s="177">
        <v>2.9229914769530296E-2</v>
      </c>
    </row>
    <row r="1825" spans="1:5" ht="75">
      <c r="A1825" s="124" t="s">
        <v>3569</v>
      </c>
      <c r="B1825" s="134" t="s">
        <v>3570</v>
      </c>
      <c r="C1825" s="139" t="s">
        <v>45</v>
      </c>
      <c r="D1825" s="161">
        <v>3.4743859767913818</v>
      </c>
      <c r="E1825" s="172">
        <v>3.5412914752960205</v>
      </c>
    </row>
    <row r="1826" spans="1:5" ht="75">
      <c r="A1826" s="124" t="s">
        <v>3571</v>
      </c>
      <c r="B1826" s="134" t="s">
        <v>3572</v>
      </c>
      <c r="C1826" s="139" t="s">
        <v>45</v>
      </c>
      <c r="D1826" s="165">
        <v>0</v>
      </c>
      <c r="E1826" s="176">
        <v>0</v>
      </c>
    </row>
    <row r="1827" spans="1:5" ht="75">
      <c r="A1827" s="124" t="s">
        <v>3573</v>
      </c>
      <c r="B1827" s="134" t="s">
        <v>3574</v>
      </c>
      <c r="C1827" s="139" t="s">
        <v>45</v>
      </c>
      <c r="D1827" s="166">
        <v>0.90767008066177368</v>
      </c>
      <c r="E1827" s="177">
        <v>0.90704077482223511</v>
      </c>
    </row>
    <row r="1828" spans="1:5" ht="75">
      <c r="A1828" s="124" t="s">
        <v>3575</v>
      </c>
      <c r="B1828" s="134" t="s">
        <v>3576</v>
      </c>
      <c r="C1828" s="139" t="s">
        <v>45</v>
      </c>
      <c r="D1828" s="165">
        <v>0</v>
      </c>
      <c r="E1828" s="176">
        <v>0</v>
      </c>
    </row>
    <row r="1829" spans="1:5" ht="75">
      <c r="A1829" s="124" t="s">
        <v>3577</v>
      </c>
      <c r="B1829" s="134" t="s">
        <v>3578</v>
      </c>
      <c r="C1829" s="139" t="s">
        <v>1317</v>
      </c>
      <c r="D1829" s="165">
        <v>0</v>
      </c>
      <c r="E1829" s="176">
        <v>0</v>
      </c>
    </row>
    <row r="1830" spans="1:5" ht="75">
      <c r="A1830" s="124" t="s">
        <v>3579</v>
      </c>
      <c r="B1830" s="134" t="s">
        <v>3580</v>
      </c>
      <c r="C1830" s="139" t="s">
        <v>1308</v>
      </c>
      <c r="D1830" s="165">
        <v>0</v>
      </c>
      <c r="E1830" s="176">
        <v>0</v>
      </c>
    </row>
    <row r="1831" spans="1:5" ht="75">
      <c r="A1831" s="124" t="s">
        <v>3581</v>
      </c>
      <c r="B1831" s="134" t="s">
        <v>3582</v>
      </c>
      <c r="C1831" s="139" t="s">
        <v>1308</v>
      </c>
      <c r="D1831" s="165">
        <v>0</v>
      </c>
      <c r="E1831" s="176">
        <v>0</v>
      </c>
    </row>
    <row r="1832" spans="1:5" ht="75">
      <c r="A1832" s="124" t="s">
        <v>3583</v>
      </c>
      <c r="B1832" s="134" t="s">
        <v>3584</v>
      </c>
      <c r="C1832" s="139" t="s">
        <v>1308</v>
      </c>
      <c r="D1832" s="165">
        <v>0</v>
      </c>
      <c r="E1832" s="176">
        <v>0</v>
      </c>
    </row>
    <row r="1833" spans="1:5" ht="75">
      <c r="A1833" s="124" t="s">
        <v>3585</v>
      </c>
      <c r="B1833" s="134" t="s">
        <v>3586</v>
      </c>
      <c r="C1833" s="139" t="s">
        <v>1308</v>
      </c>
      <c r="D1833" s="165">
        <v>0</v>
      </c>
      <c r="E1833" s="176">
        <v>0</v>
      </c>
    </row>
    <row r="1834" spans="1:5" ht="75">
      <c r="A1834" s="124" t="s">
        <v>3587</v>
      </c>
      <c r="B1834" s="134" t="s">
        <v>3588</v>
      </c>
      <c r="C1834" s="139" t="s">
        <v>1308</v>
      </c>
      <c r="D1834" s="165">
        <v>0</v>
      </c>
      <c r="E1834" s="176">
        <v>0</v>
      </c>
    </row>
    <row r="1835" spans="1:5" ht="75">
      <c r="A1835" s="124" t="s">
        <v>3589</v>
      </c>
      <c r="B1835" s="134" t="s">
        <v>3590</v>
      </c>
      <c r="C1835" s="139" t="s">
        <v>45</v>
      </c>
      <c r="D1835" s="162">
        <v>20.949495315551758</v>
      </c>
      <c r="E1835" s="173">
        <v>20.949495315551758</v>
      </c>
    </row>
    <row r="1836" spans="1:5" ht="75">
      <c r="A1836" s="124" t="s">
        <v>3591</v>
      </c>
      <c r="B1836" s="134" t="s">
        <v>3592</v>
      </c>
      <c r="C1836" s="139" t="s">
        <v>3484</v>
      </c>
      <c r="D1836" s="163">
        <v>33627.26953125</v>
      </c>
      <c r="E1836" s="174">
        <v>35417.0625</v>
      </c>
    </row>
    <row r="1837" spans="1:5" ht="75">
      <c r="A1837" s="124" t="s">
        <v>3593</v>
      </c>
      <c r="B1837" s="134" t="s">
        <v>3594</v>
      </c>
      <c r="C1837" s="139" t="s">
        <v>50</v>
      </c>
      <c r="D1837" s="161">
        <v>1.0850458145141602</v>
      </c>
      <c r="E1837" s="172">
        <v>1.0842081308364868</v>
      </c>
    </row>
    <row r="1838" spans="1:5" ht="75">
      <c r="A1838" s="124" t="s">
        <v>3595</v>
      </c>
      <c r="B1838" s="134" t="s">
        <v>3596</v>
      </c>
      <c r="C1838" s="139" t="s">
        <v>42</v>
      </c>
      <c r="D1838" s="167">
        <v>140.00003051757812</v>
      </c>
      <c r="E1838" s="178">
        <v>140.00003051757812</v>
      </c>
    </row>
    <row r="1839" spans="1:5" ht="75">
      <c r="A1839" s="124" t="s">
        <v>3597</v>
      </c>
      <c r="B1839" s="134" t="s">
        <v>3598</v>
      </c>
      <c r="C1839" s="139" t="s">
        <v>20</v>
      </c>
      <c r="D1839" s="162">
        <v>42.036602020263672</v>
      </c>
      <c r="E1839" s="173">
        <v>44.262626647949219</v>
      </c>
    </row>
    <row r="1840" spans="1:5" ht="75">
      <c r="A1840" s="124" t="s">
        <v>3599</v>
      </c>
      <c r="B1840" s="134" t="s">
        <v>3600</v>
      </c>
      <c r="C1840" s="139" t="s">
        <v>20</v>
      </c>
      <c r="D1840" s="165">
        <v>0</v>
      </c>
      <c r="E1840" s="176">
        <v>0</v>
      </c>
    </row>
    <row r="1841" spans="1:5" ht="75">
      <c r="A1841" s="124" t="s">
        <v>3601</v>
      </c>
      <c r="B1841" s="134" t="s">
        <v>3602</v>
      </c>
      <c r="C1841" s="139" t="s">
        <v>348</v>
      </c>
      <c r="D1841" s="165">
        <v>0</v>
      </c>
      <c r="E1841" s="176">
        <v>0</v>
      </c>
    </row>
    <row r="1842" spans="1:5" ht="75">
      <c r="A1842" s="124" t="s">
        <v>3603</v>
      </c>
      <c r="B1842" s="134" t="s">
        <v>3604</v>
      </c>
      <c r="C1842" s="139" t="s">
        <v>45</v>
      </c>
      <c r="D1842" s="161">
        <v>1.0432047843933105</v>
      </c>
      <c r="E1842" s="172">
        <v>1.0624728202819824</v>
      </c>
    </row>
    <row r="1843" spans="1:5" ht="75">
      <c r="A1843" s="124" t="s">
        <v>3605</v>
      </c>
      <c r="B1843" s="134" t="s">
        <v>3606</v>
      </c>
      <c r="C1843" s="139" t="s">
        <v>353</v>
      </c>
      <c r="D1843" s="166">
        <v>0.51919078826904297</v>
      </c>
      <c r="E1843" s="177">
        <v>0.52011889219284058</v>
      </c>
    </row>
    <row r="1844" spans="1:5" ht="75">
      <c r="A1844" s="124" t="s">
        <v>3607</v>
      </c>
      <c r="B1844" s="134" t="s">
        <v>3608</v>
      </c>
      <c r="C1844" s="139" t="s">
        <v>348</v>
      </c>
      <c r="D1844" s="167">
        <v>118.46540069580078</v>
      </c>
      <c r="E1844" s="178">
        <v>118.50834655761719</v>
      </c>
    </row>
    <row r="1845" spans="1:5" ht="75">
      <c r="A1845" s="124" t="s">
        <v>3609</v>
      </c>
      <c r="B1845" s="134" t="s">
        <v>3610</v>
      </c>
      <c r="C1845" s="139" t="s">
        <v>3446</v>
      </c>
      <c r="D1845" s="162">
        <v>28.586418151855469</v>
      </c>
      <c r="E1845" s="173">
        <v>28.579092025756836</v>
      </c>
    </row>
    <row r="1846" spans="1:5" ht="75">
      <c r="A1846" s="124" t="s">
        <v>3611</v>
      </c>
      <c r="B1846" s="134" t="s">
        <v>3612</v>
      </c>
      <c r="C1846" s="139" t="s">
        <v>20</v>
      </c>
      <c r="D1846" s="166">
        <v>1.892988383769989E-2</v>
      </c>
      <c r="E1846" s="177">
        <v>1.992359384894371E-2</v>
      </c>
    </row>
    <row r="1847" spans="1:5" ht="75">
      <c r="A1847" s="124" t="s">
        <v>3613</v>
      </c>
      <c r="B1847" s="134" t="s">
        <v>3614</v>
      </c>
      <c r="C1847" s="139" t="s">
        <v>162</v>
      </c>
      <c r="D1847" s="162">
        <v>12.932211875915527</v>
      </c>
      <c r="E1847" s="173">
        <v>13.631043434143066</v>
      </c>
    </row>
    <row r="1848" spans="1:5" ht="75">
      <c r="A1848" s="124" t="s">
        <v>3615</v>
      </c>
      <c r="B1848" s="134" t="s">
        <v>3616</v>
      </c>
      <c r="C1848" s="139" t="s">
        <v>3453</v>
      </c>
      <c r="D1848" s="166">
        <v>0.90292692184448242</v>
      </c>
      <c r="E1848" s="177">
        <v>0.90199863910675049</v>
      </c>
    </row>
    <row r="1849" spans="1:5" ht="75">
      <c r="A1849" s="124" t="s">
        <v>3617</v>
      </c>
      <c r="B1849" s="134" t="s">
        <v>3618</v>
      </c>
      <c r="C1849" s="139" t="s">
        <v>45</v>
      </c>
      <c r="D1849" s="162">
        <v>75.3670654296875</v>
      </c>
      <c r="E1849" s="173">
        <v>75.314826965332031</v>
      </c>
    </row>
    <row r="1850" spans="1:5" ht="75">
      <c r="A1850" s="124" t="s">
        <v>3619</v>
      </c>
      <c r="B1850" s="134" t="s">
        <v>3620</v>
      </c>
      <c r="C1850" s="139" t="s">
        <v>45</v>
      </c>
      <c r="D1850" s="162">
        <v>20.221628189086914</v>
      </c>
      <c r="E1850" s="173">
        <v>20.207612991333008</v>
      </c>
    </row>
    <row r="1851" spans="1:5" ht="75">
      <c r="A1851" s="124" t="s">
        <v>3621</v>
      </c>
      <c r="B1851" s="134" t="s">
        <v>3622</v>
      </c>
      <c r="C1851" s="139" t="s">
        <v>45</v>
      </c>
      <c r="D1851" s="166">
        <v>2.9250191524624825E-2</v>
      </c>
      <c r="E1851" s="177">
        <v>2.9229914769530296E-2</v>
      </c>
    </row>
    <row r="1852" spans="1:5" ht="75">
      <c r="A1852" s="124" t="s">
        <v>3623</v>
      </c>
      <c r="B1852" s="134" t="s">
        <v>3624</v>
      </c>
      <c r="C1852" s="139" t="s">
        <v>45</v>
      </c>
      <c r="D1852" s="161">
        <v>3.4743857383728027</v>
      </c>
      <c r="E1852" s="172">
        <v>3.5412914752960205</v>
      </c>
    </row>
    <row r="1853" spans="1:5" ht="75">
      <c r="A1853" s="124" t="s">
        <v>3625</v>
      </c>
      <c r="B1853" s="134" t="s">
        <v>3626</v>
      </c>
      <c r="C1853" s="139" t="s">
        <v>45</v>
      </c>
      <c r="D1853" s="165">
        <v>0</v>
      </c>
      <c r="E1853" s="176">
        <v>0</v>
      </c>
    </row>
    <row r="1854" spans="1:5" ht="75">
      <c r="A1854" s="124" t="s">
        <v>3627</v>
      </c>
      <c r="B1854" s="134" t="s">
        <v>3628</v>
      </c>
      <c r="C1854" s="139" t="s">
        <v>45</v>
      </c>
      <c r="D1854" s="166">
        <v>0.90767008066177368</v>
      </c>
      <c r="E1854" s="177">
        <v>0.90704077482223511</v>
      </c>
    </row>
    <row r="1855" spans="1:5" ht="75">
      <c r="A1855" s="124" t="s">
        <v>3629</v>
      </c>
      <c r="B1855" s="134" t="s">
        <v>3630</v>
      </c>
      <c r="C1855" s="139" t="s">
        <v>45</v>
      </c>
      <c r="D1855" s="165">
        <v>0</v>
      </c>
      <c r="E1855" s="176">
        <v>0</v>
      </c>
    </row>
    <row r="1856" spans="1:5" ht="75">
      <c r="A1856" s="124" t="s">
        <v>3631</v>
      </c>
      <c r="B1856" s="134" t="s">
        <v>3632</v>
      </c>
      <c r="C1856" s="139" t="s">
        <v>1317</v>
      </c>
      <c r="D1856" s="165">
        <v>0</v>
      </c>
      <c r="E1856" s="176">
        <v>0</v>
      </c>
    </row>
    <row r="1857" spans="1:5" ht="75">
      <c r="A1857" s="124" t="s">
        <v>3633</v>
      </c>
      <c r="B1857" s="134" t="s">
        <v>3634</v>
      </c>
      <c r="C1857" s="139" t="s">
        <v>1308</v>
      </c>
      <c r="D1857" s="165">
        <v>0</v>
      </c>
      <c r="E1857" s="176">
        <v>0</v>
      </c>
    </row>
    <row r="1858" spans="1:5" ht="75">
      <c r="A1858" s="124" t="s">
        <v>3635</v>
      </c>
      <c r="B1858" s="134" t="s">
        <v>3636</v>
      </c>
      <c r="C1858" s="139" t="s">
        <v>1308</v>
      </c>
      <c r="D1858" s="165">
        <v>0</v>
      </c>
      <c r="E1858" s="176">
        <v>0</v>
      </c>
    </row>
    <row r="1859" spans="1:5" ht="75">
      <c r="A1859" s="124" t="s">
        <v>3637</v>
      </c>
      <c r="B1859" s="134" t="s">
        <v>3638</v>
      </c>
      <c r="C1859" s="139" t="s">
        <v>1308</v>
      </c>
      <c r="D1859" s="165">
        <v>0</v>
      </c>
      <c r="E1859" s="176">
        <v>0</v>
      </c>
    </row>
    <row r="1860" spans="1:5" ht="75">
      <c r="A1860" s="124" t="s">
        <v>3639</v>
      </c>
      <c r="B1860" s="134" t="s">
        <v>3640</v>
      </c>
      <c r="C1860" s="139" t="s">
        <v>1308</v>
      </c>
      <c r="D1860" s="165">
        <v>0</v>
      </c>
      <c r="E1860" s="176">
        <v>0</v>
      </c>
    </row>
    <row r="1861" spans="1:5" ht="75">
      <c r="A1861" s="124" t="s">
        <v>3641</v>
      </c>
      <c r="B1861" s="134" t="s">
        <v>3642</v>
      </c>
      <c r="C1861" s="139" t="s">
        <v>1308</v>
      </c>
      <c r="D1861" s="165">
        <v>0</v>
      </c>
      <c r="E1861" s="176">
        <v>0</v>
      </c>
    </row>
    <row r="1862" spans="1:5" ht="75">
      <c r="A1862" s="124" t="s">
        <v>3643</v>
      </c>
      <c r="B1862" s="134" t="s">
        <v>3644</v>
      </c>
      <c r="C1862" s="139" t="s">
        <v>45</v>
      </c>
      <c r="D1862" s="162">
        <v>20.949495315551758</v>
      </c>
      <c r="E1862" s="173">
        <v>20.949495315551758</v>
      </c>
    </row>
    <row r="1863" spans="1:5" ht="75">
      <c r="A1863" s="124" t="s">
        <v>3645</v>
      </c>
      <c r="B1863" s="134" t="s">
        <v>3646</v>
      </c>
      <c r="C1863" s="139" t="s">
        <v>3484</v>
      </c>
      <c r="D1863" s="163">
        <v>32961.3828125</v>
      </c>
      <c r="E1863" s="174">
        <v>34715.73046875</v>
      </c>
    </row>
    <row r="1864" spans="1:5" ht="60">
      <c r="A1864" s="124" t="s">
        <v>3647</v>
      </c>
      <c r="B1864" s="134" t="s">
        <v>3648</v>
      </c>
      <c r="C1864" s="139" t="s">
        <v>50</v>
      </c>
      <c r="D1864" s="161">
        <v>1.0975090265274048</v>
      </c>
      <c r="E1864" s="172">
        <v>1.0966713428497314</v>
      </c>
    </row>
    <row r="1865" spans="1:5" ht="60">
      <c r="A1865" s="124" t="s">
        <v>3649</v>
      </c>
      <c r="B1865" s="134" t="s">
        <v>3650</v>
      </c>
      <c r="C1865" s="139" t="s">
        <v>42</v>
      </c>
      <c r="D1865" s="162">
        <v>38.059074401855469</v>
      </c>
      <c r="E1865" s="173">
        <v>37.035446166992188</v>
      </c>
    </row>
    <row r="1866" spans="1:5" ht="60">
      <c r="A1866" s="124" t="s">
        <v>3651</v>
      </c>
      <c r="B1866" s="134" t="s">
        <v>3652</v>
      </c>
      <c r="C1866" s="139" t="s">
        <v>20</v>
      </c>
      <c r="D1866" s="162">
        <v>42.036602020263672</v>
      </c>
      <c r="E1866" s="173">
        <v>44.262626647949219</v>
      </c>
    </row>
    <row r="1867" spans="1:5" ht="60">
      <c r="A1867" s="124" t="s">
        <v>3653</v>
      </c>
      <c r="B1867" s="134" t="s">
        <v>3654</v>
      </c>
      <c r="C1867" s="139" t="s">
        <v>20</v>
      </c>
      <c r="D1867" s="165">
        <v>0</v>
      </c>
      <c r="E1867" s="176">
        <v>0</v>
      </c>
    </row>
    <row r="1868" spans="1:5" ht="60">
      <c r="A1868" s="124" t="s">
        <v>3655</v>
      </c>
      <c r="B1868" s="134" t="s">
        <v>3656</v>
      </c>
      <c r="C1868" s="139" t="s">
        <v>348</v>
      </c>
      <c r="D1868" s="165">
        <v>0</v>
      </c>
      <c r="E1868" s="176">
        <v>0</v>
      </c>
    </row>
    <row r="1869" spans="1:5" ht="60">
      <c r="A1869" s="124" t="s">
        <v>3657</v>
      </c>
      <c r="B1869" s="134" t="s">
        <v>3658</v>
      </c>
      <c r="C1869" s="139" t="s">
        <v>45</v>
      </c>
      <c r="D1869" s="162">
        <v>57.383590698242188</v>
      </c>
      <c r="E1869" s="173">
        <v>61.782821655273438</v>
      </c>
    </row>
    <row r="1870" spans="1:5" ht="60">
      <c r="A1870" s="124" t="s">
        <v>3659</v>
      </c>
      <c r="B1870" s="134" t="s">
        <v>3660</v>
      </c>
      <c r="C1870" s="139" t="s">
        <v>353</v>
      </c>
      <c r="D1870" s="166">
        <v>0.22392493486404419</v>
      </c>
      <c r="E1870" s="177">
        <v>0.22135874629020691</v>
      </c>
    </row>
    <row r="1871" spans="1:5" ht="60">
      <c r="A1871" s="124" t="s">
        <v>3661</v>
      </c>
      <c r="B1871" s="134" t="s">
        <v>3662</v>
      </c>
      <c r="C1871" s="139" t="s">
        <v>348</v>
      </c>
      <c r="D1871" s="162">
        <v>13.409765243530273</v>
      </c>
      <c r="E1871" s="173">
        <v>12.363029479980469</v>
      </c>
    </row>
    <row r="1872" spans="1:5" ht="60">
      <c r="A1872" s="124" t="s">
        <v>3663</v>
      </c>
      <c r="B1872" s="134" t="s">
        <v>3664</v>
      </c>
      <c r="C1872" s="139" t="s">
        <v>3446</v>
      </c>
      <c r="D1872" s="162">
        <v>28.586418151855469</v>
      </c>
      <c r="E1872" s="173">
        <v>28.579092025756836</v>
      </c>
    </row>
    <row r="1873" spans="1:5" ht="60">
      <c r="A1873" s="124" t="s">
        <v>3665</v>
      </c>
      <c r="B1873" s="134" t="s">
        <v>3666</v>
      </c>
      <c r="C1873" s="139" t="s">
        <v>20</v>
      </c>
      <c r="D1873" s="166">
        <v>1.892988383769989E-2</v>
      </c>
      <c r="E1873" s="177">
        <v>1.992359384894371E-2</v>
      </c>
    </row>
    <row r="1874" spans="1:5" ht="60">
      <c r="A1874" s="124" t="s">
        <v>3667</v>
      </c>
      <c r="B1874" s="134" t="s">
        <v>3668</v>
      </c>
      <c r="C1874" s="139" t="s">
        <v>162</v>
      </c>
      <c r="D1874" s="161">
        <v>9.6306867599487305</v>
      </c>
      <c r="E1874" s="173">
        <v>10.117632865905762</v>
      </c>
    </row>
    <row r="1875" spans="1:5" ht="60">
      <c r="A1875" s="124" t="s">
        <v>3669</v>
      </c>
      <c r="B1875" s="134" t="s">
        <v>3670</v>
      </c>
      <c r="C1875" s="139" t="s">
        <v>3453</v>
      </c>
      <c r="D1875" s="161">
        <v>1.2124619483947754</v>
      </c>
      <c r="E1875" s="172">
        <v>1.2152231931686401</v>
      </c>
    </row>
    <row r="1876" spans="1:5" ht="60">
      <c r="A1876" s="124" t="s">
        <v>3671</v>
      </c>
      <c r="B1876" s="134" t="s">
        <v>3672</v>
      </c>
      <c r="C1876" s="139" t="s">
        <v>45</v>
      </c>
      <c r="D1876" s="162">
        <v>75.3670654296875</v>
      </c>
      <c r="E1876" s="173">
        <v>75.314826965332031</v>
      </c>
    </row>
    <row r="1877" spans="1:5" ht="60">
      <c r="A1877" s="124" t="s">
        <v>3673</v>
      </c>
      <c r="B1877" s="134" t="s">
        <v>3674</v>
      </c>
      <c r="C1877" s="139" t="s">
        <v>45</v>
      </c>
      <c r="D1877" s="162">
        <v>20.221628189086914</v>
      </c>
      <c r="E1877" s="173">
        <v>20.207612991333008</v>
      </c>
    </row>
    <row r="1878" spans="1:5" ht="60">
      <c r="A1878" s="124" t="s">
        <v>3675</v>
      </c>
      <c r="B1878" s="134" t="s">
        <v>3676</v>
      </c>
      <c r="C1878" s="139" t="s">
        <v>45</v>
      </c>
      <c r="D1878" s="166">
        <v>2.9250191524624825E-2</v>
      </c>
      <c r="E1878" s="177">
        <v>2.9229914769530296E-2</v>
      </c>
    </row>
    <row r="1879" spans="1:5" ht="60">
      <c r="A1879" s="124" t="s">
        <v>3677</v>
      </c>
      <c r="B1879" s="134" t="s">
        <v>3678</v>
      </c>
      <c r="C1879" s="139" t="s">
        <v>45</v>
      </c>
      <c r="D1879" s="161">
        <v>3.4743857383728027</v>
      </c>
      <c r="E1879" s="172">
        <v>3.5412914752960205</v>
      </c>
    </row>
    <row r="1880" spans="1:5" ht="60">
      <c r="A1880" s="124" t="s">
        <v>3679</v>
      </c>
      <c r="B1880" s="134" t="s">
        <v>3680</v>
      </c>
      <c r="C1880" s="139" t="s">
        <v>45</v>
      </c>
      <c r="D1880" s="165">
        <v>0</v>
      </c>
      <c r="E1880" s="176">
        <v>0</v>
      </c>
    </row>
    <row r="1881" spans="1:5" ht="60">
      <c r="A1881" s="124" t="s">
        <v>3681</v>
      </c>
      <c r="B1881" s="134" t="s">
        <v>3682</v>
      </c>
      <c r="C1881" s="139" t="s">
        <v>45</v>
      </c>
      <c r="D1881" s="166">
        <v>0.90767008066177368</v>
      </c>
      <c r="E1881" s="177">
        <v>0.90704077482223511</v>
      </c>
    </row>
    <row r="1882" spans="1:5" ht="60">
      <c r="A1882" s="124" t="s">
        <v>3683</v>
      </c>
      <c r="B1882" s="134" t="s">
        <v>3684</v>
      </c>
      <c r="C1882" s="139" t="s">
        <v>45</v>
      </c>
      <c r="D1882" s="165">
        <v>0</v>
      </c>
      <c r="E1882" s="176">
        <v>0</v>
      </c>
    </row>
    <row r="1883" spans="1:5" ht="60">
      <c r="A1883" s="124" t="s">
        <v>3685</v>
      </c>
      <c r="B1883" s="134" t="s">
        <v>3686</v>
      </c>
      <c r="C1883" s="139" t="s">
        <v>1317</v>
      </c>
      <c r="D1883" s="165">
        <v>0</v>
      </c>
      <c r="E1883" s="176">
        <v>0</v>
      </c>
    </row>
    <row r="1884" spans="1:5" ht="60">
      <c r="A1884" s="124" t="s">
        <v>3687</v>
      </c>
      <c r="B1884" s="134" t="s">
        <v>3688</v>
      </c>
      <c r="C1884" s="139" t="s">
        <v>1308</v>
      </c>
      <c r="D1884" s="165">
        <v>0</v>
      </c>
      <c r="E1884" s="176">
        <v>0</v>
      </c>
    </row>
    <row r="1885" spans="1:5" ht="60">
      <c r="A1885" s="124" t="s">
        <v>3689</v>
      </c>
      <c r="B1885" s="134" t="s">
        <v>3690</v>
      </c>
      <c r="C1885" s="139" t="s">
        <v>1308</v>
      </c>
      <c r="D1885" s="165">
        <v>0</v>
      </c>
      <c r="E1885" s="176">
        <v>0</v>
      </c>
    </row>
    <row r="1886" spans="1:5" ht="60">
      <c r="A1886" s="124" t="s">
        <v>3691</v>
      </c>
      <c r="B1886" s="134" t="s">
        <v>3692</v>
      </c>
      <c r="C1886" s="139" t="s">
        <v>1308</v>
      </c>
      <c r="D1886" s="165">
        <v>0</v>
      </c>
      <c r="E1886" s="176">
        <v>0</v>
      </c>
    </row>
    <row r="1887" spans="1:5" ht="60">
      <c r="A1887" s="124" t="s">
        <v>3693</v>
      </c>
      <c r="B1887" s="134" t="s">
        <v>3694</v>
      </c>
      <c r="C1887" s="139" t="s">
        <v>1308</v>
      </c>
      <c r="D1887" s="165">
        <v>0</v>
      </c>
      <c r="E1887" s="176">
        <v>0</v>
      </c>
    </row>
    <row r="1888" spans="1:5" ht="60">
      <c r="A1888" s="124" t="s">
        <v>3695</v>
      </c>
      <c r="B1888" s="134" t="s">
        <v>3696</v>
      </c>
      <c r="C1888" s="139" t="s">
        <v>1308</v>
      </c>
      <c r="D1888" s="165">
        <v>0</v>
      </c>
      <c r="E1888" s="176">
        <v>0</v>
      </c>
    </row>
    <row r="1889" spans="1:5" ht="60">
      <c r="A1889" s="124" t="s">
        <v>3697</v>
      </c>
      <c r="B1889" s="134" t="s">
        <v>3698</v>
      </c>
      <c r="C1889" s="139" t="s">
        <v>45</v>
      </c>
      <c r="D1889" s="162">
        <v>20.949495315551758</v>
      </c>
      <c r="E1889" s="173">
        <v>20.949495315551758</v>
      </c>
    </row>
    <row r="1890" spans="1:5" ht="60">
      <c r="A1890" s="124" t="s">
        <v>3699</v>
      </c>
      <c r="B1890" s="134" t="s">
        <v>3700</v>
      </c>
      <c r="C1890" s="139" t="s">
        <v>3484</v>
      </c>
      <c r="D1890" s="163">
        <v>32961.3828125</v>
      </c>
      <c r="E1890" s="174">
        <v>34715.73046875</v>
      </c>
    </row>
    <row r="1891" spans="1:5" ht="60">
      <c r="A1891" s="124" t="s">
        <v>3701</v>
      </c>
      <c r="B1891" s="134" t="s">
        <v>3702</v>
      </c>
      <c r="C1891" s="139" t="s">
        <v>50</v>
      </c>
      <c r="D1891" s="161">
        <v>1.0607287883758545</v>
      </c>
      <c r="E1891" s="172">
        <v>1.0598911046981812</v>
      </c>
    </row>
    <row r="1892" spans="1:5" ht="60">
      <c r="A1892" s="124" t="s">
        <v>3703</v>
      </c>
      <c r="B1892" s="134" t="s">
        <v>3704</v>
      </c>
      <c r="C1892" s="139" t="s">
        <v>42</v>
      </c>
      <c r="D1892" s="162">
        <v>34.347625732421875</v>
      </c>
      <c r="E1892" s="173">
        <v>33.33319091796875</v>
      </c>
    </row>
    <row r="1893" spans="1:5" ht="60">
      <c r="A1893" s="124" t="s">
        <v>3705</v>
      </c>
      <c r="B1893" s="134" t="s">
        <v>3706</v>
      </c>
      <c r="C1893" s="139" t="s">
        <v>20</v>
      </c>
      <c r="D1893" s="162">
        <v>42.885826110839844</v>
      </c>
      <c r="E1893" s="173">
        <v>45.156826019287109</v>
      </c>
    </row>
    <row r="1894" spans="1:5" ht="60">
      <c r="A1894" s="124" t="s">
        <v>3707</v>
      </c>
      <c r="B1894" s="134" t="s">
        <v>3708</v>
      </c>
      <c r="C1894" s="139" t="s">
        <v>20</v>
      </c>
      <c r="D1894" s="165">
        <v>0</v>
      </c>
      <c r="E1894" s="176">
        <v>0</v>
      </c>
    </row>
    <row r="1895" spans="1:5" ht="60">
      <c r="A1895" s="124" t="s">
        <v>3709</v>
      </c>
      <c r="B1895" s="134" t="s">
        <v>3710</v>
      </c>
      <c r="C1895" s="139" t="s">
        <v>348</v>
      </c>
      <c r="D1895" s="165">
        <v>0</v>
      </c>
      <c r="E1895" s="176">
        <v>0</v>
      </c>
    </row>
    <row r="1896" spans="1:5" ht="60">
      <c r="A1896" s="124" t="s">
        <v>3711</v>
      </c>
      <c r="B1896" s="134" t="s">
        <v>3712</v>
      </c>
      <c r="C1896" s="139" t="s">
        <v>45</v>
      </c>
      <c r="D1896" s="162">
        <v>67.973236083984375</v>
      </c>
      <c r="E1896" s="173">
        <v>73.257438659667969</v>
      </c>
    </row>
    <row r="1897" spans="1:5" ht="60">
      <c r="A1897" s="124" t="s">
        <v>3713</v>
      </c>
      <c r="B1897" s="134" t="s">
        <v>3714</v>
      </c>
      <c r="C1897" s="139" t="s">
        <v>353</v>
      </c>
      <c r="D1897" s="166">
        <v>0.22151771187782288</v>
      </c>
      <c r="E1897" s="177">
        <v>0.21894757449626923</v>
      </c>
    </row>
    <row r="1898" spans="1:5" ht="60">
      <c r="A1898" s="124" t="s">
        <v>3715</v>
      </c>
      <c r="B1898" s="134" t="s">
        <v>3716</v>
      </c>
      <c r="C1898" s="139" t="s">
        <v>348</v>
      </c>
      <c r="D1898" s="161">
        <v>9.5984382629394531</v>
      </c>
      <c r="E1898" s="172">
        <v>8.5597982406616211</v>
      </c>
    </row>
    <row r="1899" spans="1:5" ht="60">
      <c r="A1899" s="124" t="s">
        <v>3717</v>
      </c>
      <c r="B1899" s="134" t="s">
        <v>3718</v>
      </c>
      <c r="C1899" s="139" t="s">
        <v>3446</v>
      </c>
      <c r="D1899" s="162">
        <v>28.586418151855469</v>
      </c>
      <c r="E1899" s="173">
        <v>28.579092025756836</v>
      </c>
    </row>
    <row r="1900" spans="1:5" ht="60">
      <c r="A1900" s="124" t="s">
        <v>3719</v>
      </c>
      <c r="B1900" s="134" t="s">
        <v>3720</v>
      </c>
      <c r="C1900" s="139" t="s">
        <v>20</v>
      </c>
      <c r="D1900" s="166">
        <v>1.9312303513288498E-2</v>
      </c>
      <c r="E1900" s="177">
        <v>2.0326090976595879E-2</v>
      </c>
    </row>
    <row r="1901" spans="1:5" ht="60">
      <c r="A1901" s="124" t="s">
        <v>3721</v>
      </c>
      <c r="B1901" s="134" t="s">
        <v>3722</v>
      </c>
      <c r="C1901" s="139" t="s">
        <v>162</v>
      </c>
      <c r="D1901" s="162">
        <v>10.044693946838379</v>
      </c>
      <c r="E1901" s="173">
        <v>10.552749633789062</v>
      </c>
    </row>
    <row r="1902" spans="1:5" ht="60">
      <c r="A1902" s="124" t="s">
        <v>3723</v>
      </c>
      <c r="B1902" s="134" t="s">
        <v>3724</v>
      </c>
      <c r="C1902" s="139" t="s">
        <v>3453</v>
      </c>
      <c r="D1902" s="161">
        <v>1.1859731674194336</v>
      </c>
      <c r="E1902" s="172">
        <v>1.1886543035507202</v>
      </c>
    </row>
    <row r="1903" spans="1:5" ht="60">
      <c r="A1903" s="124" t="s">
        <v>3725</v>
      </c>
      <c r="B1903" s="134" t="s">
        <v>3726</v>
      </c>
      <c r="C1903" s="139" t="s">
        <v>45</v>
      </c>
      <c r="D1903" s="162">
        <v>75.3670654296875</v>
      </c>
      <c r="E1903" s="173">
        <v>75.314826965332031</v>
      </c>
    </row>
    <row r="1904" spans="1:5" ht="60">
      <c r="A1904" s="124" t="s">
        <v>3727</v>
      </c>
      <c r="B1904" s="134" t="s">
        <v>3728</v>
      </c>
      <c r="C1904" s="139" t="s">
        <v>45</v>
      </c>
      <c r="D1904" s="162">
        <v>20.221628189086914</v>
      </c>
      <c r="E1904" s="173">
        <v>20.207612991333008</v>
      </c>
    </row>
    <row r="1905" spans="1:5" ht="60">
      <c r="A1905" s="124" t="s">
        <v>3729</v>
      </c>
      <c r="B1905" s="134" t="s">
        <v>3730</v>
      </c>
      <c r="C1905" s="139" t="s">
        <v>45</v>
      </c>
      <c r="D1905" s="166">
        <v>2.9250191524624825E-2</v>
      </c>
      <c r="E1905" s="177">
        <v>2.9229914769530296E-2</v>
      </c>
    </row>
    <row r="1906" spans="1:5" ht="60">
      <c r="A1906" s="124" t="s">
        <v>3731</v>
      </c>
      <c r="B1906" s="134" t="s">
        <v>3732</v>
      </c>
      <c r="C1906" s="139" t="s">
        <v>45</v>
      </c>
      <c r="D1906" s="161">
        <v>3.4743859767913818</v>
      </c>
      <c r="E1906" s="172">
        <v>3.5412914752960205</v>
      </c>
    </row>
    <row r="1907" spans="1:5" ht="60">
      <c r="A1907" s="124" t="s">
        <v>3733</v>
      </c>
      <c r="B1907" s="134" t="s">
        <v>3734</v>
      </c>
      <c r="C1907" s="139" t="s">
        <v>45</v>
      </c>
      <c r="D1907" s="165">
        <v>0</v>
      </c>
      <c r="E1907" s="176">
        <v>0</v>
      </c>
    </row>
    <row r="1908" spans="1:5" ht="60">
      <c r="A1908" s="124" t="s">
        <v>3735</v>
      </c>
      <c r="B1908" s="134" t="s">
        <v>3736</v>
      </c>
      <c r="C1908" s="139" t="s">
        <v>45</v>
      </c>
      <c r="D1908" s="166">
        <v>0.90767008066177368</v>
      </c>
      <c r="E1908" s="177">
        <v>0.90704077482223511</v>
      </c>
    </row>
    <row r="1909" spans="1:5" ht="60">
      <c r="A1909" s="124" t="s">
        <v>3737</v>
      </c>
      <c r="B1909" s="134" t="s">
        <v>3738</v>
      </c>
      <c r="C1909" s="139" t="s">
        <v>45</v>
      </c>
      <c r="D1909" s="165">
        <v>0</v>
      </c>
      <c r="E1909" s="176">
        <v>0</v>
      </c>
    </row>
    <row r="1910" spans="1:5" ht="60">
      <c r="A1910" s="124" t="s">
        <v>3739</v>
      </c>
      <c r="B1910" s="134" t="s">
        <v>3740</v>
      </c>
      <c r="C1910" s="139" t="s">
        <v>1317</v>
      </c>
      <c r="D1910" s="165">
        <v>0</v>
      </c>
      <c r="E1910" s="176">
        <v>0</v>
      </c>
    </row>
    <row r="1911" spans="1:5" ht="60">
      <c r="A1911" s="124" t="s">
        <v>3741</v>
      </c>
      <c r="B1911" s="134" t="s">
        <v>3742</v>
      </c>
      <c r="C1911" s="139" t="s">
        <v>1308</v>
      </c>
      <c r="D1911" s="165">
        <v>0</v>
      </c>
      <c r="E1911" s="176">
        <v>0</v>
      </c>
    </row>
    <row r="1912" spans="1:5" ht="60">
      <c r="A1912" s="124" t="s">
        <v>3743</v>
      </c>
      <c r="B1912" s="134" t="s">
        <v>3744</v>
      </c>
      <c r="C1912" s="139" t="s">
        <v>1308</v>
      </c>
      <c r="D1912" s="165">
        <v>0</v>
      </c>
      <c r="E1912" s="176">
        <v>0</v>
      </c>
    </row>
    <row r="1913" spans="1:5" ht="60">
      <c r="A1913" s="124" t="s">
        <v>3745</v>
      </c>
      <c r="B1913" s="134" t="s">
        <v>3746</v>
      </c>
      <c r="C1913" s="139" t="s">
        <v>1308</v>
      </c>
      <c r="D1913" s="165">
        <v>0</v>
      </c>
      <c r="E1913" s="176">
        <v>0</v>
      </c>
    </row>
    <row r="1914" spans="1:5" ht="60">
      <c r="A1914" s="124" t="s">
        <v>3747</v>
      </c>
      <c r="B1914" s="134" t="s">
        <v>3748</v>
      </c>
      <c r="C1914" s="139" t="s">
        <v>1308</v>
      </c>
      <c r="D1914" s="165">
        <v>0</v>
      </c>
      <c r="E1914" s="176">
        <v>0</v>
      </c>
    </row>
    <row r="1915" spans="1:5" ht="60">
      <c r="A1915" s="124" t="s">
        <v>3749</v>
      </c>
      <c r="B1915" s="134" t="s">
        <v>3750</v>
      </c>
      <c r="C1915" s="139" t="s">
        <v>1308</v>
      </c>
      <c r="D1915" s="165">
        <v>0</v>
      </c>
      <c r="E1915" s="176">
        <v>0</v>
      </c>
    </row>
    <row r="1916" spans="1:5" ht="60">
      <c r="A1916" s="124" t="s">
        <v>3751</v>
      </c>
      <c r="B1916" s="134" t="s">
        <v>3752</v>
      </c>
      <c r="C1916" s="139" t="s">
        <v>45</v>
      </c>
      <c r="D1916" s="162">
        <v>20.949495315551758</v>
      </c>
      <c r="E1916" s="173">
        <v>20.949495315551758</v>
      </c>
    </row>
    <row r="1917" spans="1:5" ht="60">
      <c r="A1917" s="124" t="s">
        <v>3753</v>
      </c>
      <c r="B1917" s="134" t="s">
        <v>3754</v>
      </c>
      <c r="C1917" s="139" t="s">
        <v>3484</v>
      </c>
      <c r="D1917" s="163">
        <v>33627.26953125</v>
      </c>
      <c r="E1917" s="174">
        <v>35417.0625</v>
      </c>
    </row>
    <row r="1918" spans="1:5" ht="60">
      <c r="A1918" s="124" t="s">
        <v>3755</v>
      </c>
      <c r="B1918" s="134" t="s">
        <v>3756</v>
      </c>
      <c r="C1918" s="139" t="s">
        <v>50</v>
      </c>
      <c r="D1918" s="166">
        <v>0.99055439233779907</v>
      </c>
      <c r="E1918" s="177">
        <v>0.98971670866012573</v>
      </c>
    </row>
    <row r="1919" spans="1:5" ht="60">
      <c r="A1919" s="124" t="s">
        <v>3757</v>
      </c>
      <c r="B1919" s="134" t="s">
        <v>3758</v>
      </c>
      <c r="C1919" s="139" t="s">
        <v>42</v>
      </c>
      <c r="D1919" s="167">
        <v>631.1878662109375</v>
      </c>
      <c r="E1919" s="178">
        <v>610.53851318359375</v>
      </c>
    </row>
    <row r="1920" spans="1:5" ht="60">
      <c r="A1920" s="124" t="s">
        <v>3759</v>
      </c>
      <c r="B1920" s="134" t="s">
        <v>3760</v>
      </c>
      <c r="C1920" s="139" t="s">
        <v>20</v>
      </c>
      <c r="D1920" s="162">
        <v>97.301826477050781</v>
      </c>
      <c r="E1920" s="178">
        <v>102.13452911376953</v>
      </c>
    </row>
    <row r="1921" spans="1:5" ht="60">
      <c r="A1921" s="124" t="s">
        <v>3761</v>
      </c>
      <c r="B1921" s="134" t="s">
        <v>3762</v>
      </c>
      <c r="C1921" s="139" t="s">
        <v>20</v>
      </c>
      <c r="D1921" s="166">
        <v>0.46155911684036255</v>
      </c>
      <c r="E1921" s="177">
        <v>0.47406554222106934</v>
      </c>
    </row>
    <row r="1922" spans="1:5" ht="60">
      <c r="A1922" s="124" t="s">
        <v>3763</v>
      </c>
      <c r="B1922" s="134" t="s">
        <v>3764</v>
      </c>
      <c r="C1922" s="139" t="s">
        <v>348</v>
      </c>
      <c r="D1922" s="167">
        <v>645.12347412109375</v>
      </c>
      <c r="E1922" s="178">
        <v>619.37164306640625</v>
      </c>
    </row>
    <row r="1923" spans="1:5" ht="60">
      <c r="A1923" s="124" t="s">
        <v>3765</v>
      </c>
      <c r="B1923" s="134" t="s">
        <v>3766</v>
      </c>
      <c r="C1923" s="139" t="s">
        <v>45</v>
      </c>
      <c r="D1923" s="165">
        <v>0</v>
      </c>
      <c r="E1923" s="176">
        <v>0</v>
      </c>
    </row>
    <row r="1924" spans="1:5" ht="60">
      <c r="A1924" s="124" t="s">
        <v>3767</v>
      </c>
      <c r="B1924" s="134" t="s">
        <v>3768</v>
      </c>
      <c r="C1924" s="139" t="s">
        <v>353</v>
      </c>
      <c r="D1924" s="161">
        <v>1.5637637376785278</v>
      </c>
      <c r="E1924" s="172">
        <v>1.5317537784576416</v>
      </c>
    </row>
    <row r="1925" spans="1:5" ht="60">
      <c r="A1925" s="124" t="s">
        <v>3769</v>
      </c>
      <c r="B1925" s="134" t="s">
        <v>3770</v>
      </c>
      <c r="C1925" s="139" t="s">
        <v>348</v>
      </c>
      <c r="D1925" s="167">
        <v>705.5794677734375</v>
      </c>
      <c r="E1925" s="178">
        <v>677.2122802734375</v>
      </c>
    </row>
    <row r="1926" spans="1:5" ht="60">
      <c r="A1926" s="124" t="s">
        <v>3771</v>
      </c>
      <c r="B1926" s="134" t="s">
        <v>3772</v>
      </c>
      <c r="C1926" s="139" t="s">
        <v>3446</v>
      </c>
      <c r="D1926" s="162">
        <v>28.805086135864258</v>
      </c>
      <c r="E1926" s="173">
        <v>28.8466796875</v>
      </c>
    </row>
    <row r="1927" spans="1:5" ht="60">
      <c r="A1927" s="124" t="s">
        <v>3773</v>
      </c>
      <c r="B1927" s="134" t="s">
        <v>3774</v>
      </c>
      <c r="C1927" s="139" t="s">
        <v>20</v>
      </c>
      <c r="D1927" s="162">
        <v>20.236904144287109</v>
      </c>
      <c r="E1927" s="173">
        <v>20.78660774230957</v>
      </c>
    </row>
    <row r="1928" spans="1:5" ht="60">
      <c r="A1928" s="124" t="s">
        <v>3775</v>
      </c>
      <c r="B1928" s="134" t="s">
        <v>3776</v>
      </c>
      <c r="C1928" s="139" t="s">
        <v>162</v>
      </c>
      <c r="D1928" s="162">
        <v>71.227775573730469</v>
      </c>
      <c r="E1928" s="173">
        <v>73.014686584472656</v>
      </c>
    </row>
    <row r="1929" spans="1:5" ht="60">
      <c r="A1929" s="124" t="s">
        <v>3777</v>
      </c>
      <c r="B1929" s="134" t="s">
        <v>3778</v>
      </c>
      <c r="C1929" s="139" t="s">
        <v>3453</v>
      </c>
      <c r="D1929" s="166">
        <v>0.37946292757987976</v>
      </c>
      <c r="E1929" s="177">
        <v>0.38856178522109985</v>
      </c>
    </row>
    <row r="1930" spans="1:5" ht="60">
      <c r="A1930" s="124" t="s">
        <v>3779</v>
      </c>
      <c r="B1930" s="134" t="s">
        <v>3780</v>
      </c>
      <c r="C1930" s="139" t="s">
        <v>45</v>
      </c>
      <c r="D1930" s="162">
        <v>66.367889404296875</v>
      </c>
      <c r="E1930" s="173">
        <v>66.640655517578125</v>
      </c>
    </row>
    <row r="1931" spans="1:5" ht="60">
      <c r="A1931" s="124" t="s">
        <v>3781</v>
      </c>
      <c r="B1931" s="134" t="s">
        <v>3782</v>
      </c>
      <c r="C1931" s="139" t="s">
        <v>45</v>
      </c>
      <c r="D1931" s="161">
        <v>2.9639835357666016</v>
      </c>
      <c r="E1931" s="172">
        <v>3.5715091228485107</v>
      </c>
    </row>
    <row r="1932" spans="1:5" ht="60">
      <c r="A1932" s="124" t="s">
        <v>3783</v>
      </c>
      <c r="B1932" s="134" t="s">
        <v>3784</v>
      </c>
      <c r="C1932" s="139" t="s">
        <v>45</v>
      </c>
      <c r="D1932" s="162">
        <v>13.612595558166504</v>
      </c>
      <c r="E1932" s="173">
        <v>13.339990615844727</v>
      </c>
    </row>
    <row r="1933" spans="1:5" ht="60">
      <c r="A1933" s="124" t="s">
        <v>3785</v>
      </c>
      <c r="B1933" s="134" t="s">
        <v>3786</v>
      </c>
      <c r="C1933" s="139" t="s">
        <v>45</v>
      </c>
      <c r="D1933" s="162">
        <v>16.203100204467773</v>
      </c>
      <c r="E1933" s="173">
        <v>15.593194961547852</v>
      </c>
    </row>
    <row r="1934" spans="1:5" ht="60">
      <c r="A1934" s="124" t="s">
        <v>3787</v>
      </c>
      <c r="B1934" s="134" t="s">
        <v>3788</v>
      </c>
      <c r="C1934" s="139" t="s">
        <v>45</v>
      </c>
      <c r="D1934" s="165">
        <v>0</v>
      </c>
      <c r="E1934" s="176">
        <v>0</v>
      </c>
    </row>
    <row r="1935" spans="1:5" ht="60">
      <c r="A1935" s="124" t="s">
        <v>3789</v>
      </c>
      <c r="B1935" s="134" t="s">
        <v>3790</v>
      </c>
      <c r="C1935" s="139" t="s">
        <v>45</v>
      </c>
      <c r="D1935" s="166">
        <v>0.79824990034103394</v>
      </c>
      <c r="E1935" s="177">
        <v>0.80155563354492188</v>
      </c>
    </row>
    <row r="1936" spans="1:5" ht="60">
      <c r="A1936" s="124" t="s">
        <v>3791</v>
      </c>
      <c r="B1936" s="134" t="s">
        <v>3792</v>
      </c>
      <c r="C1936" s="139" t="s">
        <v>45</v>
      </c>
      <c r="D1936" s="166">
        <v>5.4181106388568878E-2</v>
      </c>
      <c r="E1936" s="177">
        <v>5.3093593567609787E-2</v>
      </c>
    </row>
    <row r="1937" spans="1:5" ht="60">
      <c r="A1937" s="124" t="s">
        <v>3793</v>
      </c>
      <c r="B1937" s="134" t="s">
        <v>3794</v>
      </c>
      <c r="C1937" s="139" t="s">
        <v>1317</v>
      </c>
      <c r="D1937" s="161">
        <v>2.7090551853179932</v>
      </c>
      <c r="E1937" s="172">
        <v>2.6546797752380371</v>
      </c>
    </row>
    <row r="1938" spans="1:5" ht="60">
      <c r="A1938" s="124" t="s">
        <v>3795</v>
      </c>
      <c r="B1938" s="134" t="s">
        <v>3796</v>
      </c>
      <c r="C1938" s="139" t="s">
        <v>1308</v>
      </c>
      <c r="D1938" s="165">
        <v>0</v>
      </c>
      <c r="E1938" s="176">
        <v>0</v>
      </c>
    </row>
    <row r="1939" spans="1:5" ht="60">
      <c r="A1939" s="124" t="s">
        <v>3797</v>
      </c>
      <c r="B1939" s="134" t="s">
        <v>3798</v>
      </c>
      <c r="C1939" s="139" t="s">
        <v>1308</v>
      </c>
      <c r="D1939" s="165">
        <v>0</v>
      </c>
      <c r="E1939" s="176">
        <v>0</v>
      </c>
    </row>
    <row r="1940" spans="1:5" ht="60">
      <c r="A1940" s="124" t="s">
        <v>3799</v>
      </c>
      <c r="B1940" s="134" t="s">
        <v>3800</v>
      </c>
      <c r="C1940" s="139" t="s">
        <v>1308</v>
      </c>
      <c r="D1940" s="165">
        <v>0</v>
      </c>
      <c r="E1940" s="176">
        <v>0</v>
      </c>
    </row>
    <row r="1941" spans="1:5" ht="60">
      <c r="A1941" s="124" t="s">
        <v>3801</v>
      </c>
      <c r="B1941" s="134" t="s">
        <v>3802</v>
      </c>
      <c r="C1941" s="139" t="s">
        <v>1308</v>
      </c>
      <c r="D1941" s="165">
        <v>0</v>
      </c>
      <c r="E1941" s="176">
        <v>0</v>
      </c>
    </row>
    <row r="1942" spans="1:5" ht="60">
      <c r="A1942" s="124" t="s">
        <v>3803</v>
      </c>
      <c r="B1942" s="134" t="s">
        <v>3804</v>
      </c>
      <c r="C1942" s="139" t="s">
        <v>1308</v>
      </c>
      <c r="D1942" s="165">
        <v>0</v>
      </c>
      <c r="E1942" s="176">
        <v>0</v>
      </c>
    </row>
    <row r="1943" spans="1:5" ht="60">
      <c r="A1943" s="124" t="s">
        <v>3805</v>
      </c>
      <c r="B1943" s="134" t="s">
        <v>3806</v>
      </c>
      <c r="C1943" s="139" t="s">
        <v>45</v>
      </c>
      <c r="D1943" s="161">
        <v>3.5371043682098389</v>
      </c>
      <c r="E1943" s="172">
        <v>4.2313046455383301</v>
      </c>
    </row>
    <row r="1944" spans="1:5" ht="60">
      <c r="A1944" s="124" t="s">
        <v>3807</v>
      </c>
      <c r="B1944" s="134" t="s">
        <v>3808</v>
      </c>
      <c r="C1944" s="139" t="s">
        <v>3484</v>
      </c>
      <c r="D1944" s="163">
        <v>75716.296875</v>
      </c>
      <c r="E1944" s="174">
        <v>79362.3125</v>
      </c>
    </row>
    <row r="1945" spans="1:5" ht="60">
      <c r="A1945" s="124" t="s">
        <v>3809</v>
      </c>
      <c r="B1945" s="134" t="s">
        <v>3810</v>
      </c>
      <c r="C1945" s="139" t="s">
        <v>50</v>
      </c>
      <c r="D1945" s="166">
        <v>0.98806172609329224</v>
      </c>
      <c r="E1945" s="177">
        <v>0.9872240424156189</v>
      </c>
    </row>
    <row r="1946" spans="1:5" ht="60">
      <c r="A1946" s="124" t="s">
        <v>3811</v>
      </c>
      <c r="B1946" s="134" t="s">
        <v>3812</v>
      </c>
      <c r="C1946" s="139" t="s">
        <v>42</v>
      </c>
      <c r="D1946" s="167">
        <v>478.3011474609375</v>
      </c>
      <c r="E1946" s="178">
        <v>446.91104125976562</v>
      </c>
    </row>
    <row r="1947" spans="1:5" ht="60">
      <c r="A1947" s="124" t="s">
        <v>3813</v>
      </c>
      <c r="B1947" s="134" t="s">
        <v>3814</v>
      </c>
      <c r="C1947" s="139" t="s">
        <v>20</v>
      </c>
      <c r="D1947" s="162">
        <v>97.301826477050781</v>
      </c>
      <c r="E1947" s="178">
        <v>102.13452911376953</v>
      </c>
    </row>
    <row r="1948" spans="1:5" ht="60">
      <c r="A1948" s="124" t="s">
        <v>3815</v>
      </c>
      <c r="B1948" s="134" t="s">
        <v>3816</v>
      </c>
      <c r="C1948" s="139" t="s">
        <v>20</v>
      </c>
      <c r="D1948" s="166">
        <v>0.46155911684036255</v>
      </c>
      <c r="E1948" s="177">
        <v>0.47406554222106934</v>
      </c>
    </row>
    <row r="1949" spans="1:5" ht="60">
      <c r="A1949" s="124" t="s">
        <v>3817</v>
      </c>
      <c r="B1949" s="134" t="s">
        <v>3818</v>
      </c>
      <c r="C1949" s="139" t="s">
        <v>348</v>
      </c>
      <c r="D1949" s="167">
        <v>457.23849487304687</v>
      </c>
      <c r="E1949" s="178">
        <v>419.82318115234375</v>
      </c>
    </row>
    <row r="1950" spans="1:5" ht="60">
      <c r="A1950" s="124" t="s">
        <v>3819</v>
      </c>
      <c r="B1950" s="134" t="s">
        <v>3820</v>
      </c>
      <c r="C1950" s="139" t="s">
        <v>45</v>
      </c>
      <c r="D1950" s="165">
        <v>0</v>
      </c>
      <c r="E1950" s="176">
        <v>0</v>
      </c>
    </row>
    <row r="1951" spans="1:5" ht="60">
      <c r="A1951" s="124" t="s">
        <v>3821</v>
      </c>
      <c r="B1951" s="134" t="s">
        <v>3822</v>
      </c>
      <c r="C1951" s="139" t="s">
        <v>353</v>
      </c>
      <c r="D1951" s="161">
        <v>1.3357808589935303</v>
      </c>
      <c r="E1951" s="172">
        <v>1.2822613716125488</v>
      </c>
    </row>
    <row r="1952" spans="1:5" ht="60">
      <c r="A1952" s="124" t="s">
        <v>3823</v>
      </c>
      <c r="B1952" s="134" t="s">
        <v>3824</v>
      </c>
      <c r="C1952" s="139" t="s">
        <v>348</v>
      </c>
      <c r="D1952" s="167">
        <v>516.66033935546875</v>
      </c>
      <c r="E1952" s="178">
        <v>477.12454223632812</v>
      </c>
    </row>
    <row r="1953" spans="1:5" ht="60">
      <c r="A1953" s="124" t="s">
        <v>3825</v>
      </c>
      <c r="B1953" s="134" t="s">
        <v>3826</v>
      </c>
      <c r="C1953" s="139" t="s">
        <v>3446</v>
      </c>
      <c r="D1953" s="162">
        <v>28.805086135864258</v>
      </c>
      <c r="E1953" s="173">
        <v>28.8466796875</v>
      </c>
    </row>
    <row r="1954" spans="1:5" ht="60">
      <c r="A1954" s="124" t="s">
        <v>3827</v>
      </c>
      <c r="B1954" s="134" t="s">
        <v>3828</v>
      </c>
      <c r="C1954" s="139" t="s">
        <v>20</v>
      </c>
      <c r="D1954" s="162">
        <v>20.236904144287109</v>
      </c>
      <c r="E1954" s="173">
        <v>20.78660774230957</v>
      </c>
    </row>
    <row r="1955" spans="1:5" ht="60">
      <c r="A1955" s="124" t="s">
        <v>3829</v>
      </c>
      <c r="B1955" s="134" t="s">
        <v>3830</v>
      </c>
      <c r="C1955" s="139" t="s">
        <v>162</v>
      </c>
      <c r="D1955" s="162">
        <v>59.335380554199219</v>
      </c>
      <c r="E1955" s="173">
        <v>59.645206451416016</v>
      </c>
    </row>
    <row r="1956" spans="1:5" ht="60">
      <c r="A1956" s="124" t="s">
        <v>3831</v>
      </c>
      <c r="B1956" s="134" t="s">
        <v>3832</v>
      </c>
      <c r="C1956" s="139" t="s">
        <v>3453</v>
      </c>
      <c r="D1956" s="166">
        <v>0.4555174708366394</v>
      </c>
      <c r="E1956" s="177">
        <v>0.47565799951553345</v>
      </c>
    </row>
    <row r="1957" spans="1:5" ht="60">
      <c r="A1957" s="124" t="s">
        <v>3833</v>
      </c>
      <c r="B1957" s="134" t="s">
        <v>3834</v>
      </c>
      <c r="C1957" s="139" t="s">
        <v>45</v>
      </c>
      <c r="D1957" s="162">
        <v>66.367889404296875</v>
      </c>
      <c r="E1957" s="173">
        <v>66.640655517578125</v>
      </c>
    </row>
    <row r="1958" spans="1:5" ht="60">
      <c r="A1958" s="124" t="s">
        <v>3835</v>
      </c>
      <c r="B1958" s="134" t="s">
        <v>3836</v>
      </c>
      <c r="C1958" s="139" t="s">
        <v>45</v>
      </c>
      <c r="D1958" s="161">
        <v>2.9639835357666016</v>
      </c>
      <c r="E1958" s="172">
        <v>3.5715091228485107</v>
      </c>
    </row>
    <row r="1959" spans="1:5" ht="60">
      <c r="A1959" s="124" t="s">
        <v>3837</v>
      </c>
      <c r="B1959" s="134" t="s">
        <v>3838</v>
      </c>
      <c r="C1959" s="139" t="s">
        <v>45</v>
      </c>
      <c r="D1959" s="162">
        <v>13.612595558166504</v>
      </c>
      <c r="E1959" s="173">
        <v>13.339990615844727</v>
      </c>
    </row>
    <row r="1960" spans="1:5" ht="60">
      <c r="A1960" s="124" t="s">
        <v>3839</v>
      </c>
      <c r="B1960" s="134" t="s">
        <v>3840</v>
      </c>
      <c r="C1960" s="139" t="s">
        <v>45</v>
      </c>
      <c r="D1960" s="162">
        <v>16.203100204467773</v>
      </c>
      <c r="E1960" s="173">
        <v>15.593194961547852</v>
      </c>
    </row>
    <row r="1961" spans="1:5" ht="60">
      <c r="A1961" s="124" t="s">
        <v>3841</v>
      </c>
      <c r="B1961" s="134" t="s">
        <v>3842</v>
      </c>
      <c r="C1961" s="139" t="s">
        <v>45</v>
      </c>
      <c r="D1961" s="165">
        <v>0</v>
      </c>
      <c r="E1961" s="176">
        <v>0</v>
      </c>
    </row>
    <row r="1962" spans="1:5" ht="60">
      <c r="A1962" s="124" t="s">
        <v>3843</v>
      </c>
      <c r="B1962" s="134" t="s">
        <v>3844</v>
      </c>
      <c r="C1962" s="139" t="s">
        <v>45</v>
      </c>
      <c r="D1962" s="166">
        <v>0.79824990034103394</v>
      </c>
      <c r="E1962" s="177">
        <v>0.80155563354492188</v>
      </c>
    </row>
    <row r="1963" spans="1:5" ht="60">
      <c r="A1963" s="124" t="s">
        <v>3845</v>
      </c>
      <c r="B1963" s="134" t="s">
        <v>3846</v>
      </c>
      <c r="C1963" s="139" t="s">
        <v>45</v>
      </c>
      <c r="D1963" s="166">
        <v>5.4181106388568878E-2</v>
      </c>
      <c r="E1963" s="177">
        <v>5.3093593567609787E-2</v>
      </c>
    </row>
    <row r="1964" spans="1:5" ht="60">
      <c r="A1964" s="124" t="s">
        <v>3847</v>
      </c>
      <c r="B1964" s="134" t="s">
        <v>3848</v>
      </c>
      <c r="C1964" s="139" t="s">
        <v>1317</v>
      </c>
      <c r="D1964" s="161">
        <v>2.7090551853179932</v>
      </c>
      <c r="E1964" s="172">
        <v>2.6546797752380371</v>
      </c>
    </row>
    <row r="1965" spans="1:5" ht="60">
      <c r="A1965" s="124" t="s">
        <v>3849</v>
      </c>
      <c r="B1965" s="134" t="s">
        <v>3850</v>
      </c>
      <c r="C1965" s="139" t="s">
        <v>1308</v>
      </c>
      <c r="D1965" s="165">
        <v>0</v>
      </c>
      <c r="E1965" s="176">
        <v>0</v>
      </c>
    </row>
    <row r="1966" spans="1:5" ht="60">
      <c r="A1966" s="124" t="s">
        <v>3851</v>
      </c>
      <c r="B1966" s="134" t="s">
        <v>3852</v>
      </c>
      <c r="C1966" s="139" t="s">
        <v>1308</v>
      </c>
      <c r="D1966" s="165">
        <v>0</v>
      </c>
      <c r="E1966" s="176">
        <v>0</v>
      </c>
    </row>
    <row r="1967" spans="1:5" ht="60">
      <c r="A1967" s="124" t="s">
        <v>3853</v>
      </c>
      <c r="B1967" s="134" t="s">
        <v>3854</v>
      </c>
      <c r="C1967" s="139" t="s">
        <v>1308</v>
      </c>
      <c r="D1967" s="165">
        <v>0</v>
      </c>
      <c r="E1967" s="176">
        <v>0</v>
      </c>
    </row>
    <row r="1968" spans="1:5" ht="60">
      <c r="A1968" s="124" t="s">
        <v>3855</v>
      </c>
      <c r="B1968" s="134" t="s">
        <v>3856</v>
      </c>
      <c r="C1968" s="139" t="s">
        <v>1308</v>
      </c>
      <c r="D1968" s="165">
        <v>0</v>
      </c>
      <c r="E1968" s="176">
        <v>0</v>
      </c>
    </row>
    <row r="1969" spans="1:5" ht="60">
      <c r="A1969" s="124" t="s">
        <v>3857</v>
      </c>
      <c r="B1969" s="134" t="s">
        <v>3858</v>
      </c>
      <c r="C1969" s="139" t="s">
        <v>1308</v>
      </c>
      <c r="D1969" s="165">
        <v>0</v>
      </c>
      <c r="E1969" s="176">
        <v>0</v>
      </c>
    </row>
    <row r="1970" spans="1:5" ht="60">
      <c r="A1970" s="124" t="s">
        <v>3859</v>
      </c>
      <c r="B1970" s="134" t="s">
        <v>3860</v>
      </c>
      <c r="C1970" s="139" t="s">
        <v>45</v>
      </c>
      <c r="D1970" s="161">
        <v>3.5371043682098389</v>
      </c>
      <c r="E1970" s="172">
        <v>4.2313046455383301</v>
      </c>
    </row>
    <row r="1971" spans="1:5" ht="60">
      <c r="A1971" s="124" t="s">
        <v>3861</v>
      </c>
      <c r="B1971" s="134" t="s">
        <v>3862</v>
      </c>
      <c r="C1971" s="139" t="s">
        <v>3484</v>
      </c>
      <c r="D1971" s="163">
        <v>75716.296875</v>
      </c>
      <c r="E1971" s="174">
        <v>79362.3125</v>
      </c>
    </row>
    <row r="1972" spans="1:5" ht="45">
      <c r="A1972" s="124" t="s">
        <v>3863</v>
      </c>
      <c r="B1972" s="134" t="s">
        <v>3864</v>
      </c>
      <c r="C1972" s="139" t="s">
        <v>50</v>
      </c>
      <c r="D1972" s="161">
        <v>1.0132377147674561</v>
      </c>
      <c r="E1972" s="172">
        <v>1.0124000310897827</v>
      </c>
    </row>
    <row r="1973" spans="1:5" ht="45">
      <c r="A1973" s="124" t="s">
        <v>3865</v>
      </c>
      <c r="B1973" s="134" t="s">
        <v>3866</v>
      </c>
      <c r="C1973" s="139" t="s">
        <v>42</v>
      </c>
      <c r="D1973" s="162">
        <v>30.000024795532227</v>
      </c>
      <c r="E1973" s="173">
        <v>28.999998092651367</v>
      </c>
    </row>
    <row r="1974" spans="1:5" ht="45">
      <c r="A1974" s="124" t="s">
        <v>3867</v>
      </c>
      <c r="B1974" s="134" t="s">
        <v>3868</v>
      </c>
      <c r="C1974" s="139" t="s">
        <v>20</v>
      </c>
      <c r="D1974" s="162">
        <v>21.018301010131836</v>
      </c>
      <c r="E1974" s="173">
        <v>22.131313323974609</v>
      </c>
    </row>
    <row r="1975" spans="1:5" ht="45">
      <c r="A1975" s="124" t="s">
        <v>3869</v>
      </c>
      <c r="B1975" s="134" t="s">
        <v>3870</v>
      </c>
      <c r="C1975" s="139" t="s">
        <v>20</v>
      </c>
      <c r="D1975" s="165">
        <v>0</v>
      </c>
      <c r="E1975" s="176">
        <v>0</v>
      </c>
    </row>
    <row r="1976" spans="1:5" ht="45">
      <c r="A1976" s="124" t="s">
        <v>3871</v>
      </c>
      <c r="B1976" s="134" t="s">
        <v>3872</v>
      </c>
      <c r="C1976" s="139" t="s">
        <v>348</v>
      </c>
      <c r="D1976" s="165">
        <v>0</v>
      </c>
      <c r="E1976" s="176">
        <v>0</v>
      </c>
    </row>
    <row r="1977" spans="1:5" ht="45">
      <c r="A1977" s="124" t="s">
        <v>3873</v>
      </c>
      <c r="B1977" s="134" t="s">
        <v>3874</v>
      </c>
      <c r="C1977" s="139" t="s">
        <v>45</v>
      </c>
      <c r="D1977" s="162">
        <v>82.999801635742188</v>
      </c>
      <c r="E1977" s="173">
        <v>89.541130065917969</v>
      </c>
    </row>
    <row r="1978" spans="1:5" ht="45">
      <c r="A1978" s="124" t="s">
        <v>3875</v>
      </c>
      <c r="B1978" s="134" t="s">
        <v>3876</v>
      </c>
      <c r="C1978" s="139" t="s">
        <v>353</v>
      </c>
      <c r="D1978" s="166">
        <v>0.22021770477294922</v>
      </c>
      <c r="E1978" s="177">
        <v>0.21765708923339844</v>
      </c>
    </row>
    <row r="1979" spans="1:5" ht="45">
      <c r="A1979" s="124" t="s">
        <v>3877</v>
      </c>
      <c r="B1979" s="134" t="s">
        <v>3878</v>
      </c>
      <c r="C1979" s="139" t="s">
        <v>348</v>
      </c>
      <c r="D1979" s="161">
        <v>5.1340827941894531</v>
      </c>
      <c r="E1979" s="172">
        <v>4.1086997985839844</v>
      </c>
    </row>
    <row r="1980" spans="1:5" ht="45">
      <c r="A1980" s="124" t="s">
        <v>3879</v>
      </c>
      <c r="B1980" s="134" t="s">
        <v>3880</v>
      </c>
      <c r="C1980" s="139" t="s">
        <v>3446</v>
      </c>
      <c r="D1980" s="162">
        <v>28.586418151855469</v>
      </c>
      <c r="E1980" s="173">
        <v>28.579092025756836</v>
      </c>
    </row>
    <row r="1981" spans="1:5" ht="45">
      <c r="A1981" s="124" t="s">
        <v>3881</v>
      </c>
      <c r="B1981" s="134" t="s">
        <v>3882</v>
      </c>
      <c r="C1981" s="139" t="s">
        <v>20</v>
      </c>
      <c r="D1981" s="169">
        <v>9.4649400562047958E-3</v>
      </c>
      <c r="E1981" s="180">
        <v>9.9617969244718552E-3</v>
      </c>
    </row>
    <row r="1982" spans="1:5" ht="45">
      <c r="A1982" s="124" t="s">
        <v>3883</v>
      </c>
      <c r="B1982" s="134" t="s">
        <v>3884</v>
      </c>
      <c r="C1982" s="139" t="s">
        <v>162</v>
      </c>
      <c r="D1982" s="161">
        <v>5.0807676315307617</v>
      </c>
      <c r="E1982" s="172">
        <v>5.3379487991333008</v>
      </c>
    </row>
    <row r="1983" spans="1:5" ht="45">
      <c r="A1983" s="124" t="s">
        <v>3885</v>
      </c>
      <c r="B1983" s="134" t="s">
        <v>3886</v>
      </c>
      <c r="C1983" s="139" t="s">
        <v>3453</v>
      </c>
      <c r="D1983" s="161">
        <v>1.149121880531311</v>
      </c>
      <c r="E1983" s="172">
        <v>1.1516766548156738</v>
      </c>
    </row>
    <row r="1984" spans="1:5" ht="45">
      <c r="A1984" s="124" t="s">
        <v>3887</v>
      </c>
      <c r="B1984" s="134" t="s">
        <v>3888</v>
      </c>
      <c r="C1984" s="139" t="s">
        <v>45</v>
      </c>
      <c r="D1984" s="162">
        <v>75.3670654296875</v>
      </c>
      <c r="E1984" s="173">
        <v>75.314826965332031</v>
      </c>
    </row>
    <row r="1985" spans="1:5" ht="45">
      <c r="A1985" s="124" t="s">
        <v>3889</v>
      </c>
      <c r="B1985" s="134" t="s">
        <v>3890</v>
      </c>
      <c r="C1985" s="139" t="s">
        <v>45</v>
      </c>
      <c r="D1985" s="162">
        <v>20.221628189086914</v>
      </c>
      <c r="E1985" s="173">
        <v>20.207612991333008</v>
      </c>
    </row>
    <row r="1986" spans="1:5" ht="45">
      <c r="A1986" s="124" t="s">
        <v>3891</v>
      </c>
      <c r="B1986" s="134" t="s">
        <v>3892</v>
      </c>
      <c r="C1986" s="139" t="s">
        <v>45</v>
      </c>
      <c r="D1986" s="166">
        <v>2.9250187799334526E-2</v>
      </c>
      <c r="E1986" s="177">
        <v>2.9229914769530296E-2</v>
      </c>
    </row>
    <row r="1987" spans="1:5" ht="45">
      <c r="A1987" s="124" t="s">
        <v>3893</v>
      </c>
      <c r="B1987" s="134" t="s">
        <v>3894</v>
      </c>
      <c r="C1987" s="139" t="s">
        <v>45</v>
      </c>
      <c r="D1987" s="161">
        <v>3.4743857383728027</v>
      </c>
      <c r="E1987" s="172">
        <v>3.5412914752960205</v>
      </c>
    </row>
    <row r="1988" spans="1:5" ht="45">
      <c r="A1988" s="124" t="s">
        <v>3895</v>
      </c>
      <c r="B1988" s="134" t="s">
        <v>3896</v>
      </c>
      <c r="C1988" s="139" t="s">
        <v>45</v>
      </c>
      <c r="D1988" s="165">
        <v>0</v>
      </c>
      <c r="E1988" s="176">
        <v>0</v>
      </c>
    </row>
    <row r="1989" spans="1:5" ht="45">
      <c r="A1989" s="124" t="s">
        <v>3897</v>
      </c>
      <c r="B1989" s="134" t="s">
        <v>3898</v>
      </c>
      <c r="C1989" s="139" t="s">
        <v>45</v>
      </c>
      <c r="D1989" s="166">
        <v>0.90766996145248413</v>
      </c>
      <c r="E1989" s="177">
        <v>0.90704077482223511</v>
      </c>
    </row>
    <row r="1990" spans="1:5" ht="45">
      <c r="A1990" s="124" t="s">
        <v>3899</v>
      </c>
      <c r="B1990" s="134" t="s">
        <v>3900</v>
      </c>
      <c r="C1990" s="139" t="s">
        <v>45</v>
      </c>
      <c r="D1990" s="165">
        <v>0</v>
      </c>
      <c r="E1990" s="176">
        <v>0</v>
      </c>
    </row>
    <row r="1991" spans="1:5" ht="45">
      <c r="A1991" s="124" t="s">
        <v>3901</v>
      </c>
      <c r="B1991" s="134" t="s">
        <v>3902</v>
      </c>
      <c r="C1991" s="139" t="s">
        <v>1317</v>
      </c>
      <c r="D1991" s="165">
        <v>0</v>
      </c>
      <c r="E1991" s="176">
        <v>0</v>
      </c>
    </row>
    <row r="1992" spans="1:5" ht="45">
      <c r="A1992" s="124" t="s">
        <v>3903</v>
      </c>
      <c r="B1992" s="134" t="s">
        <v>3904</v>
      </c>
      <c r="C1992" s="139" t="s">
        <v>1308</v>
      </c>
      <c r="D1992" s="165">
        <v>0</v>
      </c>
      <c r="E1992" s="176">
        <v>0</v>
      </c>
    </row>
    <row r="1993" spans="1:5" ht="45">
      <c r="A1993" s="124" t="s">
        <v>3905</v>
      </c>
      <c r="B1993" s="134" t="s">
        <v>3906</v>
      </c>
      <c r="C1993" s="139" t="s">
        <v>1308</v>
      </c>
      <c r="D1993" s="165">
        <v>0</v>
      </c>
      <c r="E1993" s="176">
        <v>0</v>
      </c>
    </row>
    <row r="1994" spans="1:5" ht="45">
      <c r="A1994" s="124" t="s">
        <v>3907</v>
      </c>
      <c r="B1994" s="134" t="s">
        <v>3908</v>
      </c>
      <c r="C1994" s="139" t="s">
        <v>1308</v>
      </c>
      <c r="D1994" s="165">
        <v>0</v>
      </c>
      <c r="E1994" s="176">
        <v>0</v>
      </c>
    </row>
    <row r="1995" spans="1:5" ht="45">
      <c r="A1995" s="124" t="s">
        <v>3909</v>
      </c>
      <c r="B1995" s="134" t="s">
        <v>3910</v>
      </c>
      <c r="C1995" s="139" t="s">
        <v>1308</v>
      </c>
      <c r="D1995" s="165">
        <v>0</v>
      </c>
      <c r="E1995" s="176">
        <v>0</v>
      </c>
    </row>
    <row r="1996" spans="1:5" ht="45">
      <c r="A1996" s="124" t="s">
        <v>3911</v>
      </c>
      <c r="B1996" s="134" t="s">
        <v>3912</v>
      </c>
      <c r="C1996" s="139" t="s">
        <v>1308</v>
      </c>
      <c r="D1996" s="165">
        <v>0</v>
      </c>
      <c r="E1996" s="176">
        <v>0</v>
      </c>
    </row>
    <row r="1997" spans="1:5" ht="45">
      <c r="A1997" s="124" t="s">
        <v>3913</v>
      </c>
      <c r="B1997" s="134" t="s">
        <v>3914</v>
      </c>
      <c r="C1997" s="139" t="s">
        <v>45</v>
      </c>
      <c r="D1997" s="162">
        <v>20.949495315551758</v>
      </c>
      <c r="E1997" s="173">
        <v>20.949495315551758</v>
      </c>
    </row>
    <row r="1998" spans="1:5" ht="45">
      <c r="A1998" s="124" t="s">
        <v>3915</v>
      </c>
      <c r="B1998" s="134" t="s">
        <v>3916</v>
      </c>
      <c r="C1998" s="139" t="s">
        <v>3484</v>
      </c>
      <c r="D1998" s="163">
        <v>16480.69140625</v>
      </c>
      <c r="E1998" s="174">
        <v>17357.865234375</v>
      </c>
    </row>
    <row r="1999" spans="1:5" ht="45">
      <c r="A1999" s="124" t="s">
        <v>3917</v>
      </c>
      <c r="B1999" s="134" t="s">
        <v>3918</v>
      </c>
      <c r="C1999" s="139" t="s">
        <v>50</v>
      </c>
      <c r="D1999" s="161">
        <v>1.0132377147674561</v>
      </c>
      <c r="E1999" s="172">
        <v>1.0124000310897827</v>
      </c>
    </row>
    <row r="2000" spans="1:5" ht="45">
      <c r="A2000" s="124" t="s">
        <v>3919</v>
      </c>
      <c r="B2000" s="134" t="s">
        <v>3920</v>
      </c>
      <c r="C2000" s="139" t="s">
        <v>42</v>
      </c>
      <c r="D2000" s="162">
        <v>30.000024795532227</v>
      </c>
      <c r="E2000" s="173">
        <v>28.999998092651367</v>
      </c>
    </row>
    <row r="2001" spans="1:5" ht="45">
      <c r="A2001" s="124" t="s">
        <v>3921</v>
      </c>
      <c r="B2001" s="134" t="s">
        <v>3922</v>
      </c>
      <c r="C2001" s="139" t="s">
        <v>20</v>
      </c>
      <c r="D2001" s="162">
        <v>21.018301010131836</v>
      </c>
      <c r="E2001" s="173">
        <v>22.131313323974609</v>
      </c>
    </row>
    <row r="2002" spans="1:5" ht="45">
      <c r="A2002" s="124" t="s">
        <v>3923</v>
      </c>
      <c r="B2002" s="134" t="s">
        <v>3924</v>
      </c>
      <c r="C2002" s="139" t="s">
        <v>20</v>
      </c>
      <c r="D2002" s="165">
        <v>0</v>
      </c>
      <c r="E2002" s="176">
        <v>0</v>
      </c>
    </row>
    <row r="2003" spans="1:5" ht="45">
      <c r="A2003" s="124" t="s">
        <v>3925</v>
      </c>
      <c r="B2003" s="134" t="s">
        <v>3926</v>
      </c>
      <c r="C2003" s="139" t="s">
        <v>348</v>
      </c>
      <c r="D2003" s="165">
        <v>0</v>
      </c>
      <c r="E2003" s="176">
        <v>0</v>
      </c>
    </row>
    <row r="2004" spans="1:5" ht="45">
      <c r="A2004" s="124" t="s">
        <v>3927</v>
      </c>
      <c r="B2004" s="134" t="s">
        <v>3928</v>
      </c>
      <c r="C2004" s="139" t="s">
        <v>45</v>
      </c>
      <c r="D2004" s="162">
        <v>82.999801635742188</v>
      </c>
      <c r="E2004" s="173">
        <v>89.541130065917969</v>
      </c>
    </row>
    <row r="2005" spans="1:5" ht="45">
      <c r="A2005" s="124" t="s">
        <v>3929</v>
      </c>
      <c r="B2005" s="134" t="s">
        <v>3930</v>
      </c>
      <c r="C2005" s="139" t="s">
        <v>353</v>
      </c>
      <c r="D2005" s="166">
        <v>0.22021770477294922</v>
      </c>
      <c r="E2005" s="177">
        <v>0.21765708923339844</v>
      </c>
    </row>
    <row r="2006" spans="1:5" ht="45">
      <c r="A2006" s="124" t="s">
        <v>3931</v>
      </c>
      <c r="B2006" s="134" t="s">
        <v>3932</v>
      </c>
      <c r="C2006" s="139" t="s">
        <v>348</v>
      </c>
      <c r="D2006" s="161">
        <v>5.1340827941894531</v>
      </c>
      <c r="E2006" s="172">
        <v>4.1086997985839844</v>
      </c>
    </row>
    <row r="2007" spans="1:5" ht="45">
      <c r="A2007" s="124" t="s">
        <v>3933</v>
      </c>
      <c r="B2007" s="134" t="s">
        <v>3934</v>
      </c>
      <c r="C2007" s="139" t="s">
        <v>3446</v>
      </c>
      <c r="D2007" s="162">
        <v>28.586418151855469</v>
      </c>
      <c r="E2007" s="173">
        <v>28.579092025756836</v>
      </c>
    </row>
    <row r="2008" spans="1:5" ht="45">
      <c r="A2008" s="124" t="s">
        <v>3935</v>
      </c>
      <c r="B2008" s="134" t="s">
        <v>3936</v>
      </c>
      <c r="C2008" s="139" t="s">
        <v>20</v>
      </c>
      <c r="D2008" s="169">
        <v>9.4649400562047958E-3</v>
      </c>
      <c r="E2008" s="180">
        <v>9.9617969244718552E-3</v>
      </c>
    </row>
    <row r="2009" spans="1:5" ht="45">
      <c r="A2009" s="124" t="s">
        <v>3937</v>
      </c>
      <c r="B2009" s="134" t="s">
        <v>3938</v>
      </c>
      <c r="C2009" s="139" t="s">
        <v>162</v>
      </c>
      <c r="D2009" s="161">
        <v>5.0807676315307617</v>
      </c>
      <c r="E2009" s="172">
        <v>5.3379487991333008</v>
      </c>
    </row>
    <row r="2010" spans="1:5" ht="45">
      <c r="A2010" s="124" t="s">
        <v>3939</v>
      </c>
      <c r="B2010" s="134" t="s">
        <v>3940</v>
      </c>
      <c r="C2010" s="139" t="s">
        <v>3453</v>
      </c>
      <c r="D2010" s="161">
        <v>1.149121880531311</v>
      </c>
      <c r="E2010" s="172">
        <v>1.1516766548156738</v>
      </c>
    </row>
    <row r="2011" spans="1:5" ht="45">
      <c r="A2011" s="124" t="s">
        <v>3941</v>
      </c>
      <c r="B2011" s="134" t="s">
        <v>3942</v>
      </c>
      <c r="C2011" s="139" t="s">
        <v>45</v>
      </c>
      <c r="D2011" s="162">
        <v>75.3670654296875</v>
      </c>
      <c r="E2011" s="173">
        <v>75.314826965332031</v>
      </c>
    </row>
    <row r="2012" spans="1:5" ht="45">
      <c r="A2012" s="124" t="s">
        <v>3943</v>
      </c>
      <c r="B2012" s="134" t="s">
        <v>3944</v>
      </c>
      <c r="C2012" s="139" t="s">
        <v>45</v>
      </c>
      <c r="D2012" s="162">
        <v>20.221628189086914</v>
      </c>
      <c r="E2012" s="173">
        <v>20.207612991333008</v>
      </c>
    </row>
    <row r="2013" spans="1:5" ht="45">
      <c r="A2013" s="124" t="s">
        <v>3945</v>
      </c>
      <c r="B2013" s="134" t="s">
        <v>3946</v>
      </c>
      <c r="C2013" s="139" t="s">
        <v>45</v>
      </c>
      <c r="D2013" s="166">
        <v>2.9250187799334526E-2</v>
      </c>
      <c r="E2013" s="177">
        <v>2.9229914769530296E-2</v>
      </c>
    </row>
    <row r="2014" spans="1:5" ht="45">
      <c r="A2014" s="124" t="s">
        <v>3947</v>
      </c>
      <c r="B2014" s="134" t="s">
        <v>3948</v>
      </c>
      <c r="C2014" s="139" t="s">
        <v>45</v>
      </c>
      <c r="D2014" s="161">
        <v>3.4743857383728027</v>
      </c>
      <c r="E2014" s="172">
        <v>3.5412914752960205</v>
      </c>
    </row>
    <row r="2015" spans="1:5" ht="45">
      <c r="A2015" s="124" t="s">
        <v>3949</v>
      </c>
      <c r="B2015" s="134" t="s">
        <v>3950</v>
      </c>
      <c r="C2015" s="139" t="s">
        <v>45</v>
      </c>
      <c r="D2015" s="165">
        <v>0</v>
      </c>
      <c r="E2015" s="176">
        <v>0</v>
      </c>
    </row>
    <row r="2016" spans="1:5" ht="45">
      <c r="A2016" s="124" t="s">
        <v>3951</v>
      </c>
      <c r="B2016" s="134" t="s">
        <v>3952</v>
      </c>
      <c r="C2016" s="139" t="s">
        <v>45</v>
      </c>
      <c r="D2016" s="166">
        <v>0.90766996145248413</v>
      </c>
      <c r="E2016" s="177">
        <v>0.90704077482223511</v>
      </c>
    </row>
    <row r="2017" spans="1:5" ht="45">
      <c r="A2017" s="124" t="s">
        <v>3953</v>
      </c>
      <c r="B2017" s="134" t="s">
        <v>3954</v>
      </c>
      <c r="C2017" s="139" t="s">
        <v>45</v>
      </c>
      <c r="D2017" s="165">
        <v>0</v>
      </c>
      <c r="E2017" s="176">
        <v>0</v>
      </c>
    </row>
    <row r="2018" spans="1:5" ht="45">
      <c r="A2018" s="124" t="s">
        <v>3955</v>
      </c>
      <c r="B2018" s="134" t="s">
        <v>3956</v>
      </c>
      <c r="C2018" s="139" t="s">
        <v>1317</v>
      </c>
      <c r="D2018" s="165">
        <v>0</v>
      </c>
      <c r="E2018" s="176">
        <v>0</v>
      </c>
    </row>
    <row r="2019" spans="1:5" ht="45">
      <c r="A2019" s="124" t="s">
        <v>3957</v>
      </c>
      <c r="B2019" s="134" t="s">
        <v>3958</v>
      </c>
      <c r="C2019" s="139" t="s">
        <v>1308</v>
      </c>
      <c r="D2019" s="165">
        <v>0</v>
      </c>
      <c r="E2019" s="176">
        <v>0</v>
      </c>
    </row>
    <row r="2020" spans="1:5" ht="45">
      <c r="A2020" s="124" t="s">
        <v>3959</v>
      </c>
      <c r="B2020" s="134" t="s">
        <v>3960</v>
      </c>
      <c r="C2020" s="139" t="s">
        <v>1308</v>
      </c>
      <c r="D2020" s="165">
        <v>0</v>
      </c>
      <c r="E2020" s="176">
        <v>0</v>
      </c>
    </row>
    <row r="2021" spans="1:5" ht="45">
      <c r="A2021" s="124" t="s">
        <v>3961</v>
      </c>
      <c r="B2021" s="134" t="s">
        <v>3962</v>
      </c>
      <c r="C2021" s="139" t="s">
        <v>1308</v>
      </c>
      <c r="D2021" s="165">
        <v>0</v>
      </c>
      <c r="E2021" s="176">
        <v>0</v>
      </c>
    </row>
    <row r="2022" spans="1:5" ht="45">
      <c r="A2022" s="124" t="s">
        <v>3963</v>
      </c>
      <c r="B2022" s="134" t="s">
        <v>3964</v>
      </c>
      <c r="C2022" s="139" t="s">
        <v>1308</v>
      </c>
      <c r="D2022" s="165">
        <v>0</v>
      </c>
      <c r="E2022" s="176">
        <v>0</v>
      </c>
    </row>
    <row r="2023" spans="1:5" ht="45">
      <c r="A2023" s="124" t="s">
        <v>3965</v>
      </c>
      <c r="B2023" s="134" t="s">
        <v>3966</v>
      </c>
      <c r="C2023" s="139" t="s">
        <v>1308</v>
      </c>
      <c r="D2023" s="165">
        <v>0</v>
      </c>
      <c r="E2023" s="176">
        <v>0</v>
      </c>
    </row>
    <row r="2024" spans="1:5" ht="45">
      <c r="A2024" s="124" t="s">
        <v>3967</v>
      </c>
      <c r="B2024" s="134" t="s">
        <v>3968</v>
      </c>
      <c r="C2024" s="139" t="s">
        <v>45</v>
      </c>
      <c r="D2024" s="162">
        <v>20.949495315551758</v>
      </c>
      <c r="E2024" s="173">
        <v>20.949495315551758</v>
      </c>
    </row>
    <row r="2025" spans="1:5" ht="45">
      <c r="A2025" s="124" t="s">
        <v>3969</v>
      </c>
      <c r="B2025" s="134" t="s">
        <v>3970</v>
      </c>
      <c r="C2025" s="139" t="s">
        <v>3484</v>
      </c>
      <c r="D2025" s="163">
        <v>16480.69140625</v>
      </c>
      <c r="E2025" s="174">
        <v>17357.865234375</v>
      </c>
    </row>
    <row r="2026" spans="1:5" ht="45">
      <c r="A2026" s="124" t="s">
        <v>3971</v>
      </c>
      <c r="B2026" s="134" t="s">
        <v>3972</v>
      </c>
      <c r="C2026" s="139" t="s">
        <v>50</v>
      </c>
      <c r="D2026" s="161">
        <v>1.1024942398071289</v>
      </c>
      <c r="E2026" s="172">
        <v>1.1016565561294556</v>
      </c>
    </row>
    <row r="2027" spans="1:5" ht="45">
      <c r="A2027" s="124" t="s">
        <v>3973</v>
      </c>
      <c r="B2027" s="134" t="s">
        <v>3974</v>
      </c>
      <c r="C2027" s="139" t="s">
        <v>42</v>
      </c>
      <c r="D2027" s="162">
        <v>39.169643402099609</v>
      </c>
      <c r="E2027" s="173">
        <v>38.146694183349609</v>
      </c>
    </row>
    <row r="2028" spans="1:5" ht="45">
      <c r="A2028" s="124" t="s">
        <v>3975</v>
      </c>
      <c r="B2028" s="134" t="s">
        <v>3976</v>
      </c>
      <c r="C2028" s="139" t="s">
        <v>20</v>
      </c>
      <c r="D2028" s="162">
        <v>21.018301010131836</v>
      </c>
      <c r="E2028" s="173">
        <v>22.131313323974609</v>
      </c>
    </row>
    <row r="2029" spans="1:5" ht="45">
      <c r="A2029" s="124" t="s">
        <v>3977</v>
      </c>
      <c r="B2029" s="134" t="s">
        <v>3978</v>
      </c>
      <c r="C2029" s="139" t="s">
        <v>20</v>
      </c>
      <c r="D2029" s="165">
        <v>0</v>
      </c>
      <c r="E2029" s="176">
        <v>0</v>
      </c>
    </row>
    <row r="2030" spans="1:5" ht="45">
      <c r="A2030" s="124" t="s">
        <v>3979</v>
      </c>
      <c r="B2030" s="134" t="s">
        <v>3980</v>
      </c>
      <c r="C2030" s="139" t="s">
        <v>348</v>
      </c>
      <c r="D2030" s="165">
        <v>0</v>
      </c>
      <c r="E2030" s="176">
        <v>0</v>
      </c>
    </row>
    <row r="2031" spans="1:5" ht="45">
      <c r="A2031" s="124" t="s">
        <v>3981</v>
      </c>
      <c r="B2031" s="134" t="s">
        <v>3982</v>
      </c>
      <c r="C2031" s="139" t="s">
        <v>45</v>
      </c>
      <c r="D2031" s="162">
        <v>54.297760009765625</v>
      </c>
      <c r="E2031" s="173">
        <v>58.432216644287109</v>
      </c>
    </row>
    <row r="2032" spans="1:5" ht="45">
      <c r="A2032" s="124" t="s">
        <v>3983</v>
      </c>
      <c r="B2032" s="134" t="s">
        <v>3984</v>
      </c>
      <c r="C2032" s="139" t="s">
        <v>353</v>
      </c>
      <c r="D2032" s="166">
        <v>0.22626541554927826</v>
      </c>
      <c r="E2032" s="177">
        <v>0.22371335327625275</v>
      </c>
    </row>
    <row r="2033" spans="1:5" ht="45">
      <c r="A2033" s="124" t="s">
        <v>3985</v>
      </c>
      <c r="B2033" s="134" t="s">
        <v>3986</v>
      </c>
      <c r="C2033" s="139" t="s">
        <v>348</v>
      </c>
      <c r="D2033" s="162">
        <v>14.550948143005371</v>
      </c>
      <c r="E2033" s="173">
        <v>13.50458812713623</v>
      </c>
    </row>
    <row r="2034" spans="1:5" ht="45">
      <c r="A2034" s="124" t="s">
        <v>3987</v>
      </c>
      <c r="B2034" s="134" t="s">
        <v>3988</v>
      </c>
      <c r="C2034" s="139" t="s">
        <v>3446</v>
      </c>
      <c r="D2034" s="162">
        <v>28.586418151855469</v>
      </c>
      <c r="E2034" s="173">
        <v>28.579092025756836</v>
      </c>
    </row>
    <row r="2035" spans="1:5" ht="45">
      <c r="A2035" s="124" t="s">
        <v>3989</v>
      </c>
      <c r="B2035" s="134" t="s">
        <v>3990</v>
      </c>
      <c r="C2035" s="139" t="s">
        <v>20</v>
      </c>
      <c r="D2035" s="169">
        <v>9.4649400562047958E-3</v>
      </c>
      <c r="E2035" s="180">
        <v>9.9617969244718552E-3</v>
      </c>
    </row>
    <row r="2036" spans="1:5" ht="45">
      <c r="A2036" s="124" t="s">
        <v>3991</v>
      </c>
      <c r="B2036" s="134" t="s">
        <v>3992</v>
      </c>
      <c r="C2036" s="139" t="s">
        <v>162</v>
      </c>
      <c r="D2036" s="161">
        <v>4.8106751441955566</v>
      </c>
      <c r="E2036" s="172">
        <v>5.0539655685424805</v>
      </c>
    </row>
    <row r="2037" spans="1:5" ht="45">
      <c r="A2037" s="124" t="s">
        <v>3993</v>
      </c>
      <c r="B2037" s="134" t="s">
        <v>3994</v>
      </c>
      <c r="C2037" s="139" t="s">
        <v>3453</v>
      </c>
      <c r="D2037" s="161">
        <v>1.2136385440826416</v>
      </c>
      <c r="E2037" s="172">
        <v>1.216389536857605</v>
      </c>
    </row>
    <row r="2038" spans="1:5" ht="45">
      <c r="A2038" s="124" t="s">
        <v>3995</v>
      </c>
      <c r="B2038" s="134" t="s">
        <v>3996</v>
      </c>
      <c r="C2038" s="139" t="s">
        <v>45</v>
      </c>
      <c r="D2038" s="162">
        <v>75.3670654296875</v>
      </c>
      <c r="E2038" s="173">
        <v>75.314826965332031</v>
      </c>
    </row>
    <row r="2039" spans="1:5" ht="45">
      <c r="A2039" s="124" t="s">
        <v>3997</v>
      </c>
      <c r="B2039" s="134" t="s">
        <v>3998</v>
      </c>
      <c r="C2039" s="139" t="s">
        <v>45</v>
      </c>
      <c r="D2039" s="162">
        <v>20.221628189086914</v>
      </c>
      <c r="E2039" s="173">
        <v>20.207612991333008</v>
      </c>
    </row>
    <row r="2040" spans="1:5" ht="45">
      <c r="A2040" s="124" t="s">
        <v>3999</v>
      </c>
      <c r="B2040" s="134" t="s">
        <v>4000</v>
      </c>
      <c r="C2040" s="139" t="s">
        <v>45</v>
      </c>
      <c r="D2040" s="166">
        <v>2.9250187799334526E-2</v>
      </c>
      <c r="E2040" s="177">
        <v>2.9229914769530296E-2</v>
      </c>
    </row>
    <row r="2041" spans="1:5" ht="45">
      <c r="A2041" s="124" t="s">
        <v>4001</v>
      </c>
      <c r="B2041" s="134" t="s">
        <v>4002</v>
      </c>
      <c r="C2041" s="139" t="s">
        <v>45</v>
      </c>
      <c r="D2041" s="161">
        <v>3.4743857383728027</v>
      </c>
      <c r="E2041" s="172">
        <v>3.5412914752960205</v>
      </c>
    </row>
    <row r="2042" spans="1:5" ht="45">
      <c r="A2042" s="124" t="s">
        <v>4003</v>
      </c>
      <c r="B2042" s="134" t="s">
        <v>4004</v>
      </c>
      <c r="C2042" s="139" t="s">
        <v>45</v>
      </c>
      <c r="D2042" s="165">
        <v>0</v>
      </c>
      <c r="E2042" s="176">
        <v>0</v>
      </c>
    </row>
    <row r="2043" spans="1:5" ht="45">
      <c r="A2043" s="124" t="s">
        <v>4005</v>
      </c>
      <c r="B2043" s="134" t="s">
        <v>4006</v>
      </c>
      <c r="C2043" s="139" t="s">
        <v>45</v>
      </c>
      <c r="D2043" s="166">
        <v>0.90766996145248413</v>
      </c>
      <c r="E2043" s="177">
        <v>0.90704077482223511</v>
      </c>
    </row>
    <row r="2044" spans="1:5" ht="45">
      <c r="A2044" s="124" t="s">
        <v>4007</v>
      </c>
      <c r="B2044" s="134" t="s">
        <v>4008</v>
      </c>
      <c r="C2044" s="139" t="s">
        <v>45</v>
      </c>
      <c r="D2044" s="165">
        <v>0</v>
      </c>
      <c r="E2044" s="176">
        <v>0</v>
      </c>
    </row>
    <row r="2045" spans="1:5" ht="45">
      <c r="A2045" s="124" t="s">
        <v>4009</v>
      </c>
      <c r="B2045" s="134" t="s">
        <v>4010</v>
      </c>
      <c r="C2045" s="139" t="s">
        <v>1317</v>
      </c>
      <c r="D2045" s="165">
        <v>0</v>
      </c>
      <c r="E2045" s="176">
        <v>0</v>
      </c>
    </row>
    <row r="2046" spans="1:5" ht="45">
      <c r="A2046" s="124" t="s">
        <v>4011</v>
      </c>
      <c r="B2046" s="134" t="s">
        <v>4012</v>
      </c>
      <c r="C2046" s="139" t="s">
        <v>1308</v>
      </c>
      <c r="D2046" s="165">
        <v>0</v>
      </c>
      <c r="E2046" s="176">
        <v>0</v>
      </c>
    </row>
    <row r="2047" spans="1:5" ht="45">
      <c r="A2047" s="124" t="s">
        <v>4013</v>
      </c>
      <c r="B2047" s="134" t="s">
        <v>4014</v>
      </c>
      <c r="C2047" s="139" t="s">
        <v>1308</v>
      </c>
      <c r="D2047" s="165">
        <v>0</v>
      </c>
      <c r="E2047" s="176">
        <v>0</v>
      </c>
    </row>
    <row r="2048" spans="1:5" ht="45">
      <c r="A2048" s="124" t="s">
        <v>4015</v>
      </c>
      <c r="B2048" s="134" t="s">
        <v>4016</v>
      </c>
      <c r="C2048" s="139" t="s">
        <v>1308</v>
      </c>
      <c r="D2048" s="165">
        <v>0</v>
      </c>
      <c r="E2048" s="176">
        <v>0</v>
      </c>
    </row>
    <row r="2049" spans="1:5" ht="45">
      <c r="A2049" s="124" t="s">
        <v>4017</v>
      </c>
      <c r="B2049" s="134" t="s">
        <v>4018</v>
      </c>
      <c r="C2049" s="139" t="s">
        <v>1308</v>
      </c>
      <c r="D2049" s="165">
        <v>0</v>
      </c>
      <c r="E2049" s="176">
        <v>0</v>
      </c>
    </row>
    <row r="2050" spans="1:5" ht="45">
      <c r="A2050" s="124" t="s">
        <v>4019</v>
      </c>
      <c r="B2050" s="134" t="s">
        <v>4020</v>
      </c>
      <c r="C2050" s="139" t="s">
        <v>1308</v>
      </c>
      <c r="D2050" s="165">
        <v>0</v>
      </c>
      <c r="E2050" s="176">
        <v>0</v>
      </c>
    </row>
    <row r="2051" spans="1:5" ht="45">
      <c r="A2051" s="124" t="s">
        <v>4021</v>
      </c>
      <c r="B2051" s="134" t="s">
        <v>4022</v>
      </c>
      <c r="C2051" s="139" t="s">
        <v>45</v>
      </c>
      <c r="D2051" s="162">
        <v>20.949495315551758</v>
      </c>
      <c r="E2051" s="173">
        <v>20.949495315551758</v>
      </c>
    </row>
    <row r="2052" spans="1:5" ht="45">
      <c r="A2052" s="124" t="s">
        <v>4023</v>
      </c>
      <c r="B2052" s="134" t="s">
        <v>4024</v>
      </c>
      <c r="C2052" s="139" t="s">
        <v>3484</v>
      </c>
      <c r="D2052" s="163">
        <v>16480.69140625</v>
      </c>
      <c r="E2052" s="174">
        <v>17357.865234375</v>
      </c>
    </row>
    <row r="2053" spans="1:5" ht="45">
      <c r="A2053" s="124" t="s">
        <v>4025</v>
      </c>
      <c r="B2053" s="134" t="s">
        <v>4026</v>
      </c>
      <c r="C2053" s="139" t="s">
        <v>50</v>
      </c>
      <c r="D2053" s="161">
        <v>1.1024942398071289</v>
      </c>
      <c r="E2053" s="172">
        <v>1.1016565561294556</v>
      </c>
    </row>
    <row r="2054" spans="1:5" ht="45">
      <c r="A2054" s="124" t="s">
        <v>4027</v>
      </c>
      <c r="B2054" s="134" t="s">
        <v>4028</v>
      </c>
      <c r="C2054" s="139" t="s">
        <v>42</v>
      </c>
      <c r="D2054" s="162">
        <v>39.169643402099609</v>
      </c>
      <c r="E2054" s="173">
        <v>38.146694183349609</v>
      </c>
    </row>
    <row r="2055" spans="1:5" ht="45">
      <c r="A2055" s="124" t="s">
        <v>4029</v>
      </c>
      <c r="B2055" s="134" t="s">
        <v>4030</v>
      </c>
      <c r="C2055" s="139" t="s">
        <v>20</v>
      </c>
      <c r="D2055" s="162">
        <v>21.018301010131836</v>
      </c>
      <c r="E2055" s="173">
        <v>22.131313323974609</v>
      </c>
    </row>
    <row r="2056" spans="1:5" ht="45">
      <c r="A2056" s="124" t="s">
        <v>4031</v>
      </c>
      <c r="B2056" s="134" t="s">
        <v>4032</v>
      </c>
      <c r="C2056" s="139" t="s">
        <v>20</v>
      </c>
      <c r="D2056" s="165">
        <v>0</v>
      </c>
      <c r="E2056" s="176">
        <v>0</v>
      </c>
    </row>
    <row r="2057" spans="1:5" ht="45">
      <c r="A2057" s="124" t="s">
        <v>4033</v>
      </c>
      <c r="B2057" s="134" t="s">
        <v>4034</v>
      </c>
      <c r="C2057" s="139" t="s">
        <v>348</v>
      </c>
      <c r="D2057" s="165">
        <v>0</v>
      </c>
      <c r="E2057" s="176">
        <v>0</v>
      </c>
    </row>
    <row r="2058" spans="1:5" ht="45">
      <c r="A2058" s="124" t="s">
        <v>4035</v>
      </c>
      <c r="B2058" s="134" t="s">
        <v>4036</v>
      </c>
      <c r="C2058" s="139" t="s">
        <v>45</v>
      </c>
      <c r="D2058" s="162">
        <v>54.297760009765625</v>
      </c>
      <c r="E2058" s="173">
        <v>58.432216644287109</v>
      </c>
    </row>
    <row r="2059" spans="1:5" ht="45">
      <c r="A2059" s="124" t="s">
        <v>4037</v>
      </c>
      <c r="B2059" s="134" t="s">
        <v>4038</v>
      </c>
      <c r="C2059" s="139" t="s">
        <v>353</v>
      </c>
      <c r="D2059" s="166">
        <v>0.22626541554927826</v>
      </c>
      <c r="E2059" s="177">
        <v>0.22371335327625275</v>
      </c>
    </row>
    <row r="2060" spans="1:5" ht="45">
      <c r="A2060" s="124" t="s">
        <v>4039</v>
      </c>
      <c r="B2060" s="134" t="s">
        <v>4040</v>
      </c>
      <c r="C2060" s="139" t="s">
        <v>348</v>
      </c>
      <c r="D2060" s="162">
        <v>14.550948143005371</v>
      </c>
      <c r="E2060" s="173">
        <v>13.50458812713623</v>
      </c>
    </row>
    <row r="2061" spans="1:5" ht="45">
      <c r="A2061" s="124" t="s">
        <v>4041</v>
      </c>
      <c r="B2061" s="134" t="s">
        <v>4042</v>
      </c>
      <c r="C2061" s="139" t="s">
        <v>3446</v>
      </c>
      <c r="D2061" s="162">
        <v>28.586418151855469</v>
      </c>
      <c r="E2061" s="173">
        <v>28.579092025756836</v>
      </c>
    </row>
    <row r="2062" spans="1:5" ht="45">
      <c r="A2062" s="124" t="s">
        <v>4043</v>
      </c>
      <c r="B2062" s="134" t="s">
        <v>4044</v>
      </c>
      <c r="C2062" s="139" t="s">
        <v>20</v>
      </c>
      <c r="D2062" s="169">
        <v>9.4649400562047958E-3</v>
      </c>
      <c r="E2062" s="180">
        <v>9.9617969244718552E-3</v>
      </c>
    </row>
    <row r="2063" spans="1:5" ht="45">
      <c r="A2063" s="124" t="s">
        <v>4045</v>
      </c>
      <c r="B2063" s="134" t="s">
        <v>4046</v>
      </c>
      <c r="C2063" s="139" t="s">
        <v>162</v>
      </c>
      <c r="D2063" s="161">
        <v>4.8106751441955566</v>
      </c>
      <c r="E2063" s="172">
        <v>5.0539655685424805</v>
      </c>
    </row>
    <row r="2064" spans="1:5" ht="45">
      <c r="A2064" s="124" t="s">
        <v>4047</v>
      </c>
      <c r="B2064" s="134" t="s">
        <v>4048</v>
      </c>
      <c r="C2064" s="139" t="s">
        <v>3453</v>
      </c>
      <c r="D2064" s="161">
        <v>1.2136385440826416</v>
      </c>
      <c r="E2064" s="172">
        <v>1.216389536857605</v>
      </c>
    </row>
    <row r="2065" spans="1:5" ht="45">
      <c r="A2065" s="124" t="s">
        <v>4049</v>
      </c>
      <c r="B2065" s="134" t="s">
        <v>4050</v>
      </c>
      <c r="C2065" s="139" t="s">
        <v>45</v>
      </c>
      <c r="D2065" s="162">
        <v>75.3670654296875</v>
      </c>
      <c r="E2065" s="173">
        <v>75.314826965332031</v>
      </c>
    </row>
    <row r="2066" spans="1:5" ht="45">
      <c r="A2066" s="124" t="s">
        <v>4051</v>
      </c>
      <c r="B2066" s="134" t="s">
        <v>4052</v>
      </c>
      <c r="C2066" s="139" t="s">
        <v>45</v>
      </c>
      <c r="D2066" s="162">
        <v>20.221628189086914</v>
      </c>
      <c r="E2066" s="173">
        <v>20.207612991333008</v>
      </c>
    </row>
    <row r="2067" spans="1:5" ht="45">
      <c r="A2067" s="124" t="s">
        <v>4053</v>
      </c>
      <c r="B2067" s="134" t="s">
        <v>4054</v>
      </c>
      <c r="C2067" s="139" t="s">
        <v>45</v>
      </c>
      <c r="D2067" s="166">
        <v>2.9250187799334526E-2</v>
      </c>
      <c r="E2067" s="177">
        <v>2.9229914769530296E-2</v>
      </c>
    </row>
    <row r="2068" spans="1:5" ht="45">
      <c r="A2068" s="124" t="s">
        <v>4055</v>
      </c>
      <c r="B2068" s="134" t="s">
        <v>4056</v>
      </c>
      <c r="C2068" s="139" t="s">
        <v>45</v>
      </c>
      <c r="D2068" s="161">
        <v>3.4743857383728027</v>
      </c>
      <c r="E2068" s="172">
        <v>3.5412914752960205</v>
      </c>
    </row>
    <row r="2069" spans="1:5" ht="45">
      <c r="A2069" s="124" t="s">
        <v>4057</v>
      </c>
      <c r="B2069" s="134" t="s">
        <v>4058</v>
      </c>
      <c r="C2069" s="139" t="s">
        <v>45</v>
      </c>
      <c r="D2069" s="165">
        <v>0</v>
      </c>
      <c r="E2069" s="176">
        <v>0</v>
      </c>
    </row>
    <row r="2070" spans="1:5" ht="45">
      <c r="A2070" s="124" t="s">
        <v>4059</v>
      </c>
      <c r="B2070" s="134" t="s">
        <v>4060</v>
      </c>
      <c r="C2070" s="139" t="s">
        <v>45</v>
      </c>
      <c r="D2070" s="166">
        <v>0.90766996145248413</v>
      </c>
      <c r="E2070" s="177">
        <v>0.90704077482223511</v>
      </c>
    </row>
    <row r="2071" spans="1:5" ht="45">
      <c r="A2071" s="124" t="s">
        <v>4061</v>
      </c>
      <c r="B2071" s="134" t="s">
        <v>4062</v>
      </c>
      <c r="C2071" s="139" t="s">
        <v>45</v>
      </c>
      <c r="D2071" s="165">
        <v>0</v>
      </c>
      <c r="E2071" s="176">
        <v>0</v>
      </c>
    </row>
    <row r="2072" spans="1:5" ht="45">
      <c r="A2072" s="124" t="s">
        <v>4063</v>
      </c>
      <c r="B2072" s="134" t="s">
        <v>4064</v>
      </c>
      <c r="C2072" s="139" t="s">
        <v>1317</v>
      </c>
      <c r="D2072" s="165">
        <v>0</v>
      </c>
      <c r="E2072" s="176">
        <v>0</v>
      </c>
    </row>
    <row r="2073" spans="1:5" ht="45">
      <c r="A2073" s="124" t="s">
        <v>4065</v>
      </c>
      <c r="B2073" s="134" t="s">
        <v>4066</v>
      </c>
      <c r="C2073" s="139" t="s">
        <v>1308</v>
      </c>
      <c r="D2073" s="165">
        <v>0</v>
      </c>
      <c r="E2073" s="176">
        <v>0</v>
      </c>
    </row>
    <row r="2074" spans="1:5" ht="45">
      <c r="A2074" s="124" t="s">
        <v>4067</v>
      </c>
      <c r="B2074" s="134" t="s">
        <v>4068</v>
      </c>
      <c r="C2074" s="139" t="s">
        <v>1308</v>
      </c>
      <c r="D2074" s="165">
        <v>0</v>
      </c>
      <c r="E2074" s="176">
        <v>0</v>
      </c>
    </row>
    <row r="2075" spans="1:5" ht="45">
      <c r="A2075" s="124" t="s">
        <v>4069</v>
      </c>
      <c r="B2075" s="134" t="s">
        <v>4070</v>
      </c>
      <c r="C2075" s="139" t="s">
        <v>1308</v>
      </c>
      <c r="D2075" s="165">
        <v>0</v>
      </c>
      <c r="E2075" s="176">
        <v>0</v>
      </c>
    </row>
    <row r="2076" spans="1:5" ht="45">
      <c r="A2076" s="124" t="s">
        <v>4071</v>
      </c>
      <c r="B2076" s="134" t="s">
        <v>4072</v>
      </c>
      <c r="C2076" s="139" t="s">
        <v>1308</v>
      </c>
      <c r="D2076" s="165">
        <v>0</v>
      </c>
      <c r="E2076" s="176">
        <v>0</v>
      </c>
    </row>
    <row r="2077" spans="1:5" ht="45">
      <c r="A2077" s="124" t="s">
        <v>4073</v>
      </c>
      <c r="B2077" s="134" t="s">
        <v>4074</v>
      </c>
      <c r="C2077" s="139" t="s">
        <v>1308</v>
      </c>
      <c r="D2077" s="165">
        <v>0</v>
      </c>
      <c r="E2077" s="176">
        <v>0</v>
      </c>
    </row>
    <row r="2078" spans="1:5" ht="45">
      <c r="A2078" s="124" t="s">
        <v>4075</v>
      </c>
      <c r="B2078" s="134" t="s">
        <v>4076</v>
      </c>
      <c r="C2078" s="139" t="s">
        <v>45</v>
      </c>
      <c r="D2078" s="162">
        <v>20.949495315551758</v>
      </c>
      <c r="E2078" s="173">
        <v>20.949495315551758</v>
      </c>
    </row>
    <row r="2079" spans="1:5" ht="45">
      <c r="A2079" s="124" t="s">
        <v>4077</v>
      </c>
      <c r="B2079" s="134" t="s">
        <v>4078</v>
      </c>
      <c r="C2079" s="139" t="s">
        <v>3484</v>
      </c>
      <c r="D2079" s="163">
        <v>16480.69140625</v>
      </c>
      <c r="E2079" s="174">
        <v>17357.865234375</v>
      </c>
    </row>
    <row r="2080" spans="1:5" ht="45">
      <c r="A2080" s="124" t="s">
        <v>4079</v>
      </c>
      <c r="B2080" s="134" t="s">
        <v>4080</v>
      </c>
      <c r="C2080" s="139" t="s">
        <v>50</v>
      </c>
      <c r="D2080" s="161">
        <v>1.0975090265274048</v>
      </c>
      <c r="E2080" s="172">
        <v>1.0966713428497314</v>
      </c>
    </row>
    <row r="2081" spans="1:5" ht="45">
      <c r="A2081" s="124" t="s">
        <v>4081</v>
      </c>
      <c r="B2081" s="134" t="s">
        <v>4082</v>
      </c>
      <c r="C2081" s="139" t="s">
        <v>42</v>
      </c>
      <c r="D2081" s="162">
        <v>38.059074401855469</v>
      </c>
      <c r="E2081" s="173">
        <v>37.035446166992188</v>
      </c>
    </row>
    <row r="2082" spans="1:5" ht="45">
      <c r="A2082" s="124" t="s">
        <v>4083</v>
      </c>
      <c r="B2082" s="134" t="s">
        <v>4084</v>
      </c>
      <c r="C2082" s="139" t="s">
        <v>20</v>
      </c>
      <c r="D2082" s="162">
        <v>21.018301010131836</v>
      </c>
      <c r="E2082" s="173">
        <v>22.131313323974609</v>
      </c>
    </row>
    <row r="2083" spans="1:5" ht="45">
      <c r="A2083" s="124" t="s">
        <v>4085</v>
      </c>
      <c r="B2083" s="134" t="s">
        <v>4086</v>
      </c>
      <c r="C2083" s="139" t="s">
        <v>20</v>
      </c>
      <c r="D2083" s="165">
        <v>0</v>
      </c>
      <c r="E2083" s="176">
        <v>0</v>
      </c>
    </row>
    <row r="2084" spans="1:5" ht="45">
      <c r="A2084" s="124" t="s">
        <v>4087</v>
      </c>
      <c r="B2084" s="134" t="s">
        <v>4088</v>
      </c>
      <c r="C2084" s="139" t="s">
        <v>348</v>
      </c>
      <c r="D2084" s="165">
        <v>0</v>
      </c>
      <c r="E2084" s="176">
        <v>0</v>
      </c>
    </row>
    <row r="2085" spans="1:5" ht="45">
      <c r="A2085" s="124" t="s">
        <v>4089</v>
      </c>
      <c r="B2085" s="134" t="s">
        <v>4090</v>
      </c>
      <c r="C2085" s="139" t="s">
        <v>45</v>
      </c>
      <c r="D2085" s="162">
        <v>57.383590698242188</v>
      </c>
      <c r="E2085" s="173">
        <v>61.782821655273438</v>
      </c>
    </row>
    <row r="2086" spans="1:5" ht="45">
      <c r="A2086" s="124" t="s">
        <v>4091</v>
      </c>
      <c r="B2086" s="134" t="s">
        <v>4092</v>
      </c>
      <c r="C2086" s="139" t="s">
        <v>353</v>
      </c>
      <c r="D2086" s="166">
        <v>0.22392493486404419</v>
      </c>
      <c r="E2086" s="177">
        <v>0.22135874629020691</v>
      </c>
    </row>
    <row r="2087" spans="1:5" ht="45">
      <c r="A2087" s="124" t="s">
        <v>4093</v>
      </c>
      <c r="B2087" s="134" t="s">
        <v>4094</v>
      </c>
      <c r="C2087" s="139" t="s">
        <v>348</v>
      </c>
      <c r="D2087" s="162">
        <v>13.409765243530273</v>
      </c>
      <c r="E2087" s="173">
        <v>12.363029479980469</v>
      </c>
    </row>
    <row r="2088" spans="1:5" ht="45">
      <c r="A2088" s="124" t="s">
        <v>4095</v>
      </c>
      <c r="B2088" s="134" t="s">
        <v>4096</v>
      </c>
      <c r="C2088" s="139" t="s">
        <v>3446</v>
      </c>
      <c r="D2088" s="162">
        <v>28.586418151855469</v>
      </c>
      <c r="E2088" s="173">
        <v>28.579092025756836</v>
      </c>
    </row>
    <row r="2089" spans="1:5" ht="45">
      <c r="A2089" s="124" t="s">
        <v>4097</v>
      </c>
      <c r="B2089" s="134" t="s">
        <v>4098</v>
      </c>
      <c r="C2089" s="139" t="s">
        <v>20</v>
      </c>
      <c r="D2089" s="169">
        <v>9.4649400562047958E-3</v>
      </c>
      <c r="E2089" s="180">
        <v>9.9617969244718552E-3</v>
      </c>
    </row>
    <row r="2090" spans="1:5" ht="45">
      <c r="A2090" s="124" t="s">
        <v>4099</v>
      </c>
      <c r="B2090" s="134" t="s">
        <v>4100</v>
      </c>
      <c r="C2090" s="139" t="s">
        <v>162</v>
      </c>
      <c r="D2090" s="161">
        <v>4.8153433799743652</v>
      </c>
      <c r="E2090" s="172">
        <v>5.0588164329528809</v>
      </c>
    </row>
    <row r="2091" spans="1:5" ht="45">
      <c r="A2091" s="124" t="s">
        <v>4101</v>
      </c>
      <c r="B2091" s="134" t="s">
        <v>4102</v>
      </c>
      <c r="C2091" s="139" t="s">
        <v>3453</v>
      </c>
      <c r="D2091" s="161">
        <v>1.2124619483947754</v>
      </c>
      <c r="E2091" s="172">
        <v>1.2152231931686401</v>
      </c>
    </row>
    <row r="2092" spans="1:5" ht="45">
      <c r="A2092" s="124" t="s">
        <v>4103</v>
      </c>
      <c r="B2092" s="134" t="s">
        <v>4104</v>
      </c>
      <c r="C2092" s="139" t="s">
        <v>45</v>
      </c>
      <c r="D2092" s="162">
        <v>75.3670654296875</v>
      </c>
      <c r="E2092" s="173">
        <v>75.314826965332031</v>
      </c>
    </row>
    <row r="2093" spans="1:5" ht="45">
      <c r="A2093" s="124" t="s">
        <v>4105</v>
      </c>
      <c r="B2093" s="134" t="s">
        <v>4106</v>
      </c>
      <c r="C2093" s="139" t="s">
        <v>45</v>
      </c>
      <c r="D2093" s="162">
        <v>20.221628189086914</v>
      </c>
      <c r="E2093" s="173">
        <v>20.207612991333008</v>
      </c>
    </row>
    <row r="2094" spans="1:5" ht="45">
      <c r="A2094" s="124" t="s">
        <v>4107</v>
      </c>
      <c r="B2094" s="134" t="s">
        <v>4108</v>
      </c>
      <c r="C2094" s="139" t="s">
        <v>45</v>
      </c>
      <c r="D2094" s="166">
        <v>2.9250187799334526E-2</v>
      </c>
      <c r="E2094" s="177">
        <v>2.9229914769530296E-2</v>
      </c>
    </row>
    <row r="2095" spans="1:5" ht="45">
      <c r="A2095" s="124" t="s">
        <v>4109</v>
      </c>
      <c r="B2095" s="134" t="s">
        <v>4110</v>
      </c>
      <c r="C2095" s="139" t="s">
        <v>45</v>
      </c>
      <c r="D2095" s="161">
        <v>3.4743857383728027</v>
      </c>
      <c r="E2095" s="172">
        <v>3.5412914752960205</v>
      </c>
    </row>
    <row r="2096" spans="1:5" ht="45">
      <c r="A2096" s="124" t="s">
        <v>4111</v>
      </c>
      <c r="B2096" s="134" t="s">
        <v>4112</v>
      </c>
      <c r="C2096" s="139" t="s">
        <v>45</v>
      </c>
      <c r="D2096" s="165">
        <v>0</v>
      </c>
      <c r="E2096" s="176">
        <v>0</v>
      </c>
    </row>
    <row r="2097" spans="1:5" ht="45">
      <c r="A2097" s="124" t="s">
        <v>4113</v>
      </c>
      <c r="B2097" s="134" t="s">
        <v>4114</v>
      </c>
      <c r="C2097" s="139" t="s">
        <v>45</v>
      </c>
      <c r="D2097" s="166">
        <v>0.90766996145248413</v>
      </c>
      <c r="E2097" s="177">
        <v>0.90704077482223511</v>
      </c>
    </row>
    <row r="2098" spans="1:5" ht="45">
      <c r="A2098" s="124" t="s">
        <v>4115</v>
      </c>
      <c r="B2098" s="134" t="s">
        <v>4116</v>
      </c>
      <c r="C2098" s="139" t="s">
        <v>45</v>
      </c>
      <c r="D2098" s="165">
        <v>0</v>
      </c>
      <c r="E2098" s="176">
        <v>0</v>
      </c>
    </row>
    <row r="2099" spans="1:5" ht="45">
      <c r="A2099" s="124" t="s">
        <v>4117</v>
      </c>
      <c r="B2099" s="134" t="s">
        <v>4118</v>
      </c>
      <c r="C2099" s="139" t="s">
        <v>1317</v>
      </c>
      <c r="D2099" s="165">
        <v>0</v>
      </c>
      <c r="E2099" s="176">
        <v>0</v>
      </c>
    </row>
    <row r="2100" spans="1:5" ht="45">
      <c r="A2100" s="124" t="s">
        <v>4119</v>
      </c>
      <c r="B2100" s="134" t="s">
        <v>4120</v>
      </c>
      <c r="C2100" s="139" t="s">
        <v>1308</v>
      </c>
      <c r="D2100" s="165">
        <v>0</v>
      </c>
      <c r="E2100" s="176">
        <v>0</v>
      </c>
    </row>
    <row r="2101" spans="1:5" ht="45">
      <c r="A2101" s="124" t="s">
        <v>4121</v>
      </c>
      <c r="B2101" s="134" t="s">
        <v>4122</v>
      </c>
      <c r="C2101" s="139" t="s">
        <v>1308</v>
      </c>
      <c r="D2101" s="165">
        <v>0</v>
      </c>
      <c r="E2101" s="176">
        <v>0</v>
      </c>
    </row>
    <row r="2102" spans="1:5" ht="45">
      <c r="A2102" s="124" t="s">
        <v>4123</v>
      </c>
      <c r="B2102" s="134" t="s">
        <v>4124</v>
      </c>
      <c r="C2102" s="139" t="s">
        <v>1308</v>
      </c>
      <c r="D2102" s="165">
        <v>0</v>
      </c>
      <c r="E2102" s="176">
        <v>0</v>
      </c>
    </row>
    <row r="2103" spans="1:5" ht="45">
      <c r="A2103" s="124" t="s">
        <v>4125</v>
      </c>
      <c r="B2103" s="134" t="s">
        <v>4126</v>
      </c>
      <c r="C2103" s="139" t="s">
        <v>1308</v>
      </c>
      <c r="D2103" s="165">
        <v>0</v>
      </c>
      <c r="E2103" s="176">
        <v>0</v>
      </c>
    </row>
    <row r="2104" spans="1:5" ht="45">
      <c r="A2104" s="124" t="s">
        <v>4127</v>
      </c>
      <c r="B2104" s="134" t="s">
        <v>4128</v>
      </c>
      <c r="C2104" s="139" t="s">
        <v>1308</v>
      </c>
      <c r="D2104" s="165">
        <v>0</v>
      </c>
      <c r="E2104" s="176">
        <v>0</v>
      </c>
    </row>
    <row r="2105" spans="1:5" ht="45">
      <c r="A2105" s="124" t="s">
        <v>4129</v>
      </c>
      <c r="B2105" s="134" t="s">
        <v>4130</v>
      </c>
      <c r="C2105" s="139" t="s">
        <v>45</v>
      </c>
      <c r="D2105" s="162">
        <v>20.949495315551758</v>
      </c>
      <c r="E2105" s="173">
        <v>20.949495315551758</v>
      </c>
    </row>
    <row r="2106" spans="1:5" ht="45">
      <c r="A2106" s="124" t="s">
        <v>4131</v>
      </c>
      <c r="B2106" s="134" t="s">
        <v>4132</v>
      </c>
      <c r="C2106" s="139" t="s">
        <v>3484</v>
      </c>
      <c r="D2106" s="163">
        <v>16480.69140625</v>
      </c>
      <c r="E2106" s="174">
        <v>17357.865234375</v>
      </c>
    </row>
    <row r="2107" spans="1:5" ht="45">
      <c r="A2107" s="124" t="s">
        <v>4133</v>
      </c>
      <c r="B2107" s="134" t="s">
        <v>4134</v>
      </c>
      <c r="C2107" s="139" t="s">
        <v>50</v>
      </c>
      <c r="D2107" s="161">
        <v>1.0975090265274048</v>
      </c>
      <c r="E2107" s="172">
        <v>1.0966713428497314</v>
      </c>
    </row>
    <row r="2108" spans="1:5" ht="45">
      <c r="A2108" s="124" t="s">
        <v>4135</v>
      </c>
      <c r="B2108" s="134" t="s">
        <v>4136</v>
      </c>
      <c r="C2108" s="139" t="s">
        <v>42</v>
      </c>
      <c r="D2108" s="162">
        <v>38.059074401855469</v>
      </c>
      <c r="E2108" s="173">
        <v>37.035446166992188</v>
      </c>
    </row>
    <row r="2109" spans="1:5" ht="45">
      <c r="A2109" s="124" t="s">
        <v>4137</v>
      </c>
      <c r="B2109" s="134" t="s">
        <v>4138</v>
      </c>
      <c r="C2109" s="139" t="s">
        <v>20</v>
      </c>
      <c r="D2109" s="162">
        <v>21.018301010131836</v>
      </c>
      <c r="E2109" s="173">
        <v>22.131313323974609</v>
      </c>
    </row>
    <row r="2110" spans="1:5" ht="45">
      <c r="A2110" s="124" t="s">
        <v>4139</v>
      </c>
      <c r="B2110" s="134" t="s">
        <v>4140</v>
      </c>
      <c r="C2110" s="139" t="s">
        <v>20</v>
      </c>
      <c r="D2110" s="165">
        <v>0</v>
      </c>
      <c r="E2110" s="176">
        <v>0</v>
      </c>
    </row>
    <row r="2111" spans="1:5" ht="45">
      <c r="A2111" s="124" t="s">
        <v>4141</v>
      </c>
      <c r="B2111" s="134" t="s">
        <v>4142</v>
      </c>
      <c r="C2111" s="139" t="s">
        <v>348</v>
      </c>
      <c r="D2111" s="165">
        <v>0</v>
      </c>
      <c r="E2111" s="176">
        <v>0</v>
      </c>
    </row>
    <row r="2112" spans="1:5" ht="45">
      <c r="A2112" s="124" t="s">
        <v>4143</v>
      </c>
      <c r="B2112" s="134" t="s">
        <v>4144</v>
      </c>
      <c r="C2112" s="139" t="s">
        <v>45</v>
      </c>
      <c r="D2112" s="162">
        <v>57.383590698242188</v>
      </c>
      <c r="E2112" s="173">
        <v>61.782821655273438</v>
      </c>
    </row>
    <row r="2113" spans="1:5" ht="45">
      <c r="A2113" s="124" t="s">
        <v>4145</v>
      </c>
      <c r="B2113" s="134" t="s">
        <v>4146</v>
      </c>
      <c r="C2113" s="139" t="s">
        <v>353</v>
      </c>
      <c r="D2113" s="166">
        <v>0.22392493486404419</v>
      </c>
      <c r="E2113" s="177">
        <v>0.22135874629020691</v>
      </c>
    </row>
    <row r="2114" spans="1:5" ht="45">
      <c r="A2114" s="124" t="s">
        <v>4147</v>
      </c>
      <c r="B2114" s="134" t="s">
        <v>4148</v>
      </c>
      <c r="C2114" s="139" t="s">
        <v>348</v>
      </c>
      <c r="D2114" s="162">
        <v>13.409765243530273</v>
      </c>
      <c r="E2114" s="173">
        <v>12.363029479980469</v>
      </c>
    </row>
    <row r="2115" spans="1:5" ht="45">
      <c r="A2115" s="124" t="s">
        <v>4149</v>
      </c>
      <c r="B2115" s="134" t="s">
        <v>4150</v>
      </c>
      <c r="C2115" s="139" t="s">
        <v>3446</v>
      </c>
      <c r="D2115" s="162">
        <v>28.586418151855469</v>
      </c>
      <c r="E2115" s="173">
        <v>28.579092025756836</v>
      </c>
    </row>
    <row r="2116" spans="1:5" ht="45">
      <c r="A2116" s="124" t="s">
        <v>4151</v>
      </c>
      <c r="B2116" s="134" t="s">
        <v>4152</v>
      </c>
      <c r="C2116" s="139" t="s">
        <v>20</v>
      </c>
      <c r="D2116" s="169">
        <v>9.4649400562047958E-3</v>
      </c>
      <c r="E2116" s="180">
        <v>9.9617969244718552E-3</v>
      </c>
    </row>
    <row r="2117" spans="1:5" ht="45">
      <c r="A2117" s="124" t="s">
        <v>4153</v>
      </c>
      <c r="B2117" s="134" t="s">
        <v>4154</v>
      </c>
      <c r="C2117" s="139" t="s">
        <v>162</v>
      </c>
      <c r="D2117" s="161">
        <v>4.8153433799743652</v>
      </c>
      <c r="E2117" s="172">
        <v>5.0588164329528809</v>
      </c>
    </row>
    <row r="2118" spans="1:5" ht="45">
      <c r="A2118" s="124" t="s">
        <v>4155</v>
      </c>
      <c r="B2118" s="134" t="s">
        <v>4156</v>
      </c>
      <c r="C2118" s="139" t="s">
        <v>3453</v>
      </c>
      <c r="D2118" s="161">
        <v>1.2124619483947754</v>
      </c>
      <c r="E2118" s="172">
        <v>1.2152231931686401</v>
      </c>
    </row>
    <row r="2119" spans="1:5" ht="45">
      <c r="A2119" s="124" t="s">
        <v>4157</v>
      </c>
      <c r="B2119" s="134" t="s">
        <v>4158</v>
      </c>
      <c r="C2119" s="139" t="s">
        <v>45</v>
      </c>
      <c r="D2119" s="162">
        <v>75.3670654296875</v>
      </c>
      <c r="E2119" s="173">
        <v>75.314826965332031</v>
      </c>
    </row>
    <row r="2120" spans="1:5" ht="45">
      <c r="A2120" s="124" t="s">
        <v>4159</v>
      </c>
      <c r="B2120" s="134" t="s">
        <v>4160</v>
      </c>
      <c r="C2120" s="139" t="s">
        <v>45</v>
      </c>
      <c r="D2120" s="162">
        <v>20.221628189086914</v>
      </c>
      <c r="E2120" s="173">
        <v>20.207612991333008</v>
      </c>
    </row>
    <row r="2121" spans="1:5" ht="45">
      <c r="A2121" s="124" t="s">
        <v>4161</v>
      </c>
      <c r="B2121" s="134" t="s">
        <v>4162</v>
      </c>
      <c r="C2121" s="139" t="s">
        <v>45</v>
      </c>
      <c r="D2121" s="166">
        <v>2.9250187799334526E-2</v>
      </c>
      <c r="E2121" s="177">
        <v>2.9229914769530296E-2</v>
      </c>
    </row>
    <row r="2122" spans="1:5" ht="45">
      <c r="A2122" s="124" t="s">
        <v>4163</v>
      </c>
      <c r="B2122" s="134" t="s">
        <v>4164</v>
      </c>
      <c r="C2122" s="139" t="s">
        <v>45</v>
      </c>
      <c r="D2122" s="161">
        <v>3.4743857383728027</v>
      </c>
      <c r="E2122" s="172">
        <v>3.5412914752960205</v>
      </c>
    </row>
    <row r="2123" spans="1:5" ht="45">
      <c r="A2123" s="124" t="s">
        <v>4165</v>
      </c>
      <c r="B2123" s="134" t="s">
        <v>4166</v>
      </c>
      <c r="C2123" s="139" t="s">
        <v>45</v>
      </c>
      <c r="D2123" s="165">
        <v>0</v>
      </c>
      <c r="E2123" s="176">
        <v>0</v>
      </c>
    </row>
    <row r="2124" spans="1:5" ht="45">
      <c r="A2124" s="124" t="s">
        <v>4167</v>
      </c>
      <c r="B2124" s="134" t="s">
        <v>4168</v>
      </c>
      <c r="C2124" s="139" t="s">
        <v>45</v>
      </c>
      <c r="D2124" s="166">
        <v>0.90766996145248413</v>
      </c>
      <c r="E2124" s="177">
        <v>0.90704077482223511</v>
      </c>
    </row>
    <row r="2125" spans="1:5" ht="45">
      <c r="A2125" s="124" t="s">
        <v>4169</v>
      </c>
      <c r="B2125" s="134" t="s">
        <v>4170</v>
      </c>
      <c r="C2125" s="139" t="s">
        <v>45</v>
      </c>
      <c r="D2125" s="165">
        <v>0</v>
      </c>
      <c r="E2125" s="176">
        <v>0</v>
      </c>
    </row>
    <row r="2126" spans="1:5" ht="45">
      <c r="A2126" s="124" t="s">
        <v>4171</v>
      </c>
      <c r="B2126" s="134" t="s">
        <v>4172</v>
      </c>
      <c r="C2126" s="139" t="s">
        <v>1317</v>
      </c>
      <c r="D2126" s="165">
        <v>0</v>
      </c>
      <c r="E2126" s="176">
        <v>0</v>
      </c>
    </row>
    <row r="2127" spans="1:5" ht="45">
      <c r="A2127" s="124" t="s">
        <v>4173</v>
      </c>
      <c r="B2127" s="134" t="s">
        <v>4174</v>
      </c>
      <c r="C2127" s="139" t="s">
        <v>1308</v>
      </c>
      <c r="D2127" s="165">
        <v>0</v>
      </c>
      <c r="E2127" s="176">
        <v>0</v>
      </c>
    </row>
    <row r="2128" spans="1:5" ht="45">
      <c r="A2128" s="124" t="s">
        <v>4175</v>
      </c>
      <c r="B2128" s="134" t="s">
        <v>4176</v>
      </c>
      <c r="C2128" s="139" t="s">
        <v>1308</v>
      </c>
      <c r="D2128" s="165">
        <v>0</v>
      </c>
      <c r="E2128" s="176">
        <v>0</v>
      </c>
    </row>
    <row r="2129" spans="1:5" ht="45">
      <c r="A2129" s="124" t="s">
        <v>4177</v>
      </c>
      <c r="B2129" s="134" t="s">
        <v>4178</v>
      </c>
      <c r="C2129" s="139" t="s">
        <v>1308</v>
      </c>
      <c r="D2129" s="165">
        <v>0</v>
      </c>
      <c r="E2129" s="176">
        <v>0</v>
      </c>
    </row>
    <row r="2130" spans="1:5" ht="45">
      <c r="A2130" s="124" t="s">
        <v>4179</v>
      </c>
      <c r="B2130" s="134" t="s">
        <v>4180</v>
      </c>
      <c r="C2130" s="139" t="s">
        <v>1308</v>
      </c>
      <c r="D2130" s="165">
        <v>0</v>
      </c>
      <c r="E2130" s="176">
        <v>0</v>
      </c>
    </row>
    <row r="2131" spans="1:5" ht="45">
      <c r="A2131" s="124" t="s">
        <v>4181</v>
      </c>
      <c r="B2131" s="134" t="s">
        <v>4182</v>
      </c>
      <c r="C2131" s="139" t="s">
        <v>1308</v>
      </c>
      <c r="D2131" s="165">
        <v>0</v>
      </c>
      <c r="E2131" s="176">
        <v>0</v>
      </c>
    </row>
    <row r="2132" spans="1:5" ht="45">
      <c r="A2132" s="124" t="s">
        <v>4183</v>
      </c>
      <c r="B2132" s="134" t="s">
        <v>4184</v>
      </c>
      <c r="C2132" s="139" t="s">
        <v>45</v>
      </c>
      <c r="D2132" s="162">
        <v>20.949495315551758</v>
      </c>
      <c r="E2132" s="173">
        <v>20.949495315551758</v>
      </c>
    </row>
    <row r="2133" spans="1:5" ht="45">
      <c r="A2133" s="124" t="s">
        <v>4185</v>
      </c>
      <c r="B2133" s="134" t="s">
        <v>4186</v>
      </c>
      <c r="C2133" s="139" t="s">
        <v>3484</v>
      </c>
      <c r="D2133" s="163">
        <v>16480.69140625</v>
      </c>
      <c r="E2133" s="174">
        <v>17357.865234375</v>
      </c>
    </row>
    <row r="2134" spans="1:5" ht="45">
      <c r="A2134" s="124" t="s">
        <v>4187</v>
      </c>
      <c r="B2134" s="134" t="s">
        <v>4188</v>
      </c>
      <c r="C2134" s="139" t="s">
        <v>50</v>
      </c>
      <c r="D2134" s="161">
        <v>1.0132377147674561</v>
      </c>
      <c r="E2134" s="172">
        <v>1.0124000310897827</v>
      </c>
    </row>
    <row r="2135" spans="1:5" ht="45">
      <c r="A2135" s="124" t="s">
        <v>4189</v>
      </c>
      <c r="B2135" s="134" t="s">
        <v>4190</v>
      </c>
      <c r="C2135" s="139" t="s">
        <v>42</v>
      </c>
      <c r="D2135" s="162">
        <v>30.000024795532227</v>
      </c>
      <c r="E2135" s="173">
        <v>28.999998092651367</v>
      </c>
    </row>
    <row r="2136" spans="1:5" ht="45">
      <c r="A2136" s="124" t="s">
        <v>4191</v>
      </c>
      <c r="B2136" s="134" t="s">
        <v>4192</v>
      </c>
      <c r="C2136" s="139" t="s">
        <v>20</v>
      </c>
      <c r="D2136" s="162">
        <v>21.442913055419922</v>
      </c>
      <c r="E2136" s="173">
        <v>22.578413009643555</v>
      </c>
    </row>
    <row r="2137" spans="1:5" ht="45">
      <c r="A2137" s="124" t="s">
        <v>4193</v>
      </c>
      <c r="B2137" s="134" t="s">
        <v>4194</v>
      </c>
      <c r="C2137" s="139" t="s">
        <v>20</v>
      </c>
      <c r="D2137" s="165">
        <v>0</v>
      </c>
      <c r="E2137" s="176">
        <v>0</v>
      </c>
    </row>
    <row r="2138" spans="1:5" ht="45">
      <c r="A2138" s="124" t="s">
        <v>4195</v>
      </c>
      <c r="B2138" s="134" t="s">
        <v>4196</v>
      </c>
      <c r="C2138" s="139" t="s">
        <v>348</v>
      </c>
      <c r="D2138" s="165">
        <v>0</v>
      </c>
      <c r="E2138" s="176">
        <v>0</v>
      </c>
    </row>
    <row r="2139" spans="1:5" ht="45">
      <c r="A2139" s="124" t="s">
        <v>4197</v>
      </c>
      <c r="B2139" s="134" t="s">
        <v>4198</v>
      </c>
      <c r="C2139" s="139" t="s">
        <v>45</v>
      </c>
      <c r="D2139" s="162">
        <v>82.999801635742188</v>
      </c>
      <c r="E2139" s="173">
        <v>89.541130065917969</v>
      </c>
    </row>
    <row r="2140" spans="1:5" ht="45">
      <c r="A2140" s="124" t="s">
        <v>4199</v>
      </c>
      <c r="B2140" s="134" t="s">
        <v>4200</v>
      </c>
      <c r="C2140" s="139" t="s">
        <v>353</v>
      </c>
      <c r="D2140" s="166">
        <v>0.22021770477294922</v>
      </c>
      <c r="E2140" s="177">
        <v>0.21765708923339844</v>
      </c>
    </row>
    <row r="2141" spans="1:5" ht="45">
      <c r="A2141" s="124" t="s">
        <v>4201</v>
      </c>
      <c r="B2141" s="134" t="s">
        <v>4202</v>
      </c>
      <c r="C2141" s="139" t="s">
        <v>348</v>
      </c>
      <c r="D2141" s="161">
        <v>5.1340827941894531</v>
      </c>
      <c r="E2141" s="172">
        <v>4.1086997985839844</v>
      </c>
    </row>
    <row r="2142" spans="1:5" ht="45">
      <c r="A2142" s="124" t="s">
        <v>4203</v>
      </c>
      <c r="B2142" s="134" t="s">
        <v>4204</v>
      </c>
      <c r="C2142" s="139" t="s">
        <v>3446</v>
      </c>
      <c r="D2142" s="162">
        <v>28.586418151855469</v>
      </c>
      <c r="E2142" s="173">
        <v>28.579092025756836</v>
      </c>
    </row>
    <row r="2143" spans="1:5" ht="45">
      <c r="A2143" s="124" t="s">
        <v>4205</v>
      </c>
      <c r="B2143" s="134" t="s">
        <v>4206</v>
      </c>
      <c r="C2143" s="139" t="s">
        <v>20</v>
      </c>
      <c r="D2143" s="169">
        <v>9.656151756644249E-3</v>
      </c>
      <c r="E2143" s="177">
        <v>1.0163045488297939E-2</v>
      </c>
    </row>
    <row r="2144" spans="1:5" ht="45">
      <c r="A2144" s="124" t="s">
        <v>4207</v>
      </c>
      <c r="B2144" s="134" t="s">
        <v>4208</v>
      </c>
      <c r="C2144" s="139" t="s">
        <v>162</v>
      </c>
      <c r="D2144" s="161">
        <v>5.1834092140197754</v>
      </c>
      <c r="E2144" s="172">
        <v>5.4457864761352539</v>
      </c>
    </row>
    <row r="2145" spans="1:5" ht="45">
      <c r="A2145" s="124" t="s">
        <v>4209</v>
      </c>
      <c r="B2145" s="134" t="s">
        <v>4210</v>
      </c>
      <c r="C2145" s="139" t="s">
        <v>3453</v>
      </c>
      <c r="D2145" s="161">
        <v>1.149121880531311</v>
      </c>
      <c r="E2145" s="172">
        <v>1.1516766548156738</v>
      </c>
    </row>
    <row r="2146" spans="1:5" ht="45">
      <c r="A2146" s="124" t="s">
        <v>4211</v>
      </c>
      <c r="B2146" s="134" t="s">
        <v>4212</v>
      </c>
      <c r="C2146" s="139" t="s">
        <v>45</v>
      </c>
      <c r="D2146" s="162">
        <v>75.3670654296875</v>
      </c>
      <c r="E2146" s="173">
        <v>75.314826965332031</v>
      </c>
    </row>
    <row r="2147" spans="1:5" ht="45">
      <c r="A2147" s="124" t="s">
        <v>4213</v>
      </c>
      <c r="B2147" s="134" t="s">
        <v>4214</v>
      </c>
      <c r="C2147" s="139" t="s">
        <v>45</v>
      </c>
      <c r="D2147" s="162">
        <v>20.221628189086914</v>
      </c>
      <c r="E2147" s="173">
        <v>20.207612991333008</v>
      </c>
    </row>
    <row r="2148" spans="1:5" ht="45">
      <c r="A2148" s="124" t="s">
        <v>4215</v>
      </c>
      <c r="B2148" s="134" t="s">
        <v>4216</v>
      </c>
      <c r="C2148" s="139" t="s">
        <v>45</v>
      </c>
      <c r="D2148" s="166">
        <v>2.9250187799334526E-2</v>
      </c>
      <c r="E2148" s="177">
        <v>2.9229914769530296E-2</v>
      </c>
    </row>
    <row r="2149" spans="1:5" ht="45">
      <c r="A2149" s="124" t="s">
        <v>4217</v>
      </c>
      <c r="B2149" s="134" t="s">
        <v>4218</v>
      </c>
      <c r="C2149" s="139" t="s">
        <v>45</v>
      </c>
      <c r="D2149" s="161">
        <v>3.4743857383728027</v>
      </c>
      <c r="E2149" s="172">
        <v>3.5412914752960205</v>
      </c>
    </row>
    <row r="2150" spans="1:5" ht="45">
      <c r="A2150" s="124" t="s">
        <v>4219</v>
      </c>
      <c r="B2150" s="134" t="s">
        <v>4220</v>
      </c>
      <c r="C2150" s="139" t="s">
        <v>45</v>
      </c>
      <c r="D2150" s="165">
        <v>0</v>
      </c>
      <c r="E2150" s="176">
        <v>0</v>
      </c>
    </row>
    <row r="2151" spans="1:5" ht="45">
      <c r="A2151" s="124" t="s">
        <v>4221</v>
      </c>
      <c r="B2151" s="134" t="s">
        <v>4222</v>
      </c>
      <c r="C2151" s="139" t="s">
        <v>45</v>
      </c>
      <c r="D2151" s="166">
        <v>0.90766996145248413</v>
      </c>
      <c r="E2151" s="177">
        <v>0.90704077482223511</v>
      </c>
    </row>
    <row r="2152" spans="1:5" ht="45">
      <c r="A2152" s="124" t="s">
        <v>4223</v>
      </c>
      <c r="B2152" s="134" t="s">
        <v>4224</v>
      </c>
      <c r="C2152" s="139" t="s">
        <v>45</v>
      </c>
      <c r="D2152" s="165">
        <v>0</v>
      </c>
      <c r="E2152" s="176">
        <v>0</v>
      </c>
    </row>
    <row r="2153" spans="1:5" ht="45">
      <c r="A2153" s="124" t="s">
        <v>4225</v>
      </c>
      <c r="B2153" s="134" t="s">
        <v>4226</v>
      </c>
      <c r="C2153" s="139" t="s">
        <v>1317</v>
      </c>
      <c r="D2153" s="165">
        <v>0</v>
      </c>
      <c r="E2153" s="176">
        <v>0</v>
      </c>
    </row>
    <row r="2154" spans="1:5" ht="45">
      <c r="A2154" s="124" t="s">
        <v>4227</v>
      </c>
      <c r="B2154" s="134" t="s">
        <v>4228</v>
      </c>
      <c r="C2154" s="139" t="s">
        <v>1308</v>
      </c>
      <c r="D2154" s="165">
        <v>0</v>
      </c>
      <c r="E2154" s="176">
        <v>0</v>
      </c>
    </row>
    <row r="2155" spans="1:5" ht="45">
      <c r="A2155" s="124" t="s">
        <v>4229</v>
      </c>
      <c r="B2155" s="134" t="s">
        <v>4230</v>
      </c>
      <c r="C2155" s="139" t="s">
        <v>1308</v>
      </c>
      <c r="D2155" s="165">
        <v>0</v>
      </c>
      <c r="E2155" s="176">
        <v>0</v>
      </c>
    </row>
    <row r="2156" spans="1:5" ht="45">
      <c r="A2156" s="124" t="s">
        <v>4231</v>
      </c>
      <c r="B2156" s="134" t="s">
        <v>4232</v>
      </c>
      <c r="C2156" s="139" t="s">
        <v>1308</v>
      </c>
      <c r="D2156" s="165">
        <v>0</v>
      </c>
      <c r="E2156" s="176">
        <v>0</v>
      </c>
    </row>
    <row r="2157" spans="1:5" ht="45">
      <c r="A2157" s="124" t="s">
        <v>4233</v>
      </c>
      <c r="B2157" s="134" t="s">
        <v>4234</v>
      </c>
      <c r="C2157" s="139" t="s">
        <v>1308</v>
      </c>
      <c r="D2157" s="165">
        <v>0</v>
      </c>
      <c r="E2157" s="176">
        <v>0</v>
      </c>
    </row>
    <row r="2158" spans="1:5" ht="45">
      <c r="A2158" s="124" t="s">
        <v>4235</v>
      </c>
      <c r="B2158" s="134" t="s">
        <v>4236</v>
      </c>
      <c r="C2158" s="139" t="s">
        <v>1308</v>
      </c>
      <c r="D2158" s="165">
        <v>0</v>
      </c>
      <c r="E2158" s="176">
        <v>0</v>
      </c>
    </row>
    <row r="2159" spans="1:5" ht="45">
      <c r="A2159" s="124" t="s">
        <v>4237</v>
      </c>
      <c r="B2159" s="134" t="s">
        <v>4238</v>
      </c>
      <c r="C2159" s="139" t="s">
        <v>45</v>
      </c>
      <c r="D2159" s="162">
        <v>20.949495315551758</v>
      </c>
      <c r="E2159" s="173">
        <v>20.949495315551758</v>
      </c>
    </row>
    <row r="2160" spans="1:5" ht="45">
      <c r="A2160" s="124" t="s">
        <v>4239</v>
      </c>
      <c r="B2160" s="134" t="s">
        <v>4240</v>
      </c>
      <c r="C2160" s="139" t="s">
        <v>3484</v>
      </c>
      <c r="D2160" s="163">
        <v>16813.634765625</v>
      </c>
      <c r="E2160" s="174">
        <v>17708.53125</v>
      </c>
    </row>
    <row r="2161" spans="1:5" ht="45">
      <c r="A2161" s="124" t="s">
        <v>4241</v>
      </c>
      <c r="B2161" s="134" t="s">
        <v>4242</v>
      </c>
      <c r="C2161" s="139" t="s">
        <v>50</v>
      </c>
      <c r="D2161" s="161">
        <v>1.0132377147674561</v>
      </c>
      <c r="E2161" s="172">
        <v>1.0124000310897827</v>
      </c>
    </row>
    <row r="2162" spans="1:5" ht="45">
      <c r="A2162" s="124" t="s">
        <v>4243</v>
      </c>
      <c r="B2162" s="134" t="s">
        <v>4244</v>
      </c>
      <c r="C2162" s="139" t="s">
        <v>42</v>
      </c>
      <c r="D2162" s="162">
        <v>30.000024795532227</v>
      </c>
      <c r="E2162" s="173">
        <v>28.999998092651367</v>
      </c>
    </row>
    <row r="2163" spans="1:5" ht="45">
      <c r="A2163" s="124" t="s">
        <v>4245</v>
      </c>
      <c r="B2163" s="134" t="s">
        <v>4246</v>
      </c>
      <c r="C2163" s="139" t="s">
        <v>20</v>
      </c>
      <c r="D2163" s="162">
        <v>21.442913055419922</v>
      </c>
      <c r="E2163" s="173">
        <v>22.578413009643555</v>
      </c>
    </row>
    <row r="2164" spans="1:5" ht="45">
      <c r="A2164" s="124" t="s">
        <v>4247</v>
      </c>
      <c r="B2164" s="134" t="s">
        <v>4248</v>
      </c>
      <c r="C2164" s="139" t="s">
        <v>20</v>
      </c>
      <c r="D2164" s="165">
        <v>0</v>
      </c>
      <c r="E2164" s="176">
        <v>0</v>
      </c>
    </row>
    <row r="2165" spans="1:5" ht="45">
      <c r="A2165" s="124" t="s">
        <v>4249</v>
      </c>
      <c r="B2165" s="134" t="s">
        <v>4250</v>
      </c>
      <c r="C2165" s="139" t="s">
        <v>348</v>
      </c>
      <c r="D2165" s="165">
        <v>0</v>
      </c>
      <c r="E2165" s="176">
        <v>0</v>
      </c>
    </row>
    <row r="2166" spans="1:5" ht="45">
      <c r="A2166" s="124" t="s">
        <v>4251</v>
      </c>
      <c r="B2166" s="134" t="s">
        <v>4252</v>
      </c>
      <c r="C2166" s="139" t="s">
        <v>45</v>
      </c>
      <c r="D2166" s="162">
        <v>82.999801635742188</v>
      </c>
      <c r="E2166" s="173">
        <v>89.541130065917969</v>
      </c>
    </row>
    <row r="2167" spans="1:5" ht="45">
      <c r="A2167" s="124" t="s">
        <v>4253</v>
      </c>
      <c r="B2167" s="134" t="s">
        <v>4254</v>
      </c>
      <c r="C2167" s="139" t="s">
        <v>353</v>
      </c>
      <c r="D2167" s="166">
        <v>0.22021770477294922</v>
      </c>
      <c r="E2167" s="177">
        <v>0.21765708923339844</v>
      </c>
    </row>
    <row r="2168" spans="1:5" ht="45">
      <c r="A2168" s="124" t="s">
        <v>4255</v>
      </c>
      <c r="B2168" s="134" t="s">
        <v>4256</v>
      </c>
      <c r="C2168" s="139" t="s">
        <v>348</v>
      </c>
      <c r="D2168" s="161">
        <v>5.1340827941894531</v>
      </c>
      <c r="E2168" s="172">
        <v>4.1086997985839844</v>
      </c>
    </row>
    <row r="2169" spans="1:5" ht="45">
      <c r="A2169" s="124" t="s">
        <v>4257</v>
      </c>
      <c r="B2169" s="134" t="s">
        <v>4258</v>
      </c>
      <c r="C2169" s="139" t="s">
        <v>3446</v>
      </c>
      <c r="D2169" s="162">
        <v>28.586418151855469</v>
      </c>
      <c r="E2169" s="173">
        <v>28.579092025756836</v>
      </c>
    </row>
    <row r="2170" spans="1:5" ht="45">
      <c r="A2170" s="124" t="s">
        <v>4259</v>
      </c>
      <c r="B2170" s="134" t="s">
        <v>4260</v>
      </c>
      <c r="C2170" s="139" t="s">
        <v>20</v>
      </c>
      <c r="D2170" s="169">
        <v>9.656151756644249E-3</v>
      </c>
      <c r="E2170" s="177">
        <v>1.0163045488297939E-2</v>
      </c>
    </row>
    <row r="2171" spans="1:5" ht="45">
      <c r="A2171" s="124" t="s">
        <v>4261</v>
      </c>
      <c r="B2171" s="134" t="s">
        <v>4262</v>
      </c>
      <c r="C2171" s="139" t="s">
        <v>162</v>
      </c>
      <c r="D2171" s="161">
        <v>5.1834092140197754</v>
      </c>
      <c r="E2171" s="172">
        <v>5.4457864761352539</v>
      </c>
    </row>
    <row r="2172" spans="1:5" ht="45">
      <c r="A2172" s="124" t="s">
        <v>4263</v>
      </c>
      <c r="B2172" s="134" t="s">
        <v>4264</v>
      </c>
      <c r="C2172" s="139" t="s">
        <v>3453</v>
      </c>
      <c r="D2172" s="161">
        <v>1.149121880531311</v>
      </c>
      <c r="E2172" s="172">
        <v>1.1516766548156738</v>
      </c>
    </row>
    <row r="2173" spans="1:5" ht="45">
      <c r="A2173" s="124" t="s">
        <v>4265</v>
      </c>
      <c r="B2173" s="134" t="s">
        <v>4266</v>
      </c>
      <c r="C2173" s="139" t="s">
        <v>45</v>
      </c>
      <c r="D2173" s="162">
        <v>75.3670654296875</v>
      </c>
      <c r="E2173" s="173">
        <v>75.314826965332031</v>
      </c>
    </row>
    <row r="2174" spans="1:5" ht="45">
      <c r="A2174" s="124" t="s">
        <v>4267</v>
      </c>
      <c r="B2174" s="134" t="s">
        <v>4268</v>
      </c>
      <c r="C2174" s="139" t="s">
        <v>45</v>
      </c>
      <c r="D2174" s="162">
        <v>20.221628189086914</v>
      </c>
      <c r="E2174" s="173">
        <v>20.207612991333008</v>
      </c>
    </row>
    <row r="2175" spans="1:5" ht="45">
      <c r="A2175" s="124" t="s">
        <v>4269</v>
      </c>
      <c r="B2175" s="134" t="s">
        <v>4270</v>
      </c>
      <c r="C2175" s="139" t="s">
        <v>45</v>
      </c>
      <c r="D2175" s="166">
        <v>2.9250187799334526E-2</v>
      </c>
      <c r="E2175" s="177">
        <v>2.9229914769530296E-2</v>
      </c>
    </row>
    <row r="2176" spans="1:5" ht="45">
      <c r="A2176" s="124" t="s">
        <v>4271</v>
      </c>
      <c r="B2176" s="134" t="s">
        <v>4272</v>
      </c>
      <c r="C2176" s="139" t="s">
        <v>45</v>
      </c>
      <c r="D2176" s="161">
        <v>3.4743857383728027</v>
      </c>
      <c r="E2176" s="172">
        <v>3.5412914752960205</v>
      </c>
    </row>
    <row r="2177" spans="1:5" ht="45">
      <c r="A2177" s="124" t="s">
        <v>4273</v>
      </c>
      <c r="B2177" s="134" t="s">
        <v>4274</v>
      </c>
      <c r="C2177" s="139" t="s">
        <v>45</v>
      </c>
      <c r="D2177" s="165">
        <v>0</v>
      </c>
      <c r="E2177" s="176">
        <v>0</v>
      </c>
    </row>
    <row r="2178" spans="1:5" ht="45">
      <c r="A2178" s="124" t="s">
        <v>4275</v>
      </c>
      <c r="B2178" s="134" t="s">
        <v>4276</v>
      </c>
      <c r="C2178" s="139" t="s">
        <v>45</v>
      </c>
      <c r="D2178" s="166">
        <v>0.90766996145248413</v>
      </c>
      <c r="E2178" s="177">
        <v>0.90704077482223511</v>
      </c>
    </row>
    <row r="2179" spans="1:5" ht="45">
      <c r="A2179" s="124" t="s">
        <v>4277</v>
      </c>
      <c r="B2179" s="134" t="s">
        <v>4278</v>
      </c>
      <c r="C2179" s="139" t="s">
        <v>45</v>
      </c>
      <c r="D2179" s="165">
        <v>0</v>
      </c>
      <c r="E2179" s="176">
        <v>0</v>
      </c>
    </row>
    <row r="2180" spans="1:5" ht="45">
      <c r="A2180" s="124" t="s">
        <v>4279</v>
      </c>
      <c r="B2180" s="134" t="s">
        <v>4280</v>
      </c>
      <c r="C2180" s="139" t="s">
        <v>1317</v>
      </c>
      <c r="D2180" s="165">
        <v>0</v>
      </c>
      <c r="E2180" s="176">
        <v>0</v>
      </c>
    </row>
    <row r="2181" spans="1:5" ht="45">
      <c r="A2181" s="124" t="s">
        <v>4281</v>
      </c>
      <c r="B2181" s="134" t="s">
        <v>4282</v>
      </c>
      <c r="C2181" s="139" t="s">
        <v>1308</v>
      </c>
      <c r="D2181" s="165">
        <v>0</v>
      </c>
      <c r="E2181" s="176">
        <v>0</v>
      </c>
    </row>
    <row r="2182" spans="1:5" ht="45">
      <c r="A2182" s="124" t="s">
        <v>4283</v>
      </c>
      <c r="B2182" s="134" t="s">
        <v>4284</v>
      </c>
      <c r="C2182" s="139" t="s">
        <v>1308</v>
      </c>
      <c r="D2182" s="165">
        <v>0</v>
      </c>
      <c r="E2182" s="176">
        <v>0</v>
      </c>
    </row>
    <row r="2183" spans="1:5" ht="45">
      <c r="A2183" s="124" t="s">
        <v>4285</v>
      </c>
      <c r="B2183" s="134" t="s">
        <v>4286</v>
      </c>
      <c r="C2183" s="139" t="s">
        <v>1308</v>
      </c>
      <c r="D2183" s="165">
        <v>0</v>
      </c>
      <c r="E2183" s="176">
        <v>0</v>
      </c>
    </row>
    <row r="2184" spans="1:5" ht="45">
      <c r="A2184" s="124" t="s">
        <v>4287</v>
      </c>
      <c r="B2184" s="134" t="s">
        <v>4288</v>
      </c>
      <c r="C2184" s="139" t="s">
        <v>1308</v>
      </c>
      <c r="D2184" s="165">
        <v>0</v>
      </c>
      <c r="E2184" s="176">
        <v>0</v>
      </c>
    </row>
    <row r="2185" spans="1:5" ht="45">
      <c r="A2185" s="124" t="s">
        <v>4289</v>
      </c>
      <c r="B2185" s="134" t="s">
        <v>4290</v>
      </c>
      <c r="C2185" s="139" t="s">
        <v>1308</v>
      </c>
      <c r="D2185" s="165">
        <v>0</v>
      </c>
      <c r="E2185" s="176">
        <v>0</v>
      </c>
    </row>
    <row r="2186" spans="1:5" ht="45">
      <c r="A2186" s="124" t="s">
        <v>4291</v>
      </c>
      <c r="B2186" s="134" t="s">
        <v>4292</v>
      </c>
      <c r="C2186" s="139" t="s">
        <v>45</v>
      </c>
      <c r="D2186" s="162">
        <v>20.949495315551758</v>
      </c>
      <c r="E2186" s="173">
        <v>20.949495315551758</v>
      </c>
    </row>
    <row r="2187" spans="1:5" ht="45">
      <c r="A2187" s="124" t="s">
        <v>4293</v>
      </c>
      <c r="B2187" s="134" t="s">
        <v>4294</v>
      </c>
      <c r="C2187" s="139" t="s">
        <v>3484</v>
      </c>
      <c r="D2187" s="163">
        <v>16813.634765625</v>
      </c>
      <c r="E2187" s="174">
        <v>17708.53125</v>
      </c>
    </row>
    <row r="2188" spans="1:5" ht="45">
      <c r="A2188" s="124" t="s">
        <v>4295</v>
      </c>
      <c r="B2188" s="134" t="s">
        <v>4296</v>
      </c>
      <c r="C2188" s="139" t="s">
        <v>50</v>
      </c>
      <c r="D2188" s="161">
        <v>1.0657141208648682</v>
      </c>
      <c r="E2188" s="172">
        <v>1.0648764371871948</v>
      </c>
    </row>
    <row r="2189" spans="1:5" ht="45">
      <c r="A2189" s="124" t="s">
        <v>4297</v>
      </c>
      <c r="B2189" s="134" t="s">
        <v>4298</v>
      </c>
      <c r="C2189" s="139" t="s">
        <v>42</v>
      </c>
      <c r="D2189" s="162">
        <v>35.458805084228516</v>
      </c>
      <c r="E2189" s="173">
        <v>34.444366455078125</v>
      </c>
    </row>
    <row r="2190" spans="1:5" ht="45">
      <c r="A2190" s="124" t="s">
        <v>4299</v>
      </c>
      <c r="B2190" s="134" t="s">
        <v>4300</v>
      </c>
      <c r="C2190" s="139" t="s">
        <v>20</v>
      </c>
      <c r="D2190" s="162">
        <v>21.442913055419922</v>
      </c>
      <c r="E2190" s="173">
        <v>22.578413009643555</v>
      </c>
    </row>
    <row r="2191" spans="1:5" ht="45">
      <c r="A2191" s="124" t="s">
        <v>4301</v>
      </c>
      <c r="B2191" s="134" t="s">
        <v>4302</v>
      </c>
      <c r="C2191" s="139" t="s">
        <v>20</v>
      </c>
      <c r="D2191" s="165">
        <v>0</v>
      </c>
      <c r="E2191" s="176">
        <v>0</v>
      </c>
    </row>
    <row r="2192" spans="1:5" ht="45">
      <c r="A2192" s="124" t="s">
        <v>4303</v>
      </c>
      <c r="B2192" s="134" t="s">
        <v>4304</v>
      </c>
      <c r="C2192" s="139" t="s">
        <v>348</v>
      </c>
      <c r="D2192" s="165">
        <v>0</v>
      </c>
      <c r="E2192" s="176">
        <v>0</v>
      </c>
    </row>
    <row r="2193" spans="1:5" ht="45">
      <c r="A2193" s="124" t="s">
        <v>4305</v>
      </c>
      <c r="B2193" s="134" t="s">
        <v>4306</v>
      </c>
      <c r="C2193" s="139" t="s">
        <v>45</v>
      </c>
      <c r="D2193" s="162">
        <v>64.219680786132812</v>
      </c>
      <c r="E2193" s="173">
        <v>69.180290222167969</v>
      </c>
    </row>
    <row r="2194" spans="1:5" ht="45">
      <c r="A2194" s="124" t="s">
        <v>4307</v>
      </c>
      <c r="B2194" s="134" t="s">
        <v>4308</v>
      </c>
      <c r="C2194" s="139" t="s">
        <v>353</v>
      </c>
      <c r="D2194" s="166">
        <v>0.2238583117723465</v>
      </c>
      <c r="E2194" s="177">
        <v>0.22130022943019867</v>
      </c>
    </row>
    <row r="2195" spans="1:5" ht="45">
      <c r="A2195" s="124" t="s">
        <v>4309</v>
      </c>
      <c r="B2195" s="134" t="s">
        <v>4310</v>
      </c>
      <c r="C2195" s="139" t="s">
        <v>348</v>
      </c>
      <c r="D2195" s="162">
        <v>10.739509582519531</v>
      </c>
      <c r="E2195" s="172">
        <v>9.7012491226196289</v>
      </c>
    </row>
    <row r="2196" spans="1:5" ht="45">
      <c r="A2196" s="124" t="s">
        <v>4311</v>
      </c>
      <c r="B2196" s="134" t="s">
        <v>4312</v>
      </c>
      <c r="C2196" s="139" t="s">
        <v>3446</v>
      </c>
      <c r="D2196" s="162">
        <v>28.586418151855469</v>
      </c>
      <c r="E2196" s="173">
        <v>28.579092025756836</v>
      </c>
    </row>
    <row r="2197" spans="1:5" ht="45">
      <c r="A2197" s="124" t="s">
        <v>4313</v>
      </c>
      <c r="B2197" s="134" t="s">
        <v>4314</v>
      </c>
      <c r="C2197" s="139" t="s">
        <v>20</v>
      </c>
      <c r="D2197" s="169">
        <v>9.656151756644249E-3</v>
      </c>
      <c r="E2197" s="177">
        <v>1.0163045488297939E-2</v>
      </c>
    </row>
    <row r="2198" spans="1:5" ht="45">
      <c r="A2198" s="124" t="s">
        <v>4315</v>
      </c>
      <c r="B2198" s="134" t="s">
        <v>4316</v>
      </c>
      <c r="C2198" s="139" t="s">
        <v>162</v>
      </c>
      <c r="D2198" s="161">
        <v>5.0169162750244141</v>
      </c>
      <c r="E2198" s="172">
        <v>5.2707128524780273</v>
      </c>
    </row>
    <row r="2199" spans="1:5" ht="45">
      <c r="A2199" s="124" t="s">
        <v>4317</v>
      </c>
      <c r="B2199" s="134" t="s">
        <v>4318</v>
      </c>
      <c r="C2199" s="139" t="s">
        <v>3453</v>
      </c>
      <c r="D2199" s="161">
        <v>1.187256932258606</v>
      </c>
      <c r="E2199" s="172">
        <v>1.1899310350418091</v>
      </c>
    </row>
    <row r="2200" spans="1:5" ht="45">
      <c r="A2200" s="124" t="s">
        <v>4319</v>
      </c>
      <c r="B2200" s="134" t="s">
        <v>4320</v>
      </c>
      <c r="C2200" s="139" t="s">
        <v>45</v>
      </c>
      <c r="D2200" s="162">
        <v>75.3670654296875</v>
      </c>
      <c r="E2200" s="173">
        <v>75.314826965332031</v>
      </c>
    </row>
    <row r="2201" spans="1:5" ht="45">
      <c r="A2201" s="124" t="s">
        <v>4321</v>
      </c>
      <c r="B2201" s="134" t="s">
        <v>4322</v>
      </c>
      <c r="C2201" s="139" t="s">
        <v>45</v>
      </c>
      <c r="D2201" s="162">
        <v>20.221628189086914</v>
      </c>
      <c r="E2201" s="173">
        <v>20.207612991333008</v>
      </c>
    </row>
    <row r="2202" spans="1:5" ht="45">
      <c r="A2202" s="124" t="s">
        <v>4323</v>
      </c>
      <c r="B2202" s="134" t="s">
        <v>4324</v>
      </c>
      <c r="C2202" s="139" t="s">
        <v>45</v>
      </c>
      <c r="D2202" s="166">
        <v>2.9250187799334526E-2</v>
      </c>
      <c r="E2202" s="177">
        <v>2.9229914769530296E-2</v>
      </c>
    </row>
    <row r="2203" spans="1:5" ht="45">
      <c r="A2203" s="124" t="s">
        <v>4325</v>
      </c>
      <c r="B2203" s="134" t="s">
        <v>4326</v>
      </c>
      <c r="C2203" s="139" t="s">
        <v>45</v>
      </c>
      <c r="D2203" s="161">
        <v>3.4743857383728027</v>
      </c>
      <c r="E2203" s="172">
        <v>3.5412914752960205</v>
      </c>
    </row>
    <row r="2204" spans="1:5" ht="45">
      <c r="A2204" s="124" t="s">
        <v>4327</v>
      </c>
      <c r="B2204" s="134" t="s">
        <v>4328</v>
      </c>
      <c r="C2204" s="139" t="s">
        <v>45</v>
      </c>
      <c r="D2204" s="165">
        <v>0</v>
      </c>
      <c r="E2204" s="176">
        <v>0</v>
      </c>
    </row>
    <row r="2205" spans="1:5" ht="45">
      <c r="A2205" s="124" t="s">
        <v>4329</v>
      </c>
      <c r="B2205" s="134" t="s">
        <v>4330</v>
      </c>
      <c r="C2205" s="139" t="s">
        <v>45</v>
      </c>
      <c r="D2205" s="166">
        <v>0.90766996145248413</v>
      </c>
      <c r="E2205" s="177">
        <v>0.90704077482223511</v>
      </c>
    </row>
    <row r="2206" spans="1:5" ht="45">
      <c r="A2206" s="124" t="s">
        <v>4331</v>
      </c>
      <c r="B2206" s="134" t="s">
        <v>4332</v>
      </c>
      <c r="C2206" s="139" t="s">
        <v>45</v>
      </c>
      <c r="D2206" s="165">
        <v>0</v>
      </c>
      <c r="E2206" s="176">
        <v>0</v>
      </c>
    </row>
    <row r="2207" spans="1:5" ht="45">
      <c r="A2207" s="124" t="s">
        <v>4333</v>
      </c>
      <c r="B2207" s="134" t="s">
        <v>4334</v>
      </c>
      <c r="C2207" s="139" t="s">
        <v>1317</v>
      </c>
      <c r="D2207" s="165">
        <v>0</v>
      </c>
      <c r="E2207" s="176">
        <v>0</v>
      </c>
    </row>
    <row r="2208" spans="1:5" ht="45">
      <c r="A2208" s="124" t="s">
        <v>4335</v>
      </c>
      <c r="B2208" s="134" t="s">
        <v>4336</v>
      </c>
      <c r="C2208" s="139" t="s">
        <v>1308</v>
      </c>
      <c r="D2208" s="165">
        <v>0</v>
      </c>
      <c r="E2208" s="176">
        <v>0</v>
      </c>
    </row>
    <row r="2209" spans="1:5" ht="45">
      <c r="A2209" s="124" t="s">
        <v>4337</v>
      </c>
      <c r="B2209" s="134" t="s">
        <v>4338</v>
      </c>
      <c r="C2209" s="139" t="s">
        <v>1308</v>
      </c>
      <c r="D2209" s="165">
        <v>0</v>
      </c>
      <c r="E2209" s="176">
        <v>0</v>
      </c>
    </row>
    <row r="2210" spans="1:5" ht="45">
      <c r="A2210" s="124" t="s">
        <v>4339</v>
      </c>
      <c r="B2210" s="134" t="s">
        <v>4340</v>
      </c>
      <c r="C2210" s="139" t="s">
        <v>1308</v>
      </c>
      <c r="D2210" s="165">
        <v>0</v>
      </c>
      <c r="E2210" s="176">
        <v>0</v>
      </c>
    </row>
    <row r="2211" spans="1:5" ht="45">
      <c r="A2211" s="124" t="s">
        <v>4341</v>
      </c>
      <c r="B2211" s="134" t="s">
        <v>4342</v>
      </c>
      <c r="C2211" s="139" t="s">
        <v>1308</v>
      </c>
      <c r="D2211" s="165">
        <v>0</v>
      </c>
      <c r="E2211" s="176">
        <v>0</v>
      </c>
    </row>
    <row r="2212" spans="1:5" ht="45">
      <c r="A2212" s="124" t="s">
        <v>4343</v>
      </c>
      <c r="B2212" s="134" t="s">
        <v>4344</v>
      </c>
      <c r="C2212" s="139" t="s">
        <v>1308</v>
      </c>
      <c r="D2212" s="165">
        <v>0</v>
      </c>
      <c r="E2212" s="176">
        <v>0</v>
      </c>
    </row>
    <row r="2213" spans="1:5" ht="45">
      <c r="A2213" s="124" t="s">
        <v>4345</v>
      </c>
      <c r="B2213" s="134" t="s">
        <v>4346</v>
      </c>
      <c r="C2213" s="139" t="s">
        <v>45</v>
      </c>
      <c r="D2213" s="162">
        <v>20.949495315551758</v>
      </c>
      <c r="E2213" s="173">
        <v>20.949495315551758</v>
      </c>
    </row>
    <row r="2214" spans="1:5" ht="45">
      <c r="A2214" s="124" t="s">
        <v>4347</v>
      </c>
      <c r="B2214" s="134" t="s">
        <v>4348</v>
      </c>
      <c r="C2214" s="139" t="s">
        <v>3484</v>
      </c>
      <c r="D2214" s="163">
        <v>16813.634765625</v>
      </c>
      <c r="E2214" s="174">
        <v>17708.53125</v>
      </c>
    </row>
    <row r="2215" spans="1:5" ht="45">
      <c r="A2215" s="124" t="s">
        <v>4349</v>
      </c>
      <c r="B2215" s="134" t="s">
        <v>4350</v>
      </c>
      <c r="C2215" s="139" t="s">
        <v>50</v>
      </c>
      <c r="D2215" s="161">
        <v>1.0657141208648682</v>
      </c>
      <c r="E2215" s="172">
        <v>1.0648764371871948</v>
      </c>
    </row>
    <row r="2216" spans="1:5" ht="45">
      <c r="A2216" s="124" t="s">
        <v>4351</v>
      </c>
      <c r="B2216" s="134" t="s">
        <v>4352</v>
      </c>
      <c r="C2216" s="139" t="s">
        <v>42</v>
      </c>
      <c r="D2216" s="162">
        <v>35.458805084228516</v>
      </c>
      <c r="E2216" s="173">
        <v>34.444366455078125</v>
      </c>
    </row>
    <row r="2217" spans="1:5" ht="45">
      <c r="A2217" s="124" t="s">
        <v>4353</v>
      </c>
      <c r="B2217" s="134" t="s">
        <v>4354</v>
      </c>
      <c r="C2217" s="139" t="s">
        <v>20</v>
      </c>
      <c r="D2217" s="162">
        <v>21.442913055419922</v>
      </c>
      <c r="E2217" s="173">
        <v>22.578413009643555</v>
      </c>
    </row>
    <row r="2218" spans="1:5" ht="45">
      <c r="A2218" s="124" t="s">
        <v>4355</v>
      </c>
      <c r="B2218" s="134" t="s">
        <v>4356</v>
      </c>
      <c r="C2218" s="139" t="s">
        <v>20</v>
      </c>
      <c r="D2218" s="165">
        <v>0</v>
      </c>
      <c r="E2218" s="176">
        <v>0</v>
      </c>
    </row>
    <row r="2219" spans="1:5" ht="45">
      <c r="A2219" s="124" t="s">
        <v>4357</v>
      </c>
      <c r="B2219" s="134" t="s">
        <v>4358</v>
      </c>
      <c r="C2219" s="139" t="s">
        <v>348</v>
      </c>
      <c r="D2219" s="165">
        <v>0</v>
      </c>
      <c r="E2219" s="176">
        <v>0</v>
      </c>
    </row>
    <row r="2220" spans="1:5" ht="45">
      <c r="A2220" s="124" t="s">
        <v>4359</v>
      </c>
      <c r="B2220" s="134" t="s">
        <v>4360</v>
      </c>
      <c r="C2220" s="139" t="s">
        <v>45</v>
      </c>
      <c r="D2220" s="162">
        <v>64.219680786132812</v>
      </c>
      <c r="E2220" s="173">
        <v>69.180290222167969</v>
      </c>
    </row>
    <row r="2221" spans="1:5" ht="45">
      <c r="A2221" s="124" t="s">
        <v>4361</v>
      </c>
      <c r="B2221" s="134" t="s">
        <v>4362</v>
      </c>
      <c r="C2221" s="139" t="s">
        <v>353</v>
      </c>
      <c r="D2221" s="166">
        <v>0.2238583117723465</v>
      </c>
      <c r="E2221" s="177">
        <v>0.22130022943019867</v>
      </c>
    </row>
    <row r="2222" spans="1:5" ht="45">
      <c r="A2222" s="124" t="s">
        <v>4363</v>
      </c>
      <c r="B2222" s="134" t="s">
        <v>4364</v>
      </c>
      <c r="C2222" s="139" t="s">
        <v>348</v>
      </c>
      <c r="D2222" s="162">
        <v>10.739509582519531</v>
      </c>
      <c r="E2222" s="172">
        <v>9.7012491226196289</v>
      </c>
    </row>
    <row r="2223" spans="1:5" ht="45">
      <c r="A2223" s="124" t="s">
        <v>4365</v>
      </c>
      <c r="B2223" s="134" t="s">
        <v>4366</v>
      </c>
      <c r="C2223" s="139" t="s">
        <v>3446</v>
      </c>
      <c r="D2223" s="162">
        <v>28.586418151855469</v>
      </c>
      <c r="E2223" s="173">
        <v>28.579092025756836</v>
      </c>
    </row>
    <row r="2224" spans="1:5" ht="45">
      <c r="A2224" s="124" t="s">
        <v>4367</v>
      </c>
      <c r="B2224" s="134" t="s">
        <v>4368</v>
      </c>
      <c r="C2224" s="139" t="s">
        <v>20</v>
      </c>
      <c r="D2224" s="169">
        <v>9.656151756644249E-3</v>
      </c>
      <c r="E2224" s="177">
        <v>1.0163045488297939E-2</v>
      </c>
    </row>
    <row r="2225" spans="1:5" ht="45">
      <c r="A2225" s="124" t="s">
        <v>4369</v>
      </c>
      <c r="B2225" s="134" t="s">
        <v>4370</v>
      </c>
      <c r="C2225" s="139" t="s">
        <v>162</v>
      </c>
      <c r="D2225" s="161">
        <v>5.0169162750244141</v>
      </c>
      <c r="E2225" s="172">
        <v>5.2707128524780273</v>
      </c>
    </row>
    <row r="2226" spans="1:5" ht="45">
      <c r="A2226" s="124" t="s">
        <v>4371</v>
      </c>
      <c r="B2226" s="134" t="s">
        <v>4372</v>
      </c>
      <c r="C2226" s="139" t="s">
        <v>3453</v>
      </c>
      <c r="D2226" s="161">
        <v>1.187256932258606</v>
      </c>
      <c r="E2226" s="172">
        <v>1.1899310350418091</v>
      </c>
    </row>
    <row r="2227" spans="1:5" ht="45">
      <c r="A2227" s="124" t="s">
        <v>4373</v>
      </c>
      <c r="B2227" s="134" t="s">
        <v>4374</v>
      </c>
      <c r="C2227" s="139" t="s">
        <v>45</v>
      </c>
      <c r="D2227" s="162">
        <v>75.3670654296875</v>
      </c>
      <c r="E2227" s="173">
        <v>75.314826965332031</v>
      </c>
    </row>
    <row r="2228" spans="1:5" ht="45">
      <c r="A2228" s="124" t="s">
        <v>4375</v>
      </c>
      <c r="B2228" s="134" t="s">
        <v>4376</v>
      </c>
      <c r="C2228" s="139" t="s">
        <v>45</v>
      </c>
      <c r="D2228" s="162">
        <v>20.221628189086914</v>
      </c>
      <c r="E2228" s="173">
        <v>20.207612991333008</v>
      </c>
    </row>
    <row r="2229" spans="1:5" ht="45">
      <c r="A2229" s="124" t="s">
        <v>4377</v>
      </c>
      <c r="B2229" s="134" t="s">
        <v>4378</v>
      </c>
      <c r="C2229" s="139" t="s">
        <v>45</v>
      </c>
      <c r="D2229" s="166">
        <v>2.9250187799334526E-2</v>
      </c>
      <c r="E2229" s="177">
        <v>2.9229914769530296E-2</v>
      </c>
    </row>
    <row r="2230" spans="1:5" ht="45">
      <c r="A2230" s="124" t="s">
        <v>4379</v>
      </c>
      <c r="B2230" s="134" t="s">
        <v>4380</v>
      </c>
      <c r="C2230" s="139" t="s">
        <v>45</v>
      </c>
      <c r="D2230" s="161">
        <v>3.4743857383728027</v>
      </c>
      <c r="E2230" s="172">
        <v>3.5412914752960205</v>
      </c>
    </row>
    <row r="2231" spans="1:5" ht="45">
      <c r="A2231" s="124" t="s">
        <v>4381</v>
      </c>
      <c r="B2231" s="134" t="s">
        <v>4382</v>
      </c>
      <c r="C2231" s="139" t="s">
        <v>45</v>
      </c>
      <c r="D2231" s="165">
        <v>0</v>
      </c>
      <c r="E2231" s="176">
        <v>0</v>
      </c>
    </row>
    <row r="2232" spans="1:5" ht="45">
      <c r="A2232" s="124" t="s">
        <v>4383</v>
      </c>
      <c r="B2232" s="134" t="s">
        <v>4384</v>
      </c>
      <c r="C2232" s="139" t="s">
        <v>45</v>
      </c>
      <c r="D2232" s="166">
        <v>0.90766996145248413</v>
      </c>
      <c r="E2232" s="177">
        <v>0.90704077482223511</v>
      </c>
    </row>
    <row r="2233" spans="1:5" ht="45">
      <c r="A2233" s="124" t="s">
        <v>4385</v>
      </c>
      <c r="B2233" s="134" t="s">
        <v>4386</v>
      </c>
      <c r="C2233" s="139" t="s">
        <v>45</v>
      </c>
      <c r="D2233" s="165">
        <v>0</v>
      </c>
      <c r="E2233" s="176">
        <v>0</v>
      </c>
    </row>
    <row r="2234" spans="1:5" ht="45">
      <c r="A2234" s="124" t="s">
        <v>4387</v>
      </c>
      <c r="B2234" s="134" t="s">
        <v>4388</v>
      </c>
      <c r="C2234" s="139" t="s">
        <v>1317</v>
      </c>
      <c r="D2234" s="165">
        <v>0</v>
      </c>
      <c r="E2234" s="176">
        <v>0</v>
      </c>
    </row>
    <row r="2235" spans="1:5" ht="45">
      <c r="A2235" s="124" t="s">
        <v>4389</v>
      </c>
      <c r="B2235" s="134" t="s">
        <v>4390</v>
      </c>
      <c r="C2235" s="139" t="s">
        <v>1308</v>
      </c>
      <c r="D2235" s="165">
        <v>0</v>
      </c>
      <c r="E2235" s="176">
        <v>0</v>
      </c>
    </row>
    <row r="2236" spans="1:5" ht="45">
      <c r="A2236" s="124" t="s">
        <v>4391</v>
      </c>
      <c r="B2236" s="134" t="s">
        <v>4392</v>
      </c>
      <c r="C2236" s="139" t="s">
        <v>1308</v>
      </c>
      <c r="D2236" s="165">
        <v>0</v>
      </c>
      <c r="E2236" s="176">
        <v>0</v>
      </c>
    </row>
    <row r="2237" spans="1:5" ht="45">
      <c r="A2237" s="124" t="s">
        <v>4393</v>
      </c>
      <c r="B2237" s="134" t="s">
        <v>4394</v>
      </c>
      <c r="C2237" s="139" t="s">
        <v>1308</v>
      </c>
      <c r="D2237" s="165">
        <v>0</v>
      </c>
      <c r="E2237" s="176">
        <v>0</v>
      </c>
    </row>
    <row r="2238" spans="1:5" ht="45">
      <c r="A2238" s="124" t="s">
        <v>4395</v>
      </c>
      <c r="B2238" s="134" t="s">
        <v>4396</v>
      </c>
      <c r="C2238" s="139" t="s">
        <v>1308</v>
      </c>
      <c r="D2238" s="165">
        <v>0</v>
      </c>
      <c r="E2238" s="176">
        <v>0</v>
      </c>
    </row>
    <row r="2239" spans="1:5" ht="45">
      <c r="A2239" s="124" t="s">
        <v>4397</v>
      </c>
      <c r="B2239" s="134" t="s">
        <v>4398</v>
      </c>
      <c r="C2239" s="139" t="s">
        <v>1308</v>
      </c>
      <c r="D2239" s="165">
        <v>0</v>
      </c>
      <c r="E2239" s="176">
        <v>0</v>
      </c>
    </row>
    <row r="2240" spans="1:5" ht="45">
      <c r="A2240" s="124" t="s">
        <v>4399</v>
      </c>
      <c r="B2240" s="134" t="s">
        <v>4400</v>
      </c>
      <c r="C2240" s="139" t="s">
        <v>45</v>
      </c>
      <c r="D2240" s="162">
        <v>20.949495315551758</v>
      </c>
      <c r="E2240" s="173">
        <v>20.949495315551758</v>
      </c>
    </row>
    <row r="2241" spans="1:5" ht="45">
      <c r="A2241" s="124" t="s">
        <v>4401</v>
      </c>
      <c r="B2241" s="134" t="s">
        <v>4402</v>
      </c>
      <c r="C2241" s="139" t="s">
        <v>3484</v>
      </c>
      <c r="D2241" s="163">
        <v>16813.634765625</v>
      </c>
      <c r="E2241" s="174">
        <v>17708.53125</v>
      </c>
    </row>
    <row r="2242" spans="1:5" ht="45">
      <c r="A2242" s="124" t="s">
        <v>4403</v>
      </c>
      <c r="B2242" s="134" t="s">
        <v>4404</v>
      </c>
      <c r="C2242" s="139" t="s">
        <v>50</v>
      </c>
      <c r="D2242" s="161">
        <v>1.0607287883758545</v>
      </c>
      <c r="E2242" s="172">
        <v>1.0598911046981812</v>
      </c>
    </row>
    <row r="2243" spans="1:5" ht="45">
      <c r="A2243" s="124" t="s">
        <v>4405</v>
      </c>
      <c r="B2243" s="134" t="s">
        <v>4406</v>
      </c>
      <c r="C2243" s="139" t="s">
        <v>42</v>
      </c>
      <c r="D2243" s="162">
        <v>34.347625732421875</v>
      </c>
      <c r="E2243" s="173">
        <v>33.33319091796875</v>
      </c>
    </row>
    <row r="2244" spans="1:5" ht="45">
      <c r="A2244" s="124" t="s">
        <v>4407</v>
      </c>
      <c r="B2244" s="134" t="s">
        <v>4408</v>
      </c>
      <c r="C2244" s="139" t="s">
        <v>20</v>
      </c>
      <c r="D2244" s="162">
        <v>21.442913055419922</v>
      </c>
      <c r="E2244" s="173">
        <v>22.578413009643555</v>
      </c>
    </row>
    <row r="2245" spans="1:5" ht="45">
      <c r="A2245" s="124" t="s">
        <v>4409</v>
      </c>
      <c r="B2245" s="134" t="s">
        <v>4410</v>
      </c>
      <c r="C2245" s="139" t="s">
        <v>20</v>
      </c>
      <c r="D2245" s="165">
        <v>0</v>
      </c>
      <c r="E2245" s="176">
        <v>0</v>
      </c>
    </row>
    <row r="2246" spans="1:5" ht="45">
      <c r="A2246" s="124" t="s">
        <v>4411</v>
      </c>
      <c r="B2246" s="134" t="s">
        <v>4412</v>
      </c>
      <c r="C2246" s="139" t="s">
        <v>348</v>
      </c>
      <c r="D2246" s="165">
        <v>0</v>
      </c>
      <c r="E2246" s="176">
        <v>0</v>
      </c>
    </row>
    <row r="2247" spans="1:5" ht="45">
      <c r="A2247" s="124" t="s">
        <v>4413</v>
      </c>
      <c r="B2247" s="134" t="s">
        <v>4414</v>
      </c>
      <c r="C2247" s="139" t="s">
        <v>45</v>
      </c>
      <c r="D2247" s="162">
        <v>67.973228454589844</v>
      </c>
      <c r="E2247" s="173">
        <v>73.257438659667969</v>
      </c>
    </row>
    <row r="2248" spans="1:5" ht="45">
      <c r="A2248" s="124" t="s">
        <v>4415</v>
      </c>
      <c r="B2248" s="134" t="s">
        <v>4416</v>
      </c>
      <c r="C2248" s="139" t="s">
        <v>353</v>
      </c>
      <c r="D2248" s="166">
        <v>0.22151771187782288</v>
      </c>
      <c r="E2248" s="177">
        <v>0.21894757449626923</v>
      </c>
    </row>
    <row r="2249" spans="1:5" ht="45">
      <c r="A2249" s="124" t="s">
        <v>4417</v>
      </c>
      <c r="B2249" s="134" t="s">
        <v>4418</v>
      </c>
      <c r="C2249" s="139" t="s">
        <v>348</v>
      </c>
      <c r="D2249" s="161">
        <v>9.5984382629394531</v>
      </c>
      <c r="E2249" s="172">
        <v>8.5597982406616211</v>
      </c>
    </row>
    <row r="2250" spans="1:5" ht="45">
      <c r="A2250" s="124" t="s">
        <v>4419</v>
      </c>
      <c r="B2250" s="134" t="s">
        <v>4420</v>
      </c>
      <c r="C2250" s="139" t="s">
        <v>3446</v>
      </c>
      <c r="D2250" s="162">
        <v>28.586418151855469</v>
      </c>
      <c r="E2250" s="173">
        <v>28.579092025756836</v>
      </c>
    </row>
    <row r="2251" spans="1:5" ht="45">
      <c r="A2251" s="124" t="s">
        <v>4421</v>
      </c>
      <c r="B2251" s="134" t="s">
        <v>4422</v>
      </c>
      <c r="C2251" s="139" t="s">
        <v>20</v>
      </c>
      <c r="D2251" s="169">
        <v>9.656151756644249E-3</v>
      </c>
      <c r="E2251" s="177">
        <v>1.0163045488297939E-2</v>
      </c>
    </row>
    <row r="2252" spans="1:5" ht="45">
      <c r="A2252" s="124" t="s">
        <v>4423</v>
      </c>
      <c r="B2252" s="134" t="s">
        <v>4424</v>
      </c>
      <c r="C2252" s="139" t="s">
        <v>162</v>
      </c>
      <c r="D2252" s="161">
        <v>5.0223469734191895</v>
      </c>
      <c r="E2252" s="172">
        <v>5.2763748168945313</v>
      </c>
    </row>
    <row r="2253" spans="1:5" ht="45">
      <c r="A2253" s="124" t="s">
        <v>4425</v>
      </c>
      <c r="B2253" s="134" t="s">
        <v>4426</v>
      </c>
      <c r="C2253" s="139" t="s">
        <v>3453</v>
      </c>
      <c r="D2253" s="161">
        <v>1.1859731674194336</v>
      </c>
      <c r="E2253" s="172">
        <v>1.1886543035507202</v>
      </c>
    </row>
    <row r="2254" spans="1:5" ht="45">
      <c r="A2254" s="124" t="s">
        <v>4427</v>
      </c>
      <c r="B2254" s="134" t="s">
        <v>4428</v>
      </c>
      <c r="C2254" s="139" t="s">
        <v>45</v>
      </c>
      <c r="D2254" s="162">
        <v>75.3670654296875</v>
      </c>
      <c r="E2254" s="173">
        <v>75.314826965332031</v>
      </c>
    </row>
    <row r="2255" spans="1:5" ht="45">
      <c r="A2255" s="124" t="s">
        <v>4429</v>
      </c>
      <c r="B2255" s="134" t="s">
        <v>4430</v>
      </c>
      <c r="C2255" s="139" t="s">
        <v>45</v>
      </c>
      <c r="D2255" s="162">
        <v>20.221628189086914</v>
      </c>
      <c r="E2255" s="173">
        <v>20.207612991333008</v>
      </c>
    </row>
    <row r="2256" spans="1:5" ht="45">
      <c r="A2256" s="124" t="s">
        <v>4431</v>
      </c>
      <c r="B2256" s="134" t="s">
        <v>4432</v>
      </c>
      <c r="C2256" s="139" t="s">
        <v>45</v>
      </c>
      <c r="D2256" s="166">
        <v>2.9250187799334526E-2</v>
      </c>
      <c r="E2256" s="177">
        <v>2.9229914769530296E-2</v>
      </c>
    </row>
    <row r="2257" spans="1:5" ht="45">
      <c r="A2257" s="124" t="s">
        <v>4433</v>
      </c>
      <c r="B2257" s="134" t="s">
        <v>4434</v>
      </c>
      <c r="C2257" s="139" t="s">
        <v>45</v>
      </c>
      <c r="D2257" s="161">
        <v>3.4743857383728027</v>
      </c>
      <c r="E2257" s="172">
        <v>3.5412914752960205</v>
      </c>
    </row>
    <row r="2258" spans="1:5" ht="45">
      <c r="A2258" s="124" t="s">
        <v>4435</v>
      </c>
      <c r="B2258" s="134" t="s">
        <v>4436</v>
      </c>
      <c r="C2258" s="139" t="s">
        <v>45</v>
      </c>
      <c r="D2258" s="165">
        <v>0</v>
      </c>
      <c r="E2258" s="176">
        <v>0</v>
      </c>
    </row>
    <row r="2259" spans="1:5" ht="45">
      <c r="A2259" s="124" t="s">
        <v>4437</v>
      </c>
      <c r="B2259" s="134" t="s">
        <v>4438</v>
      </c>
      <c r="C2259" s="139" t="s">
        <v>45</v>
      </c>
      <c r="D2259" s="166">
        <v>0.90766996145248413</v>
      </c>
      <c r="E2259" s="177">
        <v>0.90704077482223511</v>
      </c>
    </row>
    <row r="2260" spans="1:5" ht="45">
      <c r="A2260" s="124" t="s">
        <v>4439</v>
      </c>
      <c r="B2260" s="134" t="s">
        <v>4440</v>
      </c>
      <c r="C2260" s="139" t="s">
        <v>45</v>
      </c>
      <c r="D2260" s="165">
        <v>0</v>
      </c>
      <c r="E2260" s="176">
        <v>0</v>
      </c>
    </row>
    <row r="2261" spans="1:5" ht="45">
      <c r="A2261" s="124" t="s">
        <v>4441</v>
      </c>
      <c r="B2261" s="134" t="s">
        <v>4442</v>
      </c>
      <c r="C2261" s="139" t="s">
        <v>1317</v>
      </c>
      <c r="D2261" s="165">
        <v>0</v>
      </c>
      <c r="E2261" s="176">
        <v>0</v>
      </c>
    </row>
    <row r="2262" spans="1:5" ht="45">
      <c r="A2262" s="124" t="s">
        <v>4443</v>
      </c>
      <c r="B2262" s="134" t="s">
        <v>4444</v>
      </c>
      <c r="C2262" s="139" t="s">
        <v>1308</v>
      </c>
      <c r="D2262" s="165">
        <v>0</v>
      </c>
      <c r="E2262" s="176">
        <v>0</v>
      </c>
    </row>
    <row r="2263" spans="1:5" ht="45">
      <c r="A2263" s="124" t="s">
        <v>4445</v>
      </c>
      <c r="B2263" s="134" t="s">
        <v>4446</v>
      </c>
      <c r="C2263" s="139" t="s">
        <v>1308</v>
      </c>
      <c r="D2263" s="165">
        <v>0</v>
      </c>
      <c r="E2263" s="176">
        <v>0</v>
      </c>
    </row>
    <row r="2264" spans="1:5" ht="45">
      <c r="A2264" s="124" t="s">
        <v>4447</v>
      </c>
      <c r="B2264" s="134" t="s">
        <v>4448</v>
      </c>
      <c r="C2264" s="139" t="s">
        <v>1308</v>
      </c>
      <c r="D2264" s="165">
        <v>0</v>
      </c>
      <c r="E2264" s="176">
        <v>0</v>
      </c>
    </row>
    <row r="2265" spans="1:5" ht="45">
      <c r="A2265" s="124" t="s">
        <v>4449</v>
      </c>
      <c r="B2265" s="134" t="s">
        <v>4450</v>
      </c>
      <c r="C2265" s="139" t="s">
        <v>1308</v>
      </c>
      <c r="D2265" s="165">
        <v>0</v>
      </c>
      <c r="E2265" s="176">
        <v>0</v>
      </c>
    </row>
    <row r="2266" spans="1:5" ht="45">
      <c r="A2266" s="124" t="s">
        <v>4451</v>
      </c>
      <c r="B2266" s="134" t="s">
        <v>4452</v>
      </c>
      <c r="C2266" s="139" t="s">
        <v>1308</v>
      </c>
      <c r="D2266" s="165">
        <v>0</v>
      </c>
      <c r="E2266" s="176">
        <v>0</v>
      </c>
    </row>
    <row r="2267" spans="1:5" ht="45">
      <c r="A2267" s="124" t="s">
        <v>4453</v>
      </c>
      <c r="B2267" s="134" t="s">
        <v>4454</v>
      </c>
      <c r="C2267" s="139" t="s">
        <v>45</v>
      </c>
      <c r="D2267" s="162">
        <v>20.949495315551758</v>
      </c>
      <c r="E2267" s="173">
        <v>20.949495315551758</v>
      </c>
    </row>
    <row r="2268" spans="1:5" ht="45">
      <c r="A2268" s="124" t="s">
        <v>4455</v>
      </c>
      <c r="B2268" s="134" t="s">
        <v>4456</v>
      </c>
      <c r="C2268" s="139" t="s">
        <v>3484</v>
      </c>
      <c r="D2268" s="163">
        <v>16813.634765625</v>
      </c>
      <c r="E2268" s="174">
        <v>17708.53125</v>
      </c>
    </row>
    <row r="2269" spans="1:5" ht="45">
      <c r="A2269" s="124" t="s">
        <v>4457</v>
      </c>
      <c r="B2269" s="134" t="s">
        <v>4458</v>
      </c>
      <c r="C2269" s="139" t="s">
        <v>50</v>
      </c>
      <c r="D2269" s="161">
        <v>1.0607287883758545</v>
      </c>
      <c r="E2269" s="172">
        <v>1.0598911046981812</v>
      </c>
    </row>
    <row r="2270" spans="1:5" ht="45">
      <c r="A2270" s="124" t="s">
        <v>4459</v>
      </c>
      <c r="B2270" s="134" t="s">
        <v>4460</v>
      </c>
      <c r="C2270" s="139" t="s">
        <v>42</v>
      </c>
      <c r="D2270" s="162">
        <v>34.347625732421875</v>
      </c>
      <c r="E2270" s="173">
        <v>33.33319091796875</v>
      </c>
    </row>
    <row r="2271" spans="1:5" ht="45">
      <c r="A2271" s="124" t="s">
        <v>4461</v>
      </c>
      <c r="B2271" s="134" t="s">
        <v>4462</v>
      </c>
      <c r="C2271" s="139" t="s">
        <v>20</v>
      </c>
      <c r="D2271" s="162">
        <v>21.442913055419922</v>
      </c>
      <c r="E2271" s="173">
        <v>22.578413009643555</v>
      </c>
    </row>
    <row r="2272" spans="1:5" ht="45">
      <c r="A2272" s="124" t="s">
        <v>4463</v>
      </c>
      <c r="B2272" s="134" t="s">
        <v>4464</v>
      </c>
      <c r="C2272" s="139" t="s">
        <v>20</v>
      </c>
      <c r="D2272" s="165">
        <v>0</v>
      </c>
      <c r="E2272" s="176">
        <v>0</v>
      </c>
    </row>
    <row r="2273" spans="1:5" ht="45">
      <c r="A2273" s="124" t="s">
        <v>4465</v>
      </c>
      <c r="B2273" s="134" t="s">
        <v>4466</v>
      </c>
      <c r="C2273" s="139" t="s">
        <v>348</v>
      </c>
      <c r="D2273" s="165">
        <v>0</v>
      </c>
      <c r="E2273" s="176">
        <v>0</v>
      </c>
    </row>
    <row r="2274" spans="1:5" ht="45">
      <c r="A2274" s="124" t="s">
        <v>4467</v>
      </c>
      <c r="B2274" s="134" t="s">
        <v>4468</v>
      </c>
      <c r="C2274" s="139" t="s">
        <v>45</v>
      </c>
      <c r="D2274" s="162">
        <v>67.973228454589844</v>
      </c>
      <c r="E2274" s="173">
        <v>73.257438659667969</v>
      </c>
    </row>
    <row r="2275" spans="1:5" ht="45">
      <c r="A2275" s="124" t="s">
        <v>4469</v>
      </c>
      <c r="B2275" s="134" t="s">
        <v>4470</v>
      </c>
      <c r="C2275" s="139" t="s">
        <v>353</v>
      </c>
      <c r="D2275" s="166">
        <v>0.22151771187782288</v>
      </c>
      <c r="E2275" s="177">
        <v>0.21894757449626923</v>
      </c>
    </row>
    <row r="2276" spans="1:5" ht="45">
      <c r="A2276" s="124" t="s">
        <v>4471</v>
      </c>
      <c r="B2276" s="134" t="s">
        <v>4472</v>
      </c>
      <c r="C2276" s="139" t="s">
        <v>348</v>
      </c>
      <c r="D2276" s="161">
        <v>9.5984382629394531</v>
      </c>
      <c r="E2276" s="172">
        <v>8.5597982406616211</v>
      </c>
    </row>
    <row r="2277" spans="1:5" ht="45">
      <c r="A2277" s="124" t="s">
        <v>4473</v>
      </c>
      <c r="B2277" s="134" t="s">
        <v>4474</v>
      </c>
      <c r="C2277" s="139" t="s">
        <v>3446</v>
      </c>
      <c r="D2277" s="162">
        <v>28.586418151855469</v>
      </c>
      <c r="E2277" s="173">
        <v>28.579092025756836</v>
      </c>
    </row>
    <row r="2278" spans="1:5" ht="45">
      <c r="A2278" s="124" t="s">
        <v>4475</v>
      </c>
      <c r="B2278" s="134" t="s">
        <v>4476</v>
      </c>
      <c r="C2278" s="139" t="s">
        <v>20</v>
      </c>
      <c r="D2278" s="169">
        <v>9.656151756644249E-3</v>
      </c>
      <c r="E2278" s="177">
        <v>1.0163045488297939E-2</v>
      </c>
    </row>
    <row r="2279" spans="1:5" ht="45">
      <c r="A2279" s="124" t="s">
        <v>4477</v>
      </c>
      <c r="B2279" s="134" t="s">
        <v>4478</v>
      </c>
      <c r="C2279" s="139" t="s">
        <v>162</v>
      </c>
      <c r="D2279" s="161">
        <v>5.0223469734191895</v>
      </c>
      <c r="E2279" s="172">
        <v>5.2763748168945313</v>
      </c>
    </row>
    <row r="2280" spans="1:5" ht="45">
      <c r="A2280" s="124" t="s">
        <v>4479</v>
      </c>
      <c r="B2280" s="134" t="s">
        <v>4480</v>
      </c>
      <c r="C2280" s="139" t="s">
        <v>3453</v>
      </c>
      <c r="D2280" s="161">
        <v>1.1859731674194336</v>
      </c>
      <c r="E2280" s="172">
        <v>1.1886543035507202</v>
      </c>
    </row>
    <row r="2281" spans="1:5" ht="45">
      <c r="A2281" s="124" t="s">
        <v>4481</v>
      </c>
      <c r="B2281" s="134" t="s">
        <v>4482</v>
      </c>
      <c r="C2281" s="139" t="s">
        <v>45</v>
      </c>
      <c r="D2281" s="162">
        <v>75.3670654296875</v>
      </c>
      <c r="E2281" s="173">
        <v>75.314826965332031</v>
      </c>
    </row>
    <row r="2282" spans="1:5" ht="45">
      <c r="A2282" s="124" t="s">
        <v>4483</v>
      </c>
      <c r="B2282" s="134" t="s">
        <v>4484</v>
      </c>
      <c r="C2282" s="139" t="s">
        <v>45</v>
      </c>
      <c r="D2282" s="162">
        <v>20.221628189086914</v>
      </c>
      <c r="E2282" s="173">
        <v>20.207612991333008</v>
      </c>
    </row>
    <row r="2283" spans="1:5" ht="45">
      <c r="A2283" s="124" t="s">
        <v>4485</v>
      </c>
      <c r="B2283" s="134" t="s">
        <v>4486</v>
      </c>
      <c r="C2283" s="139" t="s">
        <v>45</v>
      </c>
      <c r="D2283" s="166">
        <v>2.9250187799334526E-2</v>
      </c>
      <c r="E2283" s="177">
        <v>2.9229914769530296E-2</v>
      </c>
    </row>
    <row r="2284" spans="1:5" ht="45">
      <c r="A2284" s="124" t="s">
        <v>4487</v>
      </c>
      <c r="B2284" s="134" t="s">
        <v>4488</v>
      </c>
      <c r="C2284" s="139" t="s">
        <v>45</v>
      </c>
      <c r="D2284" s="161">
        <v>3.4743857383728027</v>
      </c>
      <c r="E2284" s="172">
        <v>3.5412914752960205</v>
      </c>
    </row>
    <row r="2285" spans="1:5" ht="45">
      <c r="A2285" s="124" t="s">
        <v>4489</v>
      </c>
      <c r="B2285" s="134" t="s">
        <v>4490</v>
      </c>
      <c r="C2285" s="139" t="s">
        <v>45</v>
      </c>
      <c r="D2285" s="165">
        <v>0</v>
      </c>
      <c r="E2285" s="176">
        <v>0</v>
      </c>
    </row>
    <row r="2286" spans="1:5" ht="45">
      <c r="A2286" s="124" t="s">
        <v>4491</v>
      </c>
      <c r="B2286" s="134" t="s">
        <v>4492</v>
      </c>
      <c r="C2286" s="139" t="s">
        <v>45</v>
      </c>
      <c r="D2286" s="166">
        <v>0.90766996145248413</v>
      </c>
      <c r="E2286" s="177">
        <v>0.90704077482223511</v>
      </c>
    </row>
    <row r="2287" spans="1:5" ht="45">
      <c r="A2287" s="124" t="s">
        <v>4493</v>
      </c>
      <c r="B2287" s="134" t="s">
        <v>4494</v>
      </c>
      <c r="C2287" s="139" t="s">
        <v>45</v>
      </c>
      <c r="D2287" s="165">
        <v>0</v>
      </c>
      <c r="E2287" s="176">
        <v>0</v>
      </c>
    </row>
    <row r="2288" spans="1:5" ht="45">
      <c r="A2288" s="124" t="s">
        <v>4495</v>
      </c>
      <c r="B2288" s="134" t="s">
        <v>4496</v>
      </c>
      <c r="C2288" s="139" t="s">
        <v>1317</v>
      </c>
      <c r="D2288" s="165">
        <v>0</v>
      </c>
      <c r="E2288" s="176">
        <v>0</v>
      </c>
    </row>
    <row r="2289" spans="1:5" ht="45">
      <c r="A2289" s="124" t="s">
        <v>4497</v>
      </c>
      <c r="B2289" s="134" t="s">
        <v>4498</v>
      </c>
      <c r="C2289" s="139" t="s">
        <v>1308</v>
      </c>
      <c r="D2289" s="165">
        <v>0</v>
      </c>
      <c r="E2289" s="176">
        <v>0</v>
      </c>
    </row>
    <row r="2290" spans="1:5" ht="45">
      <c r="A2290" s="124" t="s">
        <v>4499</v>
      </c>
      <c r="B2290" s="134" t="s">
        <v>4500</v>
      </c>
      <c r="C2290" s="139" t="s">
        <v>1308</v>
      </c>
      <c r="D2290" s="165">
        <v>0</v>
      </c>
      <c r="E2290" s="176">
        <v>0</v>
      </c>
    </row>
    <row r="2291" spans="1:5" ht="45">
      <c r="A2291" s="124" t="s">
        <v>4501</v>
      </c>
      <c r="B2291" s="134" t="s">
        <v>4502</v>
      </c>
      <c r="C2291" s="139" t="s">
        <v>1308</v>
      </c>
      <c r="D2291" s="165">
        <v>0</v>
      </c>
      <c r="E2291" s="176">
        <v>0</v>
      </c>
    </row>
    <row r="2292" spans="1:5" ht="45">
      <c r="A2292" s="124" t="s">
        <v>4503</v>
      </c>
      <c r="B2292" s="134" t="s">
        <v>4504</v>
      </c>
      <c r="C2292" s="139" t="s">
        <v>1308</v>
      </c>
      <c r="D2292" s="165">
        <v>0</v>
      </c>
      <c r="E2292" s="176">
        <v>0</v>
      </c>
    </row>
    <row r="2293" spans="1:5" ht="45">
      <c r="A2293" s="124" t="s">
        <v>4505</v>
      </c>
      <c r="B2293" s="134" t="s">
        <v>4506</v>
      </c>
      <c r="C2293" s="139" t="s">
        <v>1308</v>
      </c>
      <c r="D2293" s="165">
        <v>0</v>
      </c>
      <c r="E2293" s="176">
        <v>0</v>
      </c>
    </row>
    <row r="2294" spans="1:5" ht="45">
      <c r="A2294" s="124" t="s">
        <v>4507</v>
      </c>
      <c r="B2294" s="134" t="s">
        <v>4508</v>
      </c>
      <c r="C2294" s="139" t="s">
        <v>45</v>
      </c>
      <c r="D2294" s="162">
        <v>20.949495315551758</v>
      </c>
      <c r="E2294" s="173">
        <v>20.949495315551758</v>
      </c>
    </row>
    <row r="2295" spans="1:5" ht="45">
      <c r="A2295" s="124" t="s">
        <v>4509</v>
      </c>
      <c r="B2295" s="134" t="s">
        <v>4510</v>
      </c>
      <c r="C2295" s="139" t="s">
        <v>3484</v>
      </c>
      <c r="D2295" s="163">
        <v>16813.634765625</v>
      </c>
      <c r="E2295" s="174">
        <v>17708.53125</v>
      </c>
    </row>
    <row r="2296" spans="1:5" ht="75">
      <c r="A2296" s="124" t="s">
        <v>4511</v>
      </c>
      <c r="B2296" s="134" t="s">
        <v>4512</v>
      </c>
      <c r="C2296" s="139" t="s">
        <v>50</v>
      </c>
      <c r="D2296" s="166">
        <v>0.97310590744018555</v>
      </c>
      <c r="E2296" s="177">
        <v>0.97226822376251221</v>
      </c>
    </row>
    <row r="2297" spans="1:5" ht="75">
      <c r="A2297" s="124" t="s">
        <v>4513</v>
      </c>
      <c r="B2297" s="134" t="s">
        <v>4514</v>
      </c>
      <c r="C2297" s="139" t="s">
        <v>42</v>
      </c>
      <c r="D2297" s="167">
        <v>120.02372741699219</v>
      </c>
      <c r="E2297" s="173">
        <v>75.547340393066406</v>
      </c>
    </row>
    <row r="2298" spans="1:5" ht="75">
      <c r="A2298" s="124" t="s">
        <v>4515</v>
      </c>
      <c r="B2298" s="134" t="s">
        <v>4516</v>
      </c>
      <c r="C2298" s="139" t="s">
        <v>20</v>
      </c>
      <c r="D2298" s="162">
        <v>97.301826477050781</v>
      </c>
      <c r="E2298" s="178">
        <v>102.13452911376953</v>
      </c>
    </row>
    <row r="2299" spans="1:5" ht="75">
      <c r="A2299" s="124" t="s">
        <v>4517</v>
      </c>
      <c r="B2299" s="134" t="s">
        <v>4518</v>
      </c>
      <c r="C2299" s="139" t="s">
        <v>20</v>
      </c>
      <c r="D2299" s="166">
        <v>0.46155911684036255</v>
      </c>
      <c r="E2299" s="177">
        <v>0.47406554222106934</v>
      </c>
    </row>
    <row r="2300" spans="1:5" ht="75">
      <c r="A2300" s="124" t="s">
        <v>4519</v>
      </c>
      <c r="B2300" s="134" t="s">
        <v>4520</v>
      </c>
      <c r="C2300" s="139" t="s">
        <v>348</v>
      </c>
      <c r="D2300" s="162">
        <v>76.774528503417969</v>
      </c>
      <c r="E2300" s="173">
        <v>39.234180450439453</v>
      </c>
    </row>
    <row r="2301" spans="1:5" ht="75">
      <c r="A2301" s="124" t="s">
        <v>4521</v>
      </c>
      <c r="B2301" s="134" t="s">
        <v>4522</v>
      </c>
      <c r="C2301" s="139" t="s">
        <v>45</v>
      </c>
      <c r="D2301" s="161">
        <v>7.9356813430786133</v>
      </c>
      <c r="E2301" s="173">
        <v>38.440235137939453</v>
      </c>
    </row>
    <row r="2302" spans="1:5" ht="60">
      <c r="A2302" s="124" t="s">
        <v>4523</v>
      </c>
      <c r="B2302" s="134" t="s">
        <v>4524</v>
      </c>
      <c r="C2302" s="139" t="s">
        <v>353</v>
      </c>
      <c r="D2302" s="166">
        <v>0.59681528806686401</v>
      </c>
      <c r="E2302" s="177">
        <v>0.46641877293586731</v>
      </c>
    </row>
    <row r="2303" spans="1:5" ht="75">
      <c r="A2303" s="124" t="s">
        <v>4525</v>
      </c>
      <c r="B2303" s="134" t="s">
        <v>4526</v>
      </c>
      <c r="C2303" s="139" t="s">
        <v>348</v>
      </c>
      <c r="D2303" s="167">
        <v>103.31438446044922</v>
      </c>
      <c r="E2303" s="173">
        <v>54.523632049560547</v>
      </c>
    </row>
    <row r="2304" spans="1:5" ht="75">
      <c r="A2304" s="124" t="s">
        <v>4527</v>
      </c>
      <c r="B2304" s="134" t="s">
        <v>4528</v>
      </c>
      <c r="C2304" s="139" t="s">
        <v>3446</v>
      </c>
      <c r="D2304" s="162">
        <v>28.805086135864258</v>
      </c>
      <c r="E2304" s="173">
        <v>28.8466796875</v>
      </c>
    </row>
    <row r="2305" spans="1:5" ht="75">
      <c r="A2305" s="124" t="s">
        <v>4529</v>
      </c>
      <c r="B2305" s="134" t="s">
        <v>4530</v>
      </c>
      <c r="C2305" s="139" t="s">
        <v>20</v>
      </c>
      <c r="D2305" s="162">
        <v>20.236904144287109</v>
      </c>
      <c r="E2305" s="173">
        <v>20.78660774230957</v>
      </c>
    </row>
    <row r="2306" spans="1:5" ht="75">
      <c r="A2306" s="124" t="s">
        <v>4531</v>
      </c>
      <c r="B2306" s="134" t="s">
        <v>4532</v>
      </c>
      <c r="C2306" s="139" t="s">
        <v>162</v>
      </c>
      <c r="D2306" s="162">
        <v>31.522554397583008</v>
      </c>
      <c r="E2306" s="173">
        <v>29.328136444091797</v>
      </c>
    </row>
    <row r="2307" spans="1:5" ht="60">
      <c r="A2307" s="124" t="s">
        <v>4533</v>
      </c>
      <c r="B2307" s="134" t="s">
        <v>4534</v>
      </c>
      <c r="C2307" s="139" t="s">
        <v>3453</v>
      </c>
      <c r="D2307" s="166">
        <v>0.85742735862731934</v>
      </c>
      <c r="E2307" s="177">
        <v>0.96735489368438721</v>
      </c>
    </row>
    <row r="2308" spans="1:5" ht="75">
      <c r="A2308" s="124" t="s">
        <v>4535</v>
      </c>
      <c r="B2308" s="134" t="s">
        <v>4536</v>
      </c>
      <c r="C2308" s="139" t="s">
        <v>45</v>
      </c>
      <c r="D2308" s="162">
        <v>66.367889404296875</v>
      </c>
      <c r="E2308" s="173">
        <v>66.640655517578125</v>
      </c>
    </row>
    <row r="2309" spans="1:5" ht="75">
      <c r="A2309" s="124" t="s">
        <v>4537</v>
      </c>
      <c r="B2309" s="134" t="s">
        <v>4538</v>
      </c>
      <c r="C2309" s="139" t="s">
        <v>45</v>
      </c>
      <c r="D2309" s="161">
        <v>2.9639835357666016</v>
      </c>
      <c r="E2309" s="172">
        <v>3.5715091228485107</v>
      </c>
    </row>
    <row r="2310" spans="1:5" ht="75">
      <c r="A2310" s="124" t="s">
        <v>4539</v>
      </c>
      <c r="B2310" s="134" t="s">
        <v>4540</v>
      </c>
      <c r="C2310" s="139" t="s">
        <v>45</v>
      </c>
      <c r="D2310" s="162">
        <v>13.612595558166504</v>
      </c>
      <c r="E2310" s="173">
        <v>13.339990615844727</v>
      </c>
    </row>
    <row r="2311" spans="1:5" ht="75">
      <c r="A2311" s="124" t="s">
        <v>4541</v>
      </c>
      <c r="B2311" s="134" t="s">
        <v>4542</v>
      </c>
      <c r="C2311" s="139" t="s">
        <v>45</v>
      </c>
      <c r="D2311" s="162">
        <v>16.203100204467773</v>
      </c>
      <c r="E2311" s="173">
        <v>15.593194961547852</v>
      </c>
    </row>
    <row r="2312" spans="1:5" ht="75">
      <c r="A2312" s="124" t="s">
        <v>4543</v>
      </c>
      <c r="B2312" s="134" t="s">
        <v>4544</v>
      </c>
      <c r="C2312" s="139" t="s">
        <v>45</v>
      </c>
      <c r="D2312" s="165">
        <v>0</v>
      </c>
      <c r="E2312" s="176">
        <v>0</v>
      </c>
    </row>
    <row r="2313" spans="1:5" ht="75">
      <c r="A2313" s="124" t="s">
        <v>4545</v>
      </c>
      <c r="B2313" s="134" t="s">
        <v>4546</v>
      </c>
      <c r="C2313" s="139" t="s">
        <v>45</v>
      </c>
      <c r="D2313" s="166">
        <v>0.79824990034103394</v>
      </c>
      <c r="E2313" s="177">
        <v>0.80155563354492188</v>
      </c>
    </row>
    <row r="2314" spans="1:5" ht="75">
      <c r="A2314" s="124" t="s">
        <v>4547</v>
      </c>
      <c r="B2314" s="134" t="s">
        <v>4548</v>
      </c>
      <c r="C2314" s="139" t="s">
        <v>45</v>
      </c>
      <c r="D2314" s="166">
        <v>5.4181106388568878E-2</v>
      </c>
      <c r="E2314" s="177">
        <v>5.3093593567609787E-2</v>
      </c>
    </row>
    <row r="2315" spans="1:5" ht="75">
      <c r="A2315" s="124" t="s">
        <v>4549</v>
      </c>
      <c r="B2315" s="134" t="s">
        <v>4550</v>
      </c>
      <c r="C2315" s="139" t="s">
        <v>1317</v>
      </c>
      <c r="D2315" s="161">
        <v>2.7090551853179932</v>
      </c>
      <c r="E2315" s="172">
        <v>2.6546797752380371</v>
      </c>
    </row>
    <row r="2316" spans="1:5" ht="75">
      <c r="A2316" s="124" t="s">
        <v>4551</v>
      </c>
      <c r="B2316" s="134" t="s">
        <v>4552</v>
      </c>
      <c r="C2316" s="139" t="s">
        <v>1308</v>
      </c>
      <c r="D2316" s="165">
        <v>0</v>
      </c>
      <c r="E2316" s="176">
        <v>0</v>
      </c>
    </row>
    <row r="2317" spans="1:5" ht="75">
      <c r="A2317" s="124" t="s">
        <v>4553</v>
      </c>
      <c r="B2317" s="134" t="s">
        <v>4554</v>
      </c>
      <c r="C2317" s="139" t="s">
        <v>1308</v>
      </c>
      <c r="D2317" s="165">
        <v>0</v>
      </c>
      <c r="E2317" s="176">
        <v>0</v>
      </c>
    </row>
    <row r="2318" spans="1:5" ht="75">
      <c r="A2318" s="124" t="s">
        <v>4555</v>
      </c>
      <c r="B2318" s="134" t="s">
        <v>4556</v>
      </c>
      <c r="C2318" s="139" t="s">
        <v>1308</v>
      </c>
      <c r="D2318" s="165">
        <v>0</v>
      </c>
      <c r="E2318" s="176">
        <v>0</v>
      </c>
    </row>
    <row r="2319" spans="1:5" ht="75">
      <c r="A2319" s="124" t="s">
        <v>4557</v>
      </c>
      <c r="B2319" s="134" t="s">
        <v>4558</v>
      </c>
      <c r="C2319" s="139" t="s">
        <v>1308</v>
      </c>
      <c r="D2319" s="165">
        <v>0</v>
      </c>
      <c r="E2319" s="176">
        <v>0</v>
      </c>
    </row>
    <row r="2320" spans="1:5" ht="75">
      <c r="A2320" s="124" t="s">
        <v>4559</v>
      </c>
      <c r="B2320" s="134" t="s">
        <v>4560</v>
      </c>
      <c r="C2320" s="139" t="s">
        <v>1308</v>
      </c>
      <c r="D2320" s="165">
        <v>0</v>
      </c>
      <c r="E2320" s="176">
        <v>0</v>
      </c>
    </row>
    <row r="2321" spans="1:5" ht="75">
      <c r="A2321" s="124" t="s">
        <v>4561</v>
      </c>
      <c r="B2321" s="134" t="s">
        <v>4562</v>
      </c>
      <c r="C2321" s="139" t="s">
        <v>45</v>
      </c>
      <c r="D2321" s="161">
        <v>3.5371043682098389</v>
      </c>
      <c r="E2321" s="172">
        <v>4.2313046455383301</v>
      </c>
    </row>
    <row r="2322" spans="1:5" ht="75">
      <c r="A2322" s="124" t="s">
        <v>4563</v>
      </c>
      <c r="B2322" s="134" t="s">
        <v>4564</v>
      </c>
      <c r="C2322" s="139" t="s">
        <v>3484</v>
      </c>
      <c r="D2322" s="163">
        <v>75716.296875</v>
      </c>
      <c r="E2322" s="174">
        <v>79362.3125</v>
      </c>
    </row>
    <row r="2323" spans="1:5" ht="60">
      <c r="A2323" s="124" t="s">
        <v>4565</v>
      </c>
      <c r="B2323" s="134" t="s">
        <v>4566</v>
      </c>
      <c r="C2323" s="139" t="s">
        <v>50</v>
      </c>
      <c r="D2323" s="166">
        <v>0.96500480175018311</v>
      </c>
      <c r="E2323" s="177">
        <v>0.96416711807250977</v>
      </c>
    </row>
    <row r="2324" spans="1:5" ht="60">
      <c r="A2324" s="124" t="s">
        <v>4567</v>
      </c>
      <c r="B2324" s="134" t="s">
        <v>4568</v>
      </c>
      <c r="C2324" s="139" t="s">
        <v>42</v>
      </c>
      <c r="D2324" s="167">
        <v>120.02372741699219</v>
      </c>
      <c r="E2324" s="173">
        <v>75.547340393066406</v>
      </c>
    </row>
    <row r="2325" spans="1:5" ht="60">
      <c r="A2325" s="124" t="s">
        <v>4569</v>
      </c>
      <c r="B2325" s="134" t="s">
        <v>4570</v>
      </c>
      <c r="C2325" s="139" t="s">
        <v>20</v>
      </c>
      <c r="D2325" s="162">
        <v>97.301826477050781</v>
      </c>
      <c r="E2325" s="178">
        <v>102.13452911376953</v>
      </c>
    </row>
    <row r="2326" spans="1:5" ht="60">
      <c r="A2326" s="124" t="s">
        <v>4571</v>
      </c>
      <c r="B2326" s="134" t="s">
        <v>4572</v>
      </c>
      <c r="C2326" s="139" t="s">
        <v>20</v>
      </c>
      <c r="D2326" s="169">
        <v>1.8484045285731554E-3</v>
      </c>
      <c r="E2326" s="180">
        <v>1.8734184559434652E-3</v>
      </c>
    </row>
    <row r="2327" spans="1:5" ht="60">
      <c r="A2327" s="124" t="s">
        <v>4573</v>
      </c>
      <c r="B2327" s="134" t="s">
        <v>4574</v>
      </c>
      <c r="C2327" s="139" t="s">
        <v>348</v>
      </c>
      <c r="D2327" s="162">
        <v>76.774528503417969</v>
      </c>
      <c r="E2327" s="173">
        <v>39.234180450439453</v>
      </c>
    </row>
    <row r="2328" spans="1:5" ht="60">
      <c r="A2328" s="124" t="s">
        <v>4575</v>
      </c>
      <c r="B2328" s="134" t="s">
        <v>4576</v>
      </c>
      <c r="C2328" s="139" t="s">
        <v>45</v>
      </c>
      <c r="D2328" s="161">
        <v>7.8696165084838867</v>
      </c>
      <c r="E2328" s="173">
        <v>38.119945526123047</v>
      </c>
    </row>
    <row r="2329" spans="1:5" ht="60">
      <c r="A2329" s="124" t="s">
        <v>4577</v>
      </c>
      <c r="B2329" s="134" t="s">
        <v>4578</v>
      </c>
      <c r="C2329" s="139" t="s">
        <v>353</v>
      </c>
      <c r="D2329" s="166">
        <v>0.59922832250595093</v>
      </c>
      <c r="E2329" s="177">
        <v>0.46883037686347961</v>
      </c>
    </row>
    <row r="2330" spans="1:5" ht="60">
      <c r="A2330" s="124" t="s">
        <v>4579</v>
      </c>
      <c r="B2330" s="134" t="s">
        <v>4580</v>
      </c>
      <c r="C2330" s="139" t="s">
        <v>348</v>
      </c>
      <c r="D2330" s="167">
        <v>103.31438446044922</v>
      </c>
      <c r="E2330" s="173">
        <v>54.523632049560547</v>
      </c>
    </row>
    <row r="2331" spans="1:5" ht="60">
      <c r="A2331" s="124" t="s">
        <v>4581</v>
      </c>
      <c r="B2331" s="134" t="s">
        <v>4582</v>
      </c>
      <c r="C2331" s="139" t="s">
        <v>3446</v>
      </c>
      <c r="D2331" s="162">
        <v>28.805086135864258</v>
      </c>
      <c r="E2331" s="173">
        <v>28.8466796875</v>
      </c>
    </row>
    <row r="2332" spans="1:5" ht="60">
      <c r="A2332" s="124" t="s">
        <v>4583</v>
      </c>
      <c r="B2332" s="134" t="s">
        <v>4584</v>
      </c>
      <c r="C2332" s="139" t="s">
        <v>20</v>
      </c>
      <c r="D2332" s="162">
        <v>20.236904144287109</v>
      </c>
      <c r="E2332" s="173">
        <v>20.78660774230957</v>
      </c>
    </row>
    <row r="2333" spans="1:5" ht="60">
      <c r="A2333" s="124" t="s">
        <v>4585</v>
      </c>
      <c r="B2333" s="134" t="s">
        <v>4586</v>
      </c>
      <c r="C2333" s="139" t="s">
        <v>162</v>
      </c>
      <c r="D2333" s="162">
        <v>31.787181854248047</v>
      </c>
      <c r="E2333" s="173">
        <v>29.574558258056641</v>
      </c>
    </row>
    <row r="2334" spans="1:5" ht="60">
      <c r="A2334" s="124" t="s">
        <v>4587</v>
      </c>
      <c r="B2334" s="134" t="s">
        <v>4588</v>
      </c>
      <c r="C2334" s="139" t="s">
        <v>3453</v>
      </c>
      <c r="D2334" s="166">
        <v>0.85028928518295288</v>
      </c>
      <c r="E2334" s="177">
        <v>0.95929473638534546</v>
      </c>
    </row>
    <row r="2335" spans="1:5" ht="60">
      <c r="A2335" s="124" t="s">
        <v>4589</v>
      </c>
      <c r="B2335" s="134" t="s">
        <v>4590</v>
      </c>
      <c r="C2335" s="139" t="s">
        <v>45</v>
      </c>
      <c r="D2335" s="162">
        <v>66.367889404296875</v>
      </c>
      <c r="E2335" s="173">
        <v>66.640655517578125</v>
      </c>
    </row>
    <row r="2336" spans="1:5" ht="60">
      <c r="A2336" s="124" t="s">
        <v>4591</v>
      </c>
      <c r="B2336" s="134" t="s">
        <v>4592</v>
      </c>
      <c r="C2336" s="139" t="s">
        <v>45</v>
      </c>
      <c r="D2336" s="161">
        <v>2.9639835357666016</v>
      </c>
      <c r="E2336" s="172">
        <v>3.5715091228485107</v>
      </c>
    </row>
    <row r="2337" spans="1:5" ht="60">
      <c r="A2337" s="124" t="s">
        <v>4593</v>
      </c>
      <c r="B2337" s="134" t="s">
        <v>4594</v>
      </c>
      <c r="C2337" s="139" t="s">
        <v>45</v>
      </c>
      <c r="D2337" s="162">
        <v>13.612595558166504</v>
      </c>
      <c r="E2337" s="173">
        <v>13.339990615844727</v>
      </c>
    </row>
    <row r="2338" spans="1:5" ht="60">
      <c r="A2338" s="124" t="s">
        <v>4595</v>
      </c>
      <c r="B2338" s="134" t="s">
        <v>4596</v>
      </c>
      <c r="C2338" s="139" t="s">
        <v>45</v>
      </c>
      <c r="D2338" s="162">
        <v>16.203100204467773</v>
      </c>
      <c r="E2338" s="173">
        <v>15.593194961547852</v>
      </c>
    </row>
    <row r="2339" spans="1:5" ht="60">
      <c r="A2339" s="124" t="s">
        <v>4597</v>
      </c>
      <c r="B2339" s="134" t="s">
        <v>4598</v>
      </c>
      <c r="C2339" s="139" t="s">
        <v>45</v>
      </c>
      <c r="D2339" s="165">
        <v>0</v>
      </c>
      <c r="E2339" s="176">
        <v>0</v>
      </c>
    </row>
    <row r="2340" spans="1:5" ht="60">
      <c r="A2340" s="124" t="s">
        <v>4599</v>
      </c>
      <c r="B2340" s="134" t="s">
        <v>4600</v>
      </c>
      <c r="C2340" s="139" t="s">
        <v>45</v>
      </c>
      <c r="D2340" s="166">
        <v>0.79824990034103394</v>
      </c>
      <c r="E2340" s="177">
        <v>0.80155563354492188</v>
      </c>
    </row>
    <row r="2341" spans="1:5" ht="60">
      <c r="A2341" s="124" t="s">
        <v>4601</v>
      </c>
      <c r="B2341" s="134" t="s">
        <v>4602</v>
      </c>
      <c r="C2341" s="139" t="s">
        <v>45</v>
      </c>
      <c r="D2341" s="166">
        <v>5.4181106388568878E-2</v>
      </c>
      <c r="E2341" s="177">
        <v>5.3093593567609787E-2</v>
      </c>
    </row>
    <row r="2342" spans="1:5" ht="60">
      <c r="A2342" s="124" t="s">
        <v>4603</v>
      </c>
      <c r="B2342" s="134" t="s">
        <v>4604</v>
      </c>
      <c r="C2342" s="139" t="s">
        <v>1317</v>
      </c>
      <c r="D2342" s="162">
        <v>15</v>
      </c>
      <c r="E2342" s="173">
        <v>15</v>
      </c>
    </row>
    <row r="2343" spans="1:5" ht="60">
      <c r="A2343" s="124" t="s">
        <v>4605</v>
      </c>
      <c r="B2343" s="134" t="s">
        <v>4606</v>
      </c>
      <c r="C2343" s="139" t="s">
        <v>1308</v>
      </c>
      <c r="D2343" s="165">
        <v>0</v>
      </c>
      <c r="E2343" s="176">
        <v>0</v>
      </c>
    </row>
    <row r="2344" spans="1:5" ht="60">
      <c r="A2344" s="124" t="s">
        <v>4607</v>
      </c>
      <c r="B2344" s="134" t="s">
        <v>4608</v>
      </c>
      <c r="C2344" s="139" t="s">
        <v>1308</v>
      </c>
      <c r="D2344" s="165">
        <v>0</v>
      </c>
      <c r="E2344" s="176">
        <v>0</v>
      </c>
    </row>
    <row r="2345" spans="1:5" ht="60">
      <c r="A2345" s="124" t="s">
        <v>4609</v>
      </c>
      <c r="B2345" s="134" t="s">
        <v>4610</v>
      </c>
      <c r="C2345" s="139" t="s">
        <v>1308</v>
      </c>
      <c r="D2345" s="165">
        <v>0</v>
      </c>
      <c r="E2345" s="176">
        <v>0</v>
      </c>
    </row>
    <row r="2346" spans="1:5" ht="60">
      <c r="A2346" s="124" t="s">
        <v>4611</v>
      </c>
      <c r="B2346" s="134" t="s">
        <v>4612</v>
      </c>
      <c r="C2346" s="139" t="s">
        <v>1308</v>
      </c>
      <c r="D2346" s="165">
        <v>0</v>
      </c>
      <c r="E2346" s="176">
        <v>0</v>
      </c>
    </row>
    <row r="2347" spans="1:5" ht="60">
      <c r="A2347" s="124" t="s">
        <v>4613</v>
      </c>
      <c r="B2347" s="134" t="s">
        <v>4614</v>
      </c>
      <c r="C2347" s="139" t="s">
        <v>1308</v>
      </c>
      <c r="D2347" s="165">
        <v>0</v>
      </c>
      <c r="E2347" s="176">
        <v>0</v>
      </c>
    </row>
    <row r="2348" spans="1:5" ht="60">
      <c r="A2348" s="124" t="s">
        <v>4615</v>
      </c>
      <c r="B2348" s="134" t="s">
        <v>4616</v>
      </c>
      <c r="C2348" s="139" t="s">
        <v>45</v>
      </c>
      <c r="D2348" s="161">
        <v>3.5371043682098389</v>
      </c>
      <c r="E2348" s="172">
        <v>4.2313046455383301</v>
      </c>
    </row>
    <row r="2349" spans="1:5" ht="60">
      <c r="A2349" s="124" t="s">
        <v>4617</v>
      </c>
      <c r="B2349" s="134" t="s">
        <v>4618</v>
      </c>
      <c r="C2349" s="139" t="s">
        <v>3484</v>
      </c>
      <c r="D2349" s="163">
        <v>75716.296875</v>
      </c>
      <c r="E2349" s="174">
        <v>79362.3125</v>
      </c>
    </row>
    <row r="2350" spans="1:5" ht="30">
      <c r="A2350" s="124" t="s">
        <v>4619</v>
      </c>
      <c r="B2350" s="134" t="s">
        <v>4620</v>
      </c>
      <c r="C2350" s="139" t="s">
        <v>50</v>
      </c>
      <c r="D2350" s="166">
        <v>0.96001958847045898</v>
      </c>
      <c r="E2350" s="177">
        <v>0.95918190479278564</v>
      </c>
    </row>
    <row r="2351" spans="1:5" ht="45">
      <c r="A2351" s="124" t="s">
        <v>4621</v>
      </c>
      <c r="B2351" s="134" t="s">
        <v>4622</v>
      </c>
      <c r="C2351" s="139" t="s">
        <v>42</v>
      </c>
      <c r="D2351" s="167">
        <v>118.91262054443359</v>
      </c>
      <c r="E2351" s="173">
        <v>74.436233520507813</v>
      </c>
    </row>
    <row r="2352" spans="1:5" ht="45">
      <c r="A2352" s="124" t="s">
        <v>4623</v>
      </c>
      <c r="B2352" s="134" t="s">
        <v>4624</v>
      </c>
      <c r="C2352" s="139" t="s">
        <v>20</v>
      </c>
      <c r="D2352" s="162">
        <v>97.301826477050781</v>
      </c>
      <c r="E2352" s="178">
        <v>102.13452911376953</v>
      </c>
    </row>
    <row r="2353" spans="1:5" ht="45">
      <c r="A2353" s="124" t="s">
        <v>4625</v>
      </c>
      <c r="B2353" s="134" t="s">
        <v>4626</v>
      </c>
      <c r="C2353" s="139" t="s">
        <v>20</v>
      </c>
      <c r="D2353" s="169">
        <v>1.8484045285731554E-3</v>
      </c>
      <c r="E2353" s="180">
        <v>1.8734184559434652E-3</v>
      </c>
    </row>
    <row r="2354" spans="1:5" ht="45">
      <c r="A2354" s="124" t="s">
        <v>4627</v>
      </c>
      <c r="B2354" s="134" t="s">
        <v>4628</v>
      </c>
      <c r="C2354" s="139" t="s">
        <v>348</v>
      </c>
      <c r="D2354" s="162">
        <v>75.803947448730469</v>
      </c>
      <c r="E2354" s="173">
        <v>38.331638336181641</v>
      </c>
    </row>
    <row r="2355" spans="1:5" ht="45">
      <c r="A2355" s="124" t="s">
        <v>4629</v>
      </c>
      <c r="B2355" s="134" t="s">
        <v>4630</v>
      </c>
      <c r="C2355" s="139" t="s">
        <v>45</v>
      </c>
      <c r="D2355" s="161">
        <v>8.1103715896606445</v>
      </c>
      <c r="E2355" s="173">
        <v>39.727855682373047</v>
      </c>
    </row>
    <row r="2356" spans="1:5" ht="30">
      <c r="A2356" s="124" t="s">
        <v>4631</v>
      </c>
      <c r="B2356" s="134" t="s">
        <v>4632</v>
      </c>
      <c r="C2356" s="139" t="s">
        <v>353</v>
      </c>
      <c r="D2356" s="166">
        <v>0.59761381149291992</v>
      </c>
      <c r="E2356" s="177">
        <v>0.46686443686485291</v>
      </c>
    </row>
    <row r="2357" spans="1:5" ht="30">
      <c r="A2357" s="124" t="s">
        <v>4633</v>
      </c>
      <c r="B2357" s="134" t="s">
        <v>4634</v>
      </c>
      <c r="C2357" s="139" t="s">
        <v>348</v>
      </c>
      <c r="D2357" s="167">
        <v>102.09352874755859</v>
      </c>
      <c r="E2357" s="173">
        <v>53.319026947021484</v>
      </c>
    </row>
    <row r="2358" spans="1:5" ht="45">
      <c r="A2358" s="124" t="s">
        <v>4635</v>
      </c>
      <c r="B2358" s="134" t="s">
        <v>4636</v>
      </c>
      <c r="C2358" s="139" t="s">
        <v>3446</v>
      </c>
      <c r="D2358" s="162">
        <v>28.805086135864258</v>
      </c>
      <c r="E2358" s="173">
        <v>28.8466796875</v>
      </c>
    </row>
    <row r="2359" spans="1:5" ht="45">
      <c r="A2359" s="124" t="s">
        <v>4637</v>
      </c>
      <c r="B2359" s="134" t="s">
        <v>4638</v>
      </c>
      <c r="C2359" s="139" t="s">
        <v>20</v>
      </c>
      <c r="D2359" s="162">
        <v>20.236904144287109</v>
      </c>
      <c r="E2359" s="173">
        <v>20.78660774230957</v>
      </c>
    </row>
    <row r="2360" spans="1:5" ht="45">
      <c r="A2360" s="124" t="s">
        <v>4639</v>
      </c>
      <c r="B2360" s="134" t="s">
        <v>4640</v>
      </c>
      <c r="C2360" s="139" t="s">
        <v>162</v>
      </c>
      <c r="D2360" s="162">
        <v>31.86195182800293</v>
      </c>
      <c r="E2360" s="173">
        <v>29.633541107177734</v>
      </c>
    </row>
    <row r="2361" spans="1:5" ht="30">
      <c r="A2361" s="124" t="s">
        <v>4641</v>
      </c>
      <c r="B2361" s="134" t="s">
        <v>4642</v>
      </c>
      <c r="C2361" s="139" t="s">
        <v>3453</v>
      </c>
      <c r="D2361" s="166">
        <v>0.84829401969909668</v>
      </c>
      <c r="E2361" s="177">
        <v>0.9573853611946106</v>
      </c>
    </row>
    <row r="2362" spans="1:5" ht="45">
      <c r="A2362" s="124" t="s">
        <v>4643</v>
      </c>
      <c r="B2362" s="134" t="s">
        <v>4644</v>
      </c>
      <c r="C2362" s="139" t="s">
        <v>45</v>
      </c>
      <c r="D2362" s="162">
        <v>66.367889404296875</v>
      </c>
      <c r="E2362" s="173">
        <v>66.640655517578125</v>
      </c>
    </row>
    <row r="2363" spans="1:5" ht="45">
      <c r="A2363" s="124" t="s">
        <v>4645</v>
      </c>
      <c r="B2363" s="134" t="s">
        <v>4646</v>
      </c>
      <c r="C2363" s="139" t="s">
        <v>45</v>
      </c>
      <c r="D2363" s="161">
        <v>2.9639835357666016</v>
      </c>
      <c r="E2363" s="172">
        <v>3.5715091228485107</v>
      </c>
    </row>
    <row r="2364" spans="1:5" ht="45">
      <c r="A2364" s="124" t="s">
        <v>4647</v>
      </c>
      <c r="B2364" s="134" t="s">
        <v>4648</v>
      </c>
      <c r="C2364" s="139" t="s">
        <v>45</v>
      </c>
      <c r="D2364" s="162">
        <v>13.612595558166504</v>
      </c>
      <c r="E2364" s="173">
        <v>13.339990615844727</v>
      </c>
    </row>
    <row r="2365" spans="1:5" ht="45">
      <c r="A2365" s="124" t="s">
        <v>4649</v>
      </c>
      <c r="B2365" s="134" t="s">
        <v>4650</v>
      </c>
      <c r="C2365" s="139" t="s">
        <v>45</v>
      </c>
      <c r="D2365" s="162">
        <v>16.203100204467773</v>
      </c>
      <c r="E2365" s="173">
        <v>15.593194961547852</v>
      </c>
    </row>
    <row r="2366" spans="1:5" ht="45">
      <c r="A2366" s="124" t="s">
        <v>4651</v>
      </c>
      <c r="B2366" s="134" t="s">
        <v>4652</v>
      </c>
      <c r="C2366" s="139" t="s">
        <v>45</v>
      </c>
      <c r="D2366" s="165">
        <v>0</v>
      </c>
      <c r="E2366" s="176">
        <v>0</v>
      </c>
    </row>
    <row r="2367" spans="1:5" ht="45">
      <c r="A2367" s="124" t="s">
        <v>4653</v>
      </c>
      <c r="B2367" s="134" t="s">
        <v>4654</v>
      </c>
      <c r="C2367" s="139" t="s">
        <v>45</v>
      </c>
      <c r="D2367" s="166">
        <v>0.79824990034103394</v>
      </c>
      <c r="E2367" s="177">
        <v>0.80155563354492188</v>
      </c>
    </row>
    <row r="2368" spans="1:5" ht="45">
      <c r="A2368" s="124" t="s">
        <v>4655</v>
      </c>
      <c r="B2368" s="134" t="s">
        <v>4656</v>
      </c>
      <c r="C2368" s="139" t="s">
        <v>45</v>
      </c>
      <c r="D2368" s="166">
        <v>5.4181106388568878E-2</v>
      </c>
      <c r="E2368" s="177">
        <v>5.3093593567609787E-2</v>
      </c>
    </row>
    <row r="2369" spans="1:5" ht="45">
      <c r="A2369" s="124" t="s">
        <v>4657</v>
      </c>
      <c r="B2369" s="134" t="s">
        <v>4658</v>
      </c>
      <c r="C2369" s="139" t="s">
        <v>1317</v>
      </c>
      <c r="D2369" s="162">
        <v>15</v>
      </c>
      <c r="E2369" s="173">
        <v>15</v>
      </c>
    </row>
    <row r="2370" spans="1:5" ht="45">
      <c r="A2370" s="124" t="s">
        <v>4659</v>
      </c>
      <c r="B2370" s="134" t="s">
        <v>4660</v>
      </c>
      <c r="C2370" s="139" t="s">
        <v>1308</v>
      </c>
      <c r="D2370" s="165">
        <v>0</v>
      </c>
      <c r="E2370" s="176">
        <v>0</v>
      </c>
    </row>
    <row r="2371" spans="1:5" ht="45">
      <c r="A2371" s="124" t="s">
        <v>4661</v>
      </c>
      <c r="B2371" s="134" t="s">
        <v>4662</v>
      </c>
      <c r="C2371" s="139" t="s">
        <v>1308</v>
      </c>
      <c r="D2371" s="165">
        <v>0</v>
      </c>
      <c r="E2371" s="176">
        <v>0</v>
      </c>
    </row>
    <row r="2372" spans="1:5" ht="45">
      <c r="A2372" s="124" t="s">
        <v>4663</v>
      </c>
      <c r="B2372" s="134" t="s">
        <v>4664</v>
      </c>
      <c r="C2372" s="139" t="s">
        <v>1308</v>
      </c>
      <c r="D2372" s="165">
        <v>0</v>
      </c>
      <c r="E2372" s="176">
        <v>0</v>
      </c>
    </row>
    <row r="2373" spans="1:5" ht="45">
      <c r="A2373" s="124" t="s">
        <v>4665</v>
      </c>
      <c r="B2373" s="134" t="s">
        <v>4666</v>
      </c>
      <c r="C2373" s="139" t="s">
        <v>1308</v>
      </c>
      <c r="D2373" s="165">
        <v>0</v>
      </c>
      <c r="E2373" s="176">
        <v>0</v>
      </c>
    </row>
    <row r="2374" spans="1:5" ht="45">
      <c r="A2374" s="124" t="s">
        <v>4667</v>
      </c>
      <c r="B2374" s="134" t="s">
        <v>4668</v>
      </c>
      <c r="C2374" s="139" t="s">
        <v>1308</v>
      </c>
      <c r="D2374" s="165">
        <v>0</v>
      </c>
      <c r="E2374" s="176">
        <v>0</v>
      </c>
    </row>
    <row r="2375" spans="1:5" ht="45">
      <c r="A2375" s="124" t="s">
        <v>4669</v>
      </c>
      <c r="B2375" s="134" t="s">
        <v>4670</v>
      </c>
      <c r="C2375" s="139" t="s">
        <v>45</v>
      </c>
      <c r="D2375" s="161">
        <v>3.5371043682098389</v>
      </c>
      <c r="E2375" s="172">
        <v>4.2313046455383301</v>
      </c>
    </row>
    <row r="2376" spans="1:5" ht="45">
      <c r="A2376" s="124" t="s">
        <v>4671</v>
      </c>
      <c r="B2376" s="134" t="s">
        <v>4672</v>
      </c>
      <c r="C2376" s="139" t="s">
        <v>3484</v>
      </c>
      <c r="D2376" s="163">
        <v>75716.296875</v>
      </c>
      <c r="E2376" s="174">
        <v>79362.3125</v>
      </c>
    </row>
    <row r="2377" spans="1:5" ht="30">
      <c r="A2377" s="124" t="s">
        <v>4673</v>
      </c>
      <c r="B2377" s="134" t="s">
        <v>4674</v>
      </c>
      <c r="C2377" s="139" t="s">
        <v>50</v>
      </c>
      <c r="D2377" s="166">
        <v>0.96001958847045898</v>
      </c>
      <c r="E2377" s="177">
        <v>0.95918190479278564</v>
      </c>
    </row>
    <row r="2378" spans="1:5" ht="30">
      <c r="A2378" s="124" t="s">
        <v>4675</v>
      </c>
      <c r="B2378" s="134" t="s">
        <v>4676</v>
      </c>
      <c r="C2378" s="139" t="s">
        <v>42</v>
      </c>
      <c r="D2378" s="167">
        <v>118.91262054443359</v>
      </c>
      <c r="E2378" s="173">
        <v>74.436233520507813</v>
      </c>
    </row>
    <row r="2379" spans="1:5" ht="30">
      <c r="A2379" s="124" t="s">
        <v>4677</v>
      </c>
      <c r="B2379" s="134" t="s">
        <v>4678</v>
      </c>
      <c r="C2379" s="139" t="s">
        <v>20</v>
      </c>
      <c r="D2379" s="162">
        <v>48.650913238525391</v>
      </c>
      <c r="E2379" s="173">
        <v>51.067264556884766</v>
      </c>
    </row>
    <row r="2380" spans="1:5" ht="30">
      <c r="A2380" s="124" t="s">
        <v>4679</v>
      </c>
      <c r="B2380" s="134" t="s">
        <v>4680</v>
      </c>
      <c r="C2380" s="139" t="s">
        <v>20</v>
      </c>
      <c r="D2380" s="171">
        <v>9.242022642865777E-4</v>
      </c>
      <c r="E2380" s="182">
        <v>9.3670922797173262E-4</v>
      </c>
    </row>
    <row r="2381" spans="1:5" ht="30">
      <c r="A2381" s="124" t="s">
        <v>4681</v>
      </c>
      <c r="B2381" s="134" t="s">
        <v>4682</v>
      </c>
      <c r="C2381" s="139" t="s">
        <v>348</v>
      </c>
      <c r="D2381" s="162">
        <v>75.803947448730469</v>
      </c>
      <c r="E2381" s="173">
        <v>38.331638336181641</v>
      </c>
    </row>
    <row r="2382" spans="1:5" ht="30">
      <c r="A2382" s="124" t="s">
        <v>4683</v>
      </c>
      <c r="B2382" s="134" t="s">
        <v>4684</v>
      </c>
      <c r="C2382" s="139" t="s">
        <v>45</v>
      </c>
      <c r="D2382" s="161">
        <v>8.1103715896606445</v>
      </c>
      <c r="E2382" s="173">
        <v>39.727855682373047</v>
      </c>
    </row>
    <row r="2383" spans="1:5" ht="30">
      <c r="A2383" s="124" t="s">
        <v>4685</v>
      </c>
      <c r="B2383" s="134" t="s">
        <v>4686</v>
      </c>
      <c r="C2383" s="139" t="s">
        <v>353</v>
      </c>
      <c r="D2383" s="166">
        <v>0.59761381149291992</v>
      </c>
      <c r="E2383" s="177">
        <v>0.46686443686485291</v>
      </c>
    </row>
    <row r="2384" spans="1:5" ht="30">
      <c r="A2384" s="124" t="s">
        <v>4687</v>
      </c>
      <c r="B2384" s="134" t="s">
        <v>4688</v>
      </c>
      <c r="C2384" s="139" t="s">
        <v>348</v>
      </c>
      <c r="D2384" s="167">
        <v>102.09352874755859</v>
      </c>
      <c r="E2384" s="173">
        <v>53.319026947021484</v>
      </c>
    </row>
    <row r="2385" spans="1:5" ht="30">
      <c r="A2385" s="124" t="s">
        <v>4689</v>
      </c>
      <c r="B2385" s="134" t="s">
        <v>4690</v>
      </c>
      <c r="C2385" s="139" t="s">
        <v>3446</v>
      </c>
      <c r="D2385" s="162">
        <v>28.805086135864258</v>
      </c>
      <c r="E2385" s="173">
        <v>28.8466796875</v>
      </c>
    </row>
    <row r="2386" spans="1:5" ht="30">
      <c r="A2386" s="124" t="s">
        <v>4691</v>
      </c>
      <c r="B2386" s="134" t="s">
        <v>4692</v>
      </c>
      <c r="C2386" s="139" t="s">
        <v>20</v>
      </c>
      <c r="D2386" s="162">
        <v>10.118452072143555</v>
      </c>
      <c r="E2386" s="173">
        <v>10.393303871154785</v>
      </c>
    </row>
    <row r="2387" spans="1:5" ht="30">
      <c r="A2387" s="124" t="s">
        <v>4693</v>
      </c>
      <c r="B2387" s="134" t="s">
        <v>4694</v>
      </c>
      <c r="C2387" s="139" t="s">
        <v>162</v>
      </c>
      <c r="D2387" s="162">
        <v>15.930975914001465</v>
      </c>
      <c r="E2387" s="173">
        <v>14.816770553588867</v>
      </c>
    </row>
    <row r="2388" spans="1:5" ht="30">
      <c r="A2388" s="124" t="s">
        <v>4695</v>
      </c>
      <c r="B2388" s="134" t="s">
        <v>4696</v>
      </c>
      <c r="C2388" s="139" t="s">
        <v>3453</v>
      </c>
      <c r="D2388" s="166">
        <v>0.84829401969909668</v>
      </c>
      <c r="E2388" s="177">
        <v>0.9573853611946106</v>
      </c>
    </row>
    <row r="2389" spans="1:5" ht="30">
      <c r="A2389" s="124" t="s">
        <v>4697</v>
      </c>
      <c r="B2389" s="134" t="s">
        <v>4698</v>
      </c>
      <c r="C2389" s="139" t="s">
        <v>45</v>
      </c>
      <c r="D2389" s="162">
        <v>66.367889404296875</v>
      </c>
      <c r="E2389" s="173">
        <v>66.640655517578125</v>
      </c>
    </row>
    <row r="2390" spans="1:5" ht="30">
      <c r="A2390" s="124" t="s">
        <v>4699</v>
      </c>
      <c r="B2390" s="134" t="s">
        <v>4700</v>
      </c>
      <c r="C2390" s="139" t="s">
        <v>45</v>
      </c>
      <c r="D2390" s="161">
        <v>2.9639835357666016</v>
      </c>
      <c r="E2390" s="172">
        <v>3.5715091228485107</v>
      </c>
    </row>
    <row r="2391" spans="1:5" ht="30">
      <c r="A2391" s="124" t="s">
        <v>4701</v>
      </c>
      <c r="B2391" s="134" t="s">
        <v>4702</v>
      </c>
      <c r="C2391" s="139" t="s">
        <v>45</v>
      </c>
      <c r="D2391" s="162">
        <v>13.612595558166504</v>
      </c>
      <c r="E2391" s="173">
        <v>13.339990615844727</v>
      </c>
    </row>
    <row r="2392" spans="1:5" ht="30">
      <c r="A2392" s="124" t="s">
        <v>4703</v>
      </c>
      <c r="B2392" s="134" t="s">
        <v>4704</v>
      </c>
      <c r="C2392" s="139" t="s">
        <v>45</v>
      </c>
      <c r="D2392" s="162">
        <v>16.203100204467773</v>
      </c>
      <c r="E2392" s="173">
        <v>15.593194961547852</v>
      </c>
    </row>
    <row r="2393" spans="1:5" ht="45">
      <c r="A2393" s="124" t="s">
        <v>4705</v>
      </c>
      <c r="B2393" s="134" t="s">
        <v>4706</v>
      </c>
      <c r="C2393" s="139" t="s">
        <v>45</v>
      </c>
      <c r="D2393" s="165">
        <v>0</v>
      </c>
      <c r="E2393" s="176">
        <v>0</v>
      </c>
    </row>
    <row r="2394" spans="1:5" ht="30">
      <c r="A2394" s="124" t="s">
        <v>4707</v>
      </c>
      <c r="B2394" s="134" t="s">
        <v>4708</v>
      </c>
      <c r="C2394" s="139" t="s">
        <v>45</v>
      </c>
      <c r="D2394" s="166">
        <v>0.79824990034103394</v>
      </c>
      <c r="E2394" s="177">
        <v>0.80155563354492188</v>
      </c>
    </row>
    <row r="2395" spans="1:5" ht="30">
      <c r="A2395" s="124" t="s">
        <v>4709</v>
      </c>
      <c r="B2395" s="134" t="s">
        <v>4710</v>
      </c>
      <c r="C2395" s="139" t="s">
        <v>45</v>
      </c>
      <c r="D2395" s="166">
        <v>5.4181106388568878E-2</v>
      </c>
      <c r="E2395" s="177">
        <v>5.3093593567609787E-2</v>
      </c>
    </row>
    <row r="2396" spans="1:5" ht="30">
      <c r="A2396" s="124" t="s">
        <v>4711</v>
      </c>
      <c r="B2396" s="134" t="s">
        <v>4712</v>
      </c>
      <c r="C2396" s="139" t="s">
        <v>1317</v>
      </c>
      <c r="D2396" s="162">
        <v>15</v>
      </c>
      <c r="E2396" s="173">
        <v>15</v>
      </c>
    </row>
    <row r="2397" spans="1:5" ht="30">
      <c r="A2397" s="124" t="s">
        <v>4713</v>
      </c>
      <c r="B2397" s="134" t="s">
        <v>4714</v>
      </c>
      <c r="C2397" s="139" t="s">
        <v>1308</v>
      </c>
      <c r="D2397" s="165">
        <v>0</v>
      </c>
      <c r="E2397" s="176">
        <v>0</v>
      </c>
    </row>
    <row r="2398" spans="1:5" ht="30">
      <c r="A2398" s="124" t="s">
        <v>4715</v>
      </c>
      <c r="B2398" s="134" t="s">
        <v>4716</v>
      </c>
      <c r="C2398" s="139" t="s">
        <v>1308</v>
      </c>
      <c r="D2398" s="165">
        <v>0</v>
      </c>
      <c r="E2398" s="176">
        <v>0</v>
      </c>
    </row>
    <row r="2399" spans="1:5" ht="30">
      <c r="A2399" s="124" t="s">
        <v>4717</v>
      </c>
      <c r="B2399" s="134" t="s">
        <v>4718</v>
      </c>
      <c r="C2399" s="139" t="s">
        <v>1308</v>
      </c>
      <c r="D2399" s="165">
        <v>0</v>
      </c>
      <c r="E2399" s="176">
        <v>0</v>
      </c>
    </row>
    <row r="2400" spans="1:5" ht="30">
      <c r="A2400" s="124" t="s">
        <v>4719</v>
      </c>
      <c r="B2400" s="134" t="s">
        <v>4720</v>
      </c>
      <c r="C2400" s="139" t="s">
        <v>1308</v>
      </c>
      <c r="D2400" s="165">
        <v>0</v>
      </c>
      <c r="E2400" s="176">
        <v>0</v>
      </c>
    </row>
    <row r="2401" spans="1:5" ht="30">
      <c r="A2401" s="124" t="s">
        <v>4721</v>
      </c>
      <c r="B2401" s="134" t="s">
        <v>4722</v>
      </c>
      <c r="C2401" s="139" t="s">
        <v>1308</v>
      </c>
      <c r="D2401" s="165">
        <v>0</v>
      </c>
      <c r="E2401" s="176">
        <v>0</v>
      </c>
    </row>
    <row r="2402" spans="1:5" ht="30">
      <c r="A2402" s="124" t="s">
        <v>4723</v>
      </c>
      <c r="B2402" s="134" t="s">
        <v>4724</v>
      </c>
      <c r="C2402" s="139" t="s">
        <v>45</v>
      </c>
      <c r="D2402" s="161">
        <v>3.5371043682098389</v>
      </c>
      <c r="E2402" s="172">
        <v>4.2313046455383301</v>
      </c>
    </row>
    <row r="2403" spans="1:5" ht="30">
      <c r="A2403" s="124" t="s">
        <v>4725</v>
      </c>
      <c r="B2403" s="134" t="s">
        <v>4726</v>
      </c>
      <c r="C2403" s="139" t="s">
        <v>3484</v>
      </c>
      <c r="D2403" s="163">
        <v>37858.1484375</v>
      </c>
      <c r="E2403" s="174">
        <v>39681.15625</v>
      </c>
    </row>
    <row r="2404" spans="1:5" ht="30">
      <c r="A2404" s="124" t="s">
        <v>4727</v>
      </c>
      <c r="B2404" s="134" t="s">
        <v>4728</v>
      </c>
      <c r="C2404" s="139" t="s">
        <v>50</v>
      </c>
      <c r="D2404" s="166">
        <v>0.96001958847045898</v>
      </c>
      <c r="E2404" s="177">
        <v>0.95918190479278564</v>
      </c>
    </row>
    <row r="2405" spans="1:5" ht="30">
      <c r="A2405" s="124" t="s">
        <v>4729</v>
      </c>
      <c r="B2405" s="134" t="s">
        <v>4730</v>
      </c>
      <c r="C2405" s="139" t="s">
        <v>42</v>
      </c>
      <c r="D2405" s="167">
        <v>118.91262054443359</v>
      </c>
      <c r="E2405" s="173">
        <v>74.436233520507813</v>
      </c>
    </row>
    <row r="2406" spans="1:5" ht="30">
      <c r="A2406" s="124" t="s">
        <v>4731</v>
      </c>
      <c r="B2406" s="134" t="s">
        <v>4732</v>
      </c>
      <c r="C2406" s="139" t="s">
        <v>20</v>
      </c>
      <c r="D2406" s="162">
        <v>48.650913238525391</v>
      </c>
      <c r="E2406" s="173">
        <v>51.067264556884766</v>
      </c>
    </row>
    <row r="2407" spans="1:5" ht="30">
      <c r="A2407" s="124" t="s">
        <v>4733</v>
      </c>
      <c r="B2407" s="134" t="s">
        <v>4734</v>
      </c>
      <c r="C2407" s="139" t="s">
        <v>20</v>
      </c>
      <c r="D2407" s="171">
        <v>9.242022642865777E-4</v>
      </c>
      <c r="E2407" s="182">
        <v>9.3670922797173262E-4</v>
      </c>
    </row>
    <row r="2408" spans="1:5" ht="30">
      <c r="A2408" s="124" t="s">
        <v>4735</v>
      </c>
      <c r="B2408" s="134" t="s">
        <v>4736</v>
      </c>
      <c r="C2408" s="139" t="s">
        <v>348</v>
      </c>
      <c r="D2408" s="162">
        <v>75.803947448730469</v>
      </c>
      <c r="E2408" s="173">
        <v>38.331638336181641</v>
      </c>
    </row>
    <row r="2409" spans="1:5" ht="30">
      <c r="A2409" s="124" t="s">
        <v>4737</v>
      </c>
      <c r="B2409" s="134" t="s">
        <v>4738</v>
      </c>
      <c r="C2409" s="139" t="s">
        <v>45</v>
      </c>
      <c r="D2409" s="161">
        <v>8.1103715896606445</v>
      </c>
      <c r="E2409" s="173">
        <v>39.727855682373047</v>
      </c>
    </row>
    <row r="2410" spans="1:5" ht="30">
      <c r="A2410" s="124" t="s">
        <v>4739</v>
      </c>
      <c r="B2410" s="134" t="s">
        <v>4740</v>
      </c>
      <c r="C2410" s="139" t="s">
        <v>353</v>
      </c>
      <c r="D2410" s="166">
        <v>0.59761381149291992</v>
      </c>
      <c r="E2410" s="177">
        <v>0.46686443686485291</v>
      </c>
    </row>
    <row r="2411" spans="1:5" ht="30">
      <c r="A2411" s="124" t="s">
        <v>4741</v>
      </c>
      <c r="B2411" s="134" t="s">
        <v>4742</v>
      </c>
      <c r="C2411" s="139" t="s">
        <v>348</v>
      </c>
      <c r="D2411" s="167">
        <v>102.09352874755859</v>
      </c>
      <c r="E2411" s="173">
        <v>53.319026947021484</v>
      </c>
    </row>
    <row r="2412" spans="1:5" ht="30">
      <c r="A2412" s="124" t="s">
        <v>4743</v>
      </c>
      <c r="B2412" s="134" t="s">
        <v>4744</v>
      </c>
      <c r="C2412" s="139" t="s">
        <v>3446</v>
      </c>
      <c r="D2412" s="162">
        <v>28.805086135864258</v>
      </c>
      <c r="E2412" s="173">
        <v>28.8466796875</v>
      </c>
    </row>
    <row r="2413" spans="1:5" ht="30">
      <c r="A2413" s="124" t="s">
        <v>4745</v>
      </c>
      <c r="B2413" s="134" t="s">
        <v>4746</v>
      </c>
      <c r="C2413" s="139" t="s">
        <v>20</v>
      </c>
      <c r="D2413" s="162">
        <v>10.118452072143555</v>
      </c>
      <c r="E2413" s="173">
        <v>10.393303871154785</v>
      </c>
    </row>
    <row r="2414" spans="1:5" ht="30">
      <c r="A2414" s="124" t="s">
        <v>4747</v>
      </c>
      <c r="B2414" s="134" t="s">
        <v>4748</v>
      </c>
      <c r="C2414" s="139" t="s">
        <v>162</v>
      </c>
      <c r="D2414" s="162">
        <v>15.930975914001465</v>
      </c>
      <c r="E2414" s="173">
        <v>14.816770553588867</v>
      </c>
    </row>
    <row r="2415" spans="1:5" ht="30">
      <c r="A2415" s="124" t="s">
        <v>4749</v>
      </c>
      <c r="B2415" s="134" t="s">
        <v>4750</v>
      </c>
      <c r="C2415" s="139" t="s">
        <v>3453</v>
      </c>
      <c r="D2415" s="166">
        <v>0.84829401969909668</v>
      </c>
      <c r="E2415" s="177">
        <v>0.9573853611946106</v>
      </c>
    </row>
    <row r="2416" spans="1:5" ht="30">
      <c r="A2416" s="124" t="s">
        <v>4751</v>
      </c>
      <c r="B2416" s="134" t="s">
        <v>4752</v>
      </c>
      <c r="C2416" s="139" t="s">
        <v>45</v>
      </c>
      <c r="D2416" s="162">
        <v>66.367889404296875</v>
      </c>
      <c r="E2416" s="173">
        <v>66.640655517578125</v>
      </c>
    </row>
    <row r="2417" spans="1:5" ht="30">
      <c r="A2417" s="124" t="s">
        <v>4753</v>
      </c>
      <c r="B2417" s="134" t="s">
        <v>4754</v>
      </c>
      <c r="C2417" s="139" t="s">
        <v>45</v>
      </c>
      <c r="D2417" s="161">
        <v>2.9639835357666016</v>
      </c>
      <c r="E2417" s="172">
        <v>3.5715091228485107</v>
      </c>
    </row>
    <row r="2418" spans="1:5" ht="30">
      <c r="A2418" s="124" t="s">
        <v>4755</v>
      </c>
      <c r="B2418" s="134" t="s">
        <v>4756</v>
      </c>
      <c r="C2418" s="139" t="s">
        <v>45</v>
      </c>
      <c r="D2418" s="162">
        <v>13.612595558166504</v>
      </c>
      <c r="E2418" s="173">
        <v>13.339990615844727</v>
      </c>
    </row>
    <row r="2419" spans="1:5" ht="30">
      <c r="A2419" s="124" t="s">
        <v>4757</v>
      </c>
      <c r="B2419" s="134" t="s">
        <v>4758</v>
      </c>
      <c r="C2419" s="139" t="s">
        <v>45</v>
      </c>
      <c r="D2419" s="162">
        <v>16.203100204467773</v>
      </c>
      <c r="E2419" s="173">
        <v>15.593194961547852</v>
      </c>
    </row>
    <row r="2420" spans="1:5" ht="45">
      <c r="A2420" s="124" t="s">
        <v>4759</v>
      </c>
      <c r="B2420" s="134" t="s">
        <v>4760</v>
      </c>
      <c r="C2420" s="139" t="s">
        <v>45</v>
      </c>
      <c r="D2420" s="165">
        <v>0</v>
      </c>
      <c r="E2420" s="176">
        <v>0</v>
      </c>
    </row>
    <row r="2421" spans="1:5" ht="30">
      <c r="A2421" s="124" t="s">
        <v>4761</v>
      </c>
      <c r="B2421" s="134" t="s">
        <v>4762</v>
      </c>
      <c r="C2421" s="139" t="s">
        <v>45</v>
      </c>
      <c r="D2421" s="166">
        <v>0.79824990034103394</v>
      </c>
      <c r="E2421" s="177">
        <v>0.80155563354492188</v>
      </c>
    </row>
    <row r="2422" spans="1:5" ht="30">
      <c r="A2422" s="124" t="s">
        <v>4763</v>
      </c>
      <c r="B2422" s="134" t="s">
        <v>4764</v>
      </c>
      <c r="C2422" s="139" t="s">
        <v>45</v>
      </c>
      <c r="D2422" s="166">
        <v>5.4181106388568878E-2</v>
      </c>
      <c r="E2422" s="177">
        <v>5.3093593567609787E-2</v>
      </c>
    </row>
    <row r="2423" spans="1:5" ht="30">
      <c r="A2423" s="124" t="s">
        <v>4765</v>
      </c>
      <c r="B2423" s="134" t="s">
        <v>4766</v>
      </c>
      <c r="C2423" s="139" t="s">
        <v>1317</v>
      </c>
      <c r="D2423" s="162">
        <v>15</v>
      </c>
      <c r="E2423" s="173">
        <v>15</v>
      </c>
    </row>
    <row r="2424" spans="1:5" ht="30">
      <c r="A2424" s="124" t="s">
        <v>4767</v>
      </c>
      <c r="B2424" s="134" t="s">
        <v>4768</v>
      </c>
      <c r="C2424" s="139" t="s">
        <v>1308</v>
      </c>
      <c r="D2424" s="165">
        <v>0</v>
      </c>
      <c r="E2424" s="176">
        <v>0</v>
      </c>
    </row>
    <row r="2425" spans="1:5" ht="30">
      <c r="A2425" s="124" t="s">
        <v>4769</v>
      </c>
      <c r="B2425" s="134" t="s">
        <v>4770</v>
      </c>
      <c r="C2425" s="139" t="s">
        <v>1308</v>
      </c>
      <c r="D2425" s="165">
        <v>0</v>
      </c>
      <c r="E2425" s="176">
        <v>0</v>
      </c>
    </row>
    <row r="2426" spans="1:5" ht="30">
      <c r="A2426" s="124" t="s">
        <v>4771</v>
      </c>
      <c r="B2426" s="134" t="s">
        <v>4772</v>
      </c>
      <c r="C2426" s="139" t="s">
        <v>1308</v>
      </c>
      <c r="D2426" s="165">
        <v>0</v>
      </c>
      <c r="E2426" s="176">
        <v>0</v>
      </c>
    </row>
    <row r="2427" spans="1:5" ht="30">
      <c r="A2427" s="124" t="s">
        <v>4773</v>
      </c>
      <c r="B2427" s="134" t="s">
        <v>4774</v>
      </c>
      <c r="C2427" s="139" t="s">
        <v>1308</v>
      </c>
      <c r="D2427" s="165">
        <v>0</v>
      </c>
      <c r="E2427" s="176">
        <v>0</v>
      </c>
    </row>
    <row r="2428" spans="1:5" ht="30">
      <c r="A2428" s="124" t="s">
        <v>4775</v>
      </c>
      <c r="B2428" s="134" t="s">
        <v>4776</v>
      </c>
      <c r="C2428" s="139" t="s">
        <v>1308</v>
      </c>
      <c r="D2428" s="165">
        <v>0</v>
      </c>
      <c r="E2428" s="176">
        <v>0</v>
      </c>
    </row>
    <row r="2429" spans="1:5" ht="30">
      <c r="A2429" s="124" t="s">
        <v>4777</v>
      </c>
      <c r="B2429" s="134" t="s">
        <v>4778</v>
      </c>
      <c r="C2429" s="139" t="s">
        <v>45</v>
      </c>
      <c r="D2429" s="161">
        <v>3.5371043682098389</v>
      </c>
      <c r="E2429" s="172">
        <v>4.2313046455383301</v>
      </c>
    </row>
    <row r="2430" spans="1:5" ht="30">
      <c r="A2430" s="124" t="s">
        <v>4779</v>
      </c>
      <c r="B2430" s="134" t="s">
        <v>4780</v>
      </c>
      <c r="C2430" s="139" t="s">
        <v>3484</v>
      </c>
      <c r="D2430" s="163">
        <v>37858.1484375</v>
      </c>
      <c r="E2430" s="174">
        <v>39681.15625</v>
      </c>
    </row>
    <row r="2431" spans="1:5" ht="30">
      <c r="A2431" s="124" t="s">
        <v>4781</v>
      </c>
      <c r="B2431" s="134" t="s">
        <v>4782</v>
      </c>
      <c r="C2431" s="139" t="s">
        <v>50</v>
      </c>
      <c r="D2431" s="161">
        <v>1.0132377147674561</v>
      </c>
      <c r="E2431" s="172">
        <v>1.0124000310897827</v>
      </c>
    </row>
    <row r="2432" spans="1:5" ht="30">
      <c r="A2432" s="124" t="s">
        <v>4783</v>
      </c>
      <c r="B2432" s="134" t="s">
        <v>4784</v>
      </c>
      <c r="C2432" s="139" t="s">
        <v>42</v>
      </c>
      <c r="D2432" s="167">
        <v>125.903076171875</v>
      </c>
      <c r="E2432" s="173">
        <v>80.715087890625</v>
      </c>
    </row>
    <row r="2433" spans="1:5" ht="30">
      <c r="A2433" s="124" t="s">
        <v>4785</v>
      </c>
      <c r="B2433" s="134" t="s">
        <v>4786</v>
      </c>
      <c r="C2433" s="139" t="s">
        <v>20</v>
      </c>
      <c r="D2433" s="162">
        <v>48.650913238525391</v>
      </c>
      <c r="E2433" s="173">
        <v>51.067264556884766</v>
      </c>
    </row>
    <row r="2434" spans="1:5" ht="30">
      <c r="A2434" s="124" t="s">
        <v>4787</v>
      </c>
      <c r="B2434" s="134" t="s">
        <v>4788</v>
      </c>
      <c r="C2434" s="139" t="s">
        <v>20</v>
      </c>
      <c r="D2434" s="171">
        <v>9.242022642865777E-4</v>
      </c>
      <c r="E2434" s="182">
        <v>9.3670922797173262E-4</v>
      </c>
    </row>
    <row r="2435" spans="1:5" ht="45">
      <c r="A2435" s="124" t="s">
        <v>4789</v>
      </c>
      <c r="B2435" s="134" t="s">
        <v>4790</v>
      </c>
      <c r="C2435" s="139" t="s">
        <v>348</v>
      </c>
      <c r="D2435" s="162">
        <v>81.937393188476563</v>
      </c>
      <c r="E2435" s="173">
        <v>43.454986572265625</v>
      </c>
    </row>
    <row r="2436" spans="1:5" ht="45">
      <c r="A2436" s="124" t="s">
        <v>4791</v>
      </c>
      <c r="B2436" s="134" t="s">
        <v>4792</v>
      </c>
      <c r="C2436" s="139" t="s">
        <v>45</v>
      </c>
      <c r="D2436" s="161">
        <v>6.880216121673584</v>
      </c>
      <c r="E2436" s="173">
        <v>32.384342193603516</v>
      </c>
    </row>
    <row r="2437" spans="1:5" ht="30">
      <c r="A2437" s="124" t="s">
        <v>4793</v>
      </c>
      <c r="B2437" s="134" t="s">
        <v>4794</v>
      </c>
      <c r="C2437" s="139" t="s">
        <v>353</v>
      </c>
      <c r="D2437" s="166">
        <v>0.60147303342819214</v>
      </c>
      <c r="E2437" s="177">
        <v>0.47072082757949829</v>
      </c>
    </row>
    <row r="2438" spans="1:5" ht="30">
      <c r="A2438" s="124" t="s">
        <v>4795</v>
      </c>
      <c r="B2438" s="134" t="s">
        <v>4796</v>
      </c>
      <c r="C2438" s="139" t="s">
        <v>348</v>
      </c>
      <c r="D2438" s="167">
        <v>109.78000640869141</v>
      </c>
      <c r="E2438" s="173">
        <v>60.130050659179688</v>
      </c>
    </row>
    <row r="2439" spans="1:5" ht="45">
      <c r="A2439" s="124" t="s">
        <v>4797</v>
      </c>
      <c r="B2439" s="134" t="s">
        <v>4798</v>
      </c>
      <c r="C2439" s="139" t="s">
        <v>3446</v>
      </c>
      <c r="D2439" s="162">
        <v>28.805086135864258</v>
      </c>
      <c r="E2439" s="173">
        <v>28.8466796875</v>
      </c>
    </row>
    <row r="2440" spans="1:5" ht="45">
      <c r="A2440" s="124" t="s">
        <v>4799</v>
      </c>
      <c r="B2440" s="134" t="s">
        <v>4800</v>
      </c>
      <c r="C2440" s="139" t="s">
        <v>20</v>
      </c>
      <c r="D2440" s="162">
        <v>10.118452072143555</v>
      </c>
      <c r="E2440" s="173">
        <v>10.393303871154785</v>
      </c>
    </row>
    <row r="2441" spans="1:5" ht="30">
      <c r="A2441" s="124" t="s">
        <v>4801</v>
      </c>
      <c r="B2441" s="134" t="s">
        <v>4802</v>
      </c>
      <c r="C2441" s="139" t="s">
        <v>162</v>
      </c>
      <c r="D2441" s="162">
        <v>15.363363265991211</v>
      </c>
      <c r="E2441" s="173">
        <v>14.291489601135254</v>
      </c>
    </row>
    <row r="2442" spans="1:5" ht="30">
      <c r="A2442" s="124" t="s">
        <v>4803</v>
      </c>
      <c r="B2442" s="134" t="s">
        <v>4804</v>
      </c>
      <c r="C2442" s="139" t="s">
        <v>3453</v>
      </c>
      <c r="D2442" s="166">
        <v>0.87963485717773438</v>
      </c>
      <c r="E2442" s="177">
        <v>0.99257385730743408</v>
      </c>
    </row>
    <row r="2443" spans="1:5" ht="45">
      <c r="A2443" s="124" t="s">
        <v>4805</v>
      </c>
      <c r="B2443" s="134" t="s">
        <v>4806</v>
      </c>
      <c r="C2443" s="139" t="s">
        <v>45</v>
      </c>
      <c r="D2443" s="162">
        <v>66.367889404296875</v>
      </c>
      <c r="E2443" s="173">
        <v>66.640655517578125</v>
      </c>
    </row>
    <row r="2444" spans="1:5" ht="45">
      <c r="A2444" s="124" t="s">
        <v>4807</v>
      </c>
      <c r="B2444" s="134" t="s">
        <v>4808</v>
      </c>
      <c r="C2444" s="139" t="s">
        <v>45</v>
      </c>
      <c r="D2444" s="161">
        <v>2.9639835357666016</v>
      </c>
      <c r="E2444" s="172">
        <v>3.5715091228485107</v>
      </c>
    </row>
    <row r="2445" spans="1:5" ht="45">
      <c r="A2445" s="124" t="s">
        <v>4809</v>
      </c>
      <c r="B2445" s="134" t="s">
        <v>4810</v>
      </c>
      <c r="C2445" s="139" t="s">
        <v>45</v>
      </c>
      <c r="D2445" s="162">
        <v>13.612595558166504</v>
      </c>
      <c r="E2445" s="173">
        <v>13.339990615844727</v>
      </c>
    </row>
    <row r="2446" spans="1:5" ht="45">
      <c r="A2446" s="124" t="s">
        <v>4811</v>
      </c>
      <c r="B2446" s="134" t="s">
        <v>4812</v>
      </c>
      <c r="C2446" s="139" t="s">
        <v>45</v>
      </c>
      <c r="D2446" s="162">
        <v>16.203100204467773</v>
      </c>
      <c r="E2446" s="173">
        <v>15.593194961547852</v>
      </c>
    </row>
    <row r="2447" spans="1:5" ht="45">
      <c r="A2447" s="124" t="s">
        <v>4813</v>
      </c>
      <c r="B2447" s="134" t="s">
        <v>4814</v>
      </c>
      <c r="C2447" s="139" t="s">
        <v>45</v>
      </c>
      <c r="D2447" s="165">
        <v>0</v>
      </c>
      <c r="E2447" s="176">
        <v>0</v>
      </c>
    </row>
    <row r="2448" spans="1:5" ht="45">
      <c r="A2448" s="124" t="s">
        <v>4815</v>
      </c>
      <c r="B2448" s="134" t="s">
        <v>4816</v>
      </c>
      <c r="C2448" s="139" t="s">
        <v>45</v>
      </c>
      <c r="D2448" s="166">
        <v>0.79824990034103394</v>
      </c>
      <c r="E2448" s="177">
        <v>0.80155563354492188</v>
      </c>
    </row>
    <row r="2449" spans="1:5" ht="45">
      <c r="A2449" s="124" t="s">
        <v>4817</v>
      </c>
      <c r="B2449" s="134" t="s">
        <v>4818</v>
      </c>
      <c r="C2449" s="139" t="s">
        <v>45</v>
      </c>
      <c r="D2449" s="166">
        <v>5.4181106388568878E-2</v>
      </c>
      <c r="E2449" s="177">
        <v>5.3093593567609787E-2</v>
      </c>
    </row>
    <row r="2450" spans="1:5" ht="45">
      <c r="A2450" s="124" t="s">
        <v>4819</v>
      </c>
      <c r="B2450" s="134" t="s">
        <v>4820</v>
      </c>
      <c r="C2450" s="139" t="s">
        <v>1317</v>
      </c>
      <c r="D2450" s="162">
        <v>15</v>
      </c>
      <c r="E2450" s="173">
        <v>15</v>
      </c>
    </row>
    <row r="2451" spans="1:5" ht="45">
      <c r="A2451" s="124" t="s">
        <v>4821</v>
      </c>
      <c r="B2451" s="134" t="s">
        <v>4822</v>
      </c>
      <c r="C2451" s="139" t="s">
        <v>1308</v>
      </c>
      <c r="D2451" s="165">
        <v>0</v>
      </c>
      <c r="E2451" s="176">
        <v>0</v>
      </c>
    </row>
    <row r="2452" spans="1:5" ht="45">
      <c r="A2452" s="124" t="s">
        <v>4823</v>
      </c>
      <c r="B2452" s="134" t="s">
        <v>4824</v>
      </c>
      <c r="C2452" s="139" t="s">
        <v>1308</v>
      </c>
      <c r="D2452" s="165">
        <v>0</v>
      </c>
      <c r="E2452" s="176">
        <v>0</v>
      </c>
    </row>
    <row r="2453" spans="1:5" ht="30">
      <c r="A2453" s="124" t="s">
        <v>4825</v>
      </c>
      <c r="B2453" s="134" t="s">
        <v>4826</v>
      </c>
      <c r="C2453" s="139" t="s">
        <v>1308</v>
      </c>
      <c r="D2453" s="165">
        <v>0</v>
      </c>
      <c r="E2453" s="176">
        <v>0</v>
      </c>
    </row>
    <row r="2454" spans="1:5" ht="45">
      <c r="A2454" s="124" t="s">
        <v>4827</v>
      </c>
      <c r="B2454" s="134" t="s">
        <v>4828</v>
      </c>
      <c r="C2454" s="139" t="s">
        <v>1308</v>
      </c>
      <c r="D2454" s="165">
        <v>0</v>
      </c>
      <c r="E2454" s="176">
        <v>0</v>
      </c>
    </row>
    <row r="2455" spans="1:5" ht="30">
      <c r="A2455" s="124" t="s">
        <v>4829</v>
      </c>
      <c r="B2455" s="134" t="s">
        <v>4830</v>
      </c>
      <c r="C2455" s="139" t="s">
        <v>1308</v>
      </c>
      <c r="D2455" s="165">
        <v>0</v>
      </c>
      <c r="E2455" s="176">
        <v>0</v>
      </c>
    </row>
    <row r="2456" spans="1:5" ht="30">
      <c r="A2456" s="124" t="s">
        <v>4831</v>
      </c>
      <c r="B2456" s="134" t="s">
        <v>4832</v>
      </c>
      <c r="C2456" s="139" t="s">
        <v>45</v>
      </c>
      <c r="D2456" s="161">
        <v>3.5371043682098389</v>
      </c>
      <c r="E2456" s="172">
        <v>4.2313046455383301</v>
      </c>
    </row>
    <row r="2457" spans="1:5" ht="45">
      <c r="A2457" s="124" t="s">
        <v>4833</v>
      </c>
      <c r="B2457" s="134" t="s">
        <v>4834</v>
      </c>
      <c r="C2457" s="139" t="s">
        <v>3484</v>
      </c>
      <c r="D2457" s="163">
        <v>37858.1484375</v>
      </c>
      <c r="E2457" s="174">
        <v>39681.15625</v>
      </c>
    </row>
    <row r="2458" spans="1:5" ht="30">
      <c r="A2458" s="124" t="s">
        <v>4835</v>
      </c>
      <c r="B2458" s="134" t="s">
        <v>4836</v>
      </c>
      <c r="C2458" s="139" t="s">
        <v>50</v>
      </c>
      <c r="D2458" s="161">
        <v>1.0132377147674561</v>
      </c>
      <c r="E2458" s="172">
        <v>1.0124000310897827</v>
      </c>
    </row>
    <row r="2459" spans="1:5" ht="30">
      <c r="A2459" s="124" t="s">
        <v>4837</v>
      </c>
      <c r="B2459" s="134" t="s">
        <v>4838</v>
      </c>
      <c r="C2459" s="139" t="s">
        <v>42</v>
      </c>
      <c r="D2459" s="167">
        <v>125.903076171875</v>
      </c>
      <c r="E2459" s="173">
        <v>80.715087890625</v>
      </c>
    </row>
    <row r="2460" spans="1:5" ht="30">
      <c r="A2460" s="124" t="s">
        <v>4839</v>
      </c>
      <c r="B2460" s="134" t="s">
        <v>4840</v>
      </c>
      <c r="C2460" s="139" t="s">
        <v>20</v>
      </c>
      <c r="D2460" s="162">
        <v>48.650913238525391</v>
      </c>
      <c r="E2460" s="173">
        <v>51.067264556884766</v>
      </c>
    </row>
    <row r="2461" spans="1:5" ht="30">
      <c r="A2461" s="124" t="s">
        <v>4841</v>
      </c>
      <c r="B2461" s="134" t="s">
        <v>4842</v>
      </c>
      <c r="C2461" s="139" t="s">
        <v>20</v>
      </c>
      <c r="D2461" s="171">
        <v>9.242022642865777E-4</v>
      </c>
      <c r="E2461" s="182">
        <v>9.3670922797173262E-4</v>
      </c>
    </row>
    <row r="2462" spans="1:5" ht="45">
      <c r="A2462" s="124" t="s">
        <v>4843</v>
      </c>
      <c r="B2462" s="134" t="s">
        <v>4844</v>
      </c>
      <c r="C2462" s="139" t="s">
        <v>348</v>
      </c>
      <c r="D2462" s="162">
        <v>81.937393188476563</v>
      </c>
      <c r="E2462" s="173">
        <v>43.454986572265625</v>
      </c>
    </row>
    <row r="2463" spans="1:5" ht="45">
      <c r="A2463" s="124" t="s">
        <v>4845</v>
      </c>
      <c r="B2463" s="134" t="s">
        <v>4846</v>
      </c>
      <c r="C2463" s="139" t="s">
        <v>45</v>
      </c>
      <c r="D2463" s="161">
        <v>6.880216121673584</v>
      </c>
      <c r="E2463" s="173">
        <v>32.384342193603516</v>
      </c>
    </row>
    <row r="2464" spans="1:5" ht="30">
      <c r="A2464" s="124" t="s">
        <v>4847</v>
      </c>
      <c r="B2464" s="134" t="s">
        <v>4848</v>
      </c>
      <c r="C2464" s="139" t="s">
        <v>353</v>
      </c>
      <c r="D2464" s="166">
        <v>0.60147303342819214</v>
      </c>
      <c r="E2464" s="177">
        <v>0.47072082757949829</v>
      </c>
    </row>
    <row r="2465" spans="1:5" ht="30">
      <c r="A2465" s="124" t="s">
        <v>4849</v>
      </c>
      <c r="B2465" s="134" t="s">
        <v>4850</v>
      </c>
      <c r="C2465" s="139" t="s">
        <v>348</v>
      </c>
      <c r="D2465" s="167">
        <v>109.78000640869141</v>
      </c>
      <c r="E2465" s="173">
        <v>60.130050659179688</v>
      </c>
    </row>
    <row r="2466" spans="1:5" ht="45">
      <c r="A2466" s="124" t="s">
        <v>4851</v>
      </c>
      <c r="B2466" s="134" t="s">
        <v>4852</v>
      </c>
      <c r="C2466" s="139" t="s">
        <v>3446</v>
      </c>
      <c r="D2466" s="162">
        <v>28.805086135864258</v>
      </c>
      <c r="E2466" s="173">
        <v>28.8466796875</v>
      </c>
    </row>
    <row r="2467" spans="1:5" ht="45">
      <c r="A2467" s="124" t="s">
        <v>4853</v>
      </c>
      <c r="B2467" s="134" t="s">
        <v>4854</v>
      </c>
      <c r="C2467" s="139" t="s">
        <v>20</v>
      </c>
      <c r="D2467" s="162">
        <v>10.118452072143555</v>
      </c>
      <c r="E2467" s="173">
        <v>10.393303871154785</v>
      </c>
    </row>
    <row r="2468" spans="1:5" ht="30">
      <c r="A2468" s="124" t="s">
        <v>4855</v>
      </c>
      <c r="B2468" s="134" t="s">
        <v>4856</v>
      </c>
      <c r="C2468" s="139" t="s">
        <v>162</v>
      </c>
      <c r="D2468" s="162">
        <v>15.363363265991211</v>
      </c>
      <c r="E2468" s="173">
        <v>14.291489601135254</v>
      </c>
    </row>
    <row r="2469" spans="1:5" ht="30">
      <c r="A2469" s="124" t="s">
        <v>4857</v>
      </c>
      <c r="B2469" s="134" t="s">
        <v>4858</v>
      </c>
      <c r="C2469" s="139" t="s">
        <v>3453</v>
      </c>
      <c r="D2469" s="166">
        <v>0.87963485717773438</v>
      </c>
      <c r="E2469" s="177">
        <v>0.99257385730743408</v>
      </c>
    </row>
    <row r="2470" spans="1:5" ht="45">
      <c r="A2470" s="124" t="s">
        <v>4859</v>
      </c>
      <c r="B2470" s="134" t="s">
        <v>4860</v>
      </c>
      <c r="C2470" s="139" t="s">
        <v>45</v>
      </c>
      <c r="D2470" s="162">
        <v>66.367889404296875</v>
      </c>
      <c r="E2470" s="173">
        <v>66.640655517578125</v>
      </c>
    </row>
    <row r="2471" spans="1:5" ht="45">
      <c r="A2471" s="124" t="s">
        <v>4861</v>
      </c>
      <c r="B2471" s="134" t="s">
        <v>4862</v>
      </c>
      <c r="C2471" s="139" t="s">
        <v>45</v>
      </c>
      <c r="D2471" s="161">
        <v>2.9639835357666016</v>
      </c>
      <c r="E2471" s="172">
        <v>3.5715091228485107</v>
      </c>
    </row>
    <row r="2472" spans="1:5" ht="45">
      <c r="A2472" s="124" t="s">
        <v>4863</v>
      </c>
      <c r="B2472" s="134" t="s">
        <v>4864</v>
      </c>
      <c r="C2472" s="139" t="s">
        <v>45</v>
      </c>
      <c r="D2472" s="162">
        <v>13.612595558166504</v>
      </c>
      <c r="E2472" s="173">
        <v>13.339990615844727</v>
      </c>
    </row>
    <row r="2473" spans="1:5" ht="45">
      <c r="A2473" s="124" t="s">
        <v>4865</v>
      </c>
      <c r="B2473" s="134" t="s">
        <v>4866</v>
      </c>
      <c r="C2473" s="139" t="s">
        <v>45</v>
      </c>
      <c r="D2473" s="162">
        <v>16.203100204467773</v>
      </c>
      <c r="E2473" s="173">
        <v>15.593194961547852</v>
      </c>
    </row>
    <row r="2474" spans="1:5" ht="45">
      <c r="A2474" s="124" t="s">
        <v>4867</v>
      </c>
      <c r="B2474" s="134" t="s">
        <v>4868</v>
      </c>
      <c r="C2474" s="139" t="s">
        <v>45</v>
      </c>
      <c r="D2474" s="165">
        <v>0</v>
      </c>
      <c r="E2474" s="176">
        <v>0</v>
      </c>
    </row>
    <row r="2475" spans="1:5" ht="45">
      <c r="A2475" s="124" t="s">
        <v>4869</v>
      </c>
      <c r="B2475" s="134" t="s">
        <v>4870</v>
      </c>
      <c r="C2475" s="139" t="s">
        <v>45</v>
      </c>
      <c r="D2475" s="166">
        <v>0.79824990034103394</v>
      </c>
      <c r="E2475" s="177">
        <v>0.80155563354492188</v>
      </c>
    </row>
    <row r="2476" spans="1:5" ht="45">
      <c r="A2476" s="124" t="s">
        <v>4871</v>
      </c>
      <c r="B2476" s="134" t="s">
        <v>4872</v>
      </c>
      <c r="C2476" s="139" t="s">
        <v>45</v>
      </c>
      <c r="D2476" s="166">
        <v>5.4181106388568878E-2</v>
      </c>
      <c r="E2476" s="177">
        <v>5.3093593567609787E-2</v>
      </c>
    </row>
    <row r="2477" spans="1:5" ht="45">
      <c r="A2477" s="124" t="s">
        <v>4873</v>
      </c>
      <c r="B2477" s="134" t="s">
        <v>4874</v>
      </c>
      <c r="C2477" s="139" t="s">
        <v>1317</v>
      </c>
      <c r="D2477" s="162">
        <v>15</v>
      </c>
      <c r="E2477" s="173">
        <v>15</v>
      </c>
    </row>
    <row r="2478" spans="1:5" ht="45">
      <c r="A2478" s="124" t="s">
        <v>4875</v>
      </c>
      <c r="B2478" s="134" t="s">
        <v>4876</v>
      </c>
      <c r="C2478" s="139" t="s">
        <v>1308</v>
      </c>
      <c r="D2478" s="165">
        <v>0</v>
      </c>
      <c r="E2478" s="176">
        <v>0</v>
      </c>
    </row>
    <row r="2479" spans="1:5" ht="45">
      <c r="A2479" s="124" t="s">
        <v>4877</v>
      </c>
      <c r="B2479" s="134" t="s">
        <v>4878</v>
      </c>
      <c r="C2479" s="139" t="s">
        <v>1308</v>
      </c>
      <c r="D2479" s="165">
        <v>0</v>
      </c>
      <c r="E2479" s="176">
        <v>0</v>
      </c>
    </row>
    <row r="2480" spans="1:5" ht="30">
      <c r="A2480" s="124" t="s">
        <v>4879</v>
      </c>
      <c r="B2480" s="134" t="s">
        <v>4880</v>
      </c>
      <c r="C2480" s="139" t="s">
        <v>1308</v>
      </c>
      <c r="D2480" s="165">
        <v>0</v>
      </c>
      <c r="E2480" s="176">
        <v>0</v>
      </c>
    </row>
    <row r="2481" spans="1:5" ht="45">
      <c r="A2481" s="124" t="s">
        <v>4881</v>
      </c>
      <c r="B2481" s="134" t="s">
        <v>4882</v>
      </c>
      <c r="C2481" s="139" t="s">
        <v>1308</v>
      </c>
      <c r="D2481" s="165">
        <v>0</v>
      </c>
      <c r="E2481" s="176">
        <v>0</v>
      </c>
    </row>
    <row r="2482" spans="1:5" ht="30">
      <c r="A2482" s="124" t="s">
        <v>4883</v>
      </c>
      <c r="B2482" s="134" t="s">
        <v>4884</v>
      </c>
      <c r="C2482" s="139" t="s">
        <v>1308</v>
      </c>
      <c r="D2482" s="165">
        <v>0</v>
      </c>
      <c r="E2482" s="176">
        <v>0</v>
      </c>
    </row>
    <row r="2483" spans="1:5" ht="30">
      <c r="A2483" s="124" t="s">
        <v>4885</v>
      </c>
      <c r="B2483" s="134" t="s">
        <v>4886</v>
      </c>
      <c r="C2483" s="139" t="s">
        <v>45</v>
      </c>
      <c r="D2483" s="161">
        <v>3.5371043682098389</v>
      </c>
      <c r="E2483" s="172">
        <v>4.2313046455383301</v>
      </c>
    </row>
    <row r="2484" spans="1:5" ht="45">
      <c r="A2484" s="124" t="s">
        <v>4887</v>
      </c>
      <c r="B2484" s="134" t="s">
        <v>4888</v>
      </c>
      <c r="C2484" s="139" t="s">
        <v>3484</v>
      </c>
      <c r="D2484" s="163">
        <v>37858.1484375</v>
      </c>
      <c r="E2484" s="174">
        <v>39681.15625</v>
      </c>
    </row>
    <row r="2485" spans="1:5" ht="45">
      <c r="A2485" s="124" t="s">
        <v>4889</v>
      </c>
      <c r="B2485" s="134" t="s">
        <v>4890</v>
      </c>
      <c r="C2485" s="139" t="s">
        <v>50</v>
      </c>
      <c r="D2485" s="161">
        <v>1.0132377147674561</v>
      </c>
      <c r="E2485" s="172">
        <v>1.0124000310897827</v>
      </c>
    </row>
    <row r="2486" spans="1:5" ht="45">
      <c r="A2486" s="124" t="s">
        <v>4891</v>
      </c>
      <c r="B2486" s="134" t="s">
        <v>4892</v>
      </c>
      <c r="C2486" s="139" t="s">
        <v>42</v>
      </c>
      <c r="D2486" s="167">
        <v>125.88802337646484</v>
      </c>
      <c r="E2486" s="173">
        <v>80.714881896972656</v>
      </c>
    </row>
    <row r="2487" spans="1:5" ht="45">
      <c r="A2487" s="124" t="s">
        <v>4893</v>
      </c>
      <c r="B2487" s="134" t="s">
        <v>4894</v>
      </c>
      <c r="C2487" s="139" t="s">
        <v>20</v>
      </c>
      <c r="D2487" s="162">
        <v>97.301826477050781</v>
      </c>
      <c r="E2487" s="178">
        <v>102.13452911376953</v>
      </c>
    </row>
    <row r="2488" spans="1:5" ht="45">
      <c r="A2488" s="124" t="s">
        <v>4895</v>
      </c>
      <c r="B2488" s="134" t="s">
        <v>4896</v>
      </c>
      <c r="C2488" s="139" t="s">
        <v>20</v>
      </c>
      <c r="D2488" s="169">
        <v>1.8484045285731554E-3</v>
      </c>
      <c r="E2488" s="180">
        <v>1.8733211327344179E-3</v>
      </c>
    </row>
    <row r="2489" spans="1:5" ht="45">
      <c r="A2489" s="124" t="s">
        <v>4897</v>
      </c>
      <c r="B2489" s="134" t="s">
        <v>4898</v>
      </c>
      <c r="C2489" s="139" t="s">
        <v>348</v>
      </c>
      <c r="D2489" s="162">
        <v>81.924110412597656</v>
      </c>
      <c r="E2489" s="173">
        <v>43.454822540283203</v>
      </c>
    </row>
    <row r="2490" spans="1:5" ht="45">
      <c r="A2490" s="124" t="s">
        <v>4899</v>
      </c>
      <c r="B2490" s="134" t="s">
        <v>4900</v>
      </c>
      <c r="C2490" s="139" t="s">
        <v>45</v>
      </c>
      <c r="D2490" s="161">
        <v>6.8833889961242676</v>
      </c>
      <c r="E2490" s="173">
        <v>32.384609222412109</v>
      </c>
    </row>
    <row r="2491" spans="1:5" ht="45">
      <c r="A2491" s="124" t="s">
        <v>4901</v>
      </c>
      <c r="B2491" s="134" t="s">
        <v>4902</v>
      </c>
      <c r="C2491" s="139" t="s">
        <v>353</v>
      </c>
      <c r="D2491" s="166">
        <v>0.60143154859542847</v>
      </c>
      <c r="E2491" s="177">
        <v>0.47072020173072815</v>
      </c>
    </row>
    <row r="2492" spans="1:5" ht="45">
      <c r="A2492" s="124" t="s">
        <v>4903</v>
      </c>
      <c r="B2492" s="134" t="s">
        <v>4904</v>
      </c>
      <c r="C2492" s="139" t="s">
        <v>348</v>
      </c>
      <c r="D2492" s="167">
        <v>109.76341247558594</v>
      </c>
      <c r="E2492" s="173">
        <v>60.129829406738281</v>
      </c>
    </row>
    <row r="2493" spans="1:5" ht="45">
      <c r="A2493" s="124" t="s">
        <v>4905</v>
      </c>
      <c r="B2493" s="134" t="s">
        <v>4906</v>
      </c>
      <c r="C2493" s="139" t="s">
        <v>3446</v>
      </c>
      <c r="D2493" s="162">
        <v>28.805086135864258</v>
      </c>
      <c r="E2493" s="173">
        <v>28.8466796875</v>
      </c>
    </row>
    <row r="2494" spans="1:5" ht="45">
      <c r="A2494" s="124" t="s">
        <v>4907</v>
      </c>
      <c r="B2494" s="134" t="s">
        <v>4908</v>
      </c>
      <c r="C2494" s="139" t="s">
        <v>20</v>
      </c>
      <c r="D2494" s="162">
        <v>20.236904144287109</v>
      </c>
      <c r="E2494" s="173">
        <v>20.78660774230957</v>
      </c>
    </row>
    <row r="2495" spans="1:5" ht="45">
      <c r="A2495" s="124" t="s">
        <v>4909</v>
      </c>
      <c r="B2495" s="134" t="s">
        <v>4910</v>
      </c>
      <c r="C2495" s="139" t="s">
        <v>162</v>
      </c>
      <c r="D2495" s="162">
        <v>30.725568771362305</v>
      </c>
      <c r="E2495" s="173">
        <v>28.582963943481445</v>
      </c>
    </row>
    <row r="2496" spans="1:5" ht="45">
      <c r="A2496" s="124" t="s">
        <v>4911</v>
      </c>
      <c r="B2496" s="134" t="s">
        <v>4912</v>
      </c>
      <c r="C2496" s="139" t="s">
        <v>3453</v>
      </c>
      <c r="D2496" s="166">
        <v>0.87966805696487427</v>
      </c>
      <c r="E2496" s="177">
        <v>0.99257445335388184</v>
      </c>
    </row>
    <row r="2497" spans="1:5" ht="45">
      <c r="A2497" s="124" t="s">
        <v>4913</v>
      </c>
      <c r="B2497" s="134" t="s">
        <v>4914</v>
      </c>
      <c r="C2497" s="139" t="s">
        <v>45</v>
      </c>
      <c r="D2497" s="162">
        <v>66.367897033691406</v>
      </c>
      <c r="E2497" s="173">
        <v>66.640655517578125</v>
      </c>
    </row>
    <row r="2498" spans="1:5" ht="45">
      <c r="A2498" s="124" t="s">
        <v>4915</v>
      </c>
      <c r="B2498" s="134" t="s">
        <v>4916</v>
      </c>
      <c r="C2498" s="139" t="s">
        <v>45</v>
      </c>
      <c r="D2498" s="161">
        <v>2.9639835357666016</v>
      </c>
      <c r="E2498" s="172">
        <v>3.5715095996856689</v>
      </c>
    </row>
    <row r="2499" spans="1:5" ht="45">
      <c r="A2499" s="124" t="s">
        <v>4917</v>
      </c>
      <c r="B2499" s="134" t="s">
        <v>4918</v>
      </c>
      <c r="C2499" s="139" t="s">
        <v>45</v>
      </c>
      <c r="D2499" s="162">
        <v>13.612595558166504</v>
      </c>
      <c r="E2499" s="173">
        <v>13.339990615844727</v>
      </c>
    </row>
    <row r="2500" spans="1:5" ht="45">
      <c r="A2500" s="124" t="s">
        <v>4919</v>
      </c>
      <c r="B2500" s="134" t="s">
        <v>4920</v>
      </c>
      <c r="C2500" s="139" t="s">
        <v>45</v>
      </c>
      <c r="D2500" s="162">
        <v>16.203098297119141</v>
      </c>
      <c r="E2500" s="173">
        <v>15.593193054199219</v>
      </c>
    </row>
    <row r="2501" spans="1:5" ht="45">
      <c r="A2501" s="124" t="s">
        <v>4921</v>
      </c>
      <c r="B2501" s="134" t="s">
        <v>4922</v>
      </c>
      <c r="C2501" s="139" t="s">
        <v>45</v>
      </c>
      <c r="D2501" s="165">
        <v>0</v>
      </c>
      <c r="E2501" s="176">
        <v>0</v>
      </c>
    </row>
    <row r="2502" spans="1:5" ht="45">
      <c r="A2502" s="124" t="s">
        <v>4923</v>
      </c>
      <c r="B2502" s="134" t="s">
        <v>4924</v>
      </c>
      <c r="C2502" s="139" t="s">
        <v>45</v>
      </c>
      <c r="D2502" s="166">
        <v>0.79824990034103394</v>
      </c>
      <c r="E2502" s="177">
        <v>0.80155563354492188</v>
      </c>
    </row>
    <row r="2503" spans="1:5" ht="45">
      <c r="A2503" s="124" t="s">
        <v>4925</v>
      </c>
      <c r="B2503" s="134" t="s">
        <v>4926</v>
      </c>
      <c r="C2503" s="139" t="s">
        <v>45</v>
      </c>
      <c r="D2503" s="166">
        <v>5.4181098937988281E-2</v>
      </c>
      <c r="E2503" s="177">
        <v>5.3093589842319489E-2</v>
      </c>
    </row>
    <row r="2504" spans="1:5" ht="45">
      <c r="A2504" s="124" t="s">
        <v>4927</v>
      </c>
      <c r="B2504" s="134" t="s">
        <v>4928</v>
      </c>
      <c r="C2504" s="139" t="s">
        <v>1317</v>
      </c>
      <c r="D2504" s="162">
        <v>15</v>
      </c>
      <c r="E2504" s="173">
        <v>15</v>
      </c>
    </row>
    <row r="2505" spans="1:5" ht="45">
      <c r="A2505" s="124" t="s">
        <v>4929</v>
      </c>
      <c r="B2505" s="134" t="s">
        <v>4930</v>
      </c>
      <c r="C2505" s="139" t="s">
        <v>1308</v>
      </c>
      <c r="D2505" s="165">
        <v>0</v>
      </c>
      <c r="E2505" s="176">
        <v>0</v>
      </c>
    </row>
    <row r="2506" spans="1:5" ht="45">
      <c r="A2506" s="124" t="s">
        <v>4931</v>
      </c>
      <c r="B2506" s="134" t="s">
        <v>4932</v>
      </c>
      <c r="C2506" s="139" t="s">
        <v>1308</v>
      </c>
      <c r="D2506" s="165">
        <v>0</v>
      </c>
      <c r="E2506" s="176">
        <v>0</v>
      </c>
    </row>
    <row r="2507" spans="1:5" ht="45">
      <c r="A2507" s="124" t="s">
        <v>4933</v>
      </c>
      <c r="B2507" s="134" t="s">
        <v>4934</v>
      </c>
      <c r="C2507" s="139" t="s">
        <v>1308</v>
      </c>
      <c r="D2507" s="165">
        <v>0</v>
      </c>
      <c r="E2507" s="176">
        <v>0</v>
      </c>
    </row>
    <row r="2508" spans="1:5" ht="45">
      <c r="A2508" s="124" t="s">
        <v>4935</v>
      </c>
      <c r="B2508" s="134" t="s">
        <v>4936</v>
      </c>
      <c r="C2508" s="139" t="s">
        <v>1308</v>
      </c>
      <c r="D2508" s="165">
        <v>0</v>
      </c>
      <c r="E2508" s="176">
        <v>0</v>
      </c>
    </row>
    <row r="2509" spans="1:5" ht="45">
      <c r="A2509" s="124" t="s">
        <v>4937</v>
      </c>
      <c r="B2509" s="134" t="s">
        <v>4938</v>
      </c>
      <c r="C2509" s="139" t="s">
        <v>1308</v>
      </c>
      <c r="D2509" s="165">
        <v>0</v>
      </c>
      <c r="E2509" s="176">
        <v>0</v>
      </c>
    </row>
    <row r="2510" spans="1:5" ht="45">
      <c r="A2510" s="124" t="s">
        <v>4939</v>
      </c>
      <c r="B2510" s="134" t="s">
        <v>4940</v>
      </c>
      <c r="C2510" s="139" t="s">
        <v>45</v>
      </c>
      <c r="D2510" s="161">
        <v>3.5371038913726807</v>
      </c>
      <c r="E2510" s="172">
        <v>4.2313051223754883</v>
      </c>
    </row>
    <row r="2511" spans="1:5" ht="45">
      <c r="A2511" s="124" t="s">
        <v>4941</v>
      </c>
      <c r="B2511" s="134" t="s">
        <v>4942</v>
      </c>
      <c r="C2511" s="139" t="s">
        <v>3484</v>
      </c>
      <c r="D2511" s="163">
        <v>75716.296875</v>
      </c>
      <c r="E2511" s="174">
        <v>79362.3125</v>
      </c>
    </row>
    <row r="2512" spans="1:5" ht="30">
      <c r="A2512" s="124" t="s">
        <v>4943</v>
      </c>
      <c r="B2512" s="134" t="s">
        <v>4944</v>
      </c>
      <c r="C2512" s="139" t="s">
        <v>50</v>
      </c>
      <c r="D2512" s="162">
        <v>10.22700023651123</v>
      </c>
      <c r="E2512" s="173">
        <v>10.305643081665039</v>
      </c>
    </row>
    <row r="2513" spans="1:5" ht="30">
      <c r="A2513" s="124" t="s">
        <v>4945</v>
      </c>
      <c r="B2513" s="134" t="s">
        <v>4946</v>
      </c>
      <c r="C2513" s="139" t="s">
        <v>42</v>
      </c>
      <c r="D2513" s="167">
        <v>381.65902709960937</v>
      </c>
      <c r="E2513" s="178">
        <v>381.72305297851562</v>
      </c>
    </row>
    <row r="2514" spans="1:5" ht="30">
      <c r="A2514" s="124" t="s">
        <v>4947</v>
      </c>
      <c r="B2514" s="134" t="s">
        <v>4948</v>
      </c>
      <c r="C2514" s="139" t="s">
        <v>20</v>
      </c>
      <c r="D2514" s="162">
        <v>65.092857360839844</v>
      </c>
      <c r="E2514" s="173">
        <v>72.682334899902344</v>
      </c>
    </row>
    <row r="2515" spans="1:5" ht="30">
      <c r="A2515" s="124" t="s">
        <v>4949</v>
      </c>
      <c r="B2515" s="134" t="s">
        <v>4950</v>
      </c>
      <c r="C2515" s="139" t="s">
        <v>353</v>
      </c>
      <c r="D2515" s="161">
        <v>7.3972268104553223</v>
      </c>
      <c r="E2515" s="172">
        <v>7.393744945526123</v>
      </c>
    </row>
    <row r="2516" spans="1:5" ht="30">
      <c r="A2516" s="124" t="s">
        <v>4951</v>
      </c>
      <c r="B2516" s="134" t="s">
        <v>4952</v>
      </c>
      <c r="C2516" s="139" t="s">
        <v>348</v>
      </c>
      <c r="D2516" s="163">
        <v>3224.9990234375</v>
      </c>
      <c r="E2516" s="174">
        <v>3224.99951171875</v>
      </c>
    </row>
    <row r="2517" spans="1:5" ht="30">
      <c r="A2517" s="124" t="s">
        <v>4953</v>
      </c>
      <c r="B2517" s="134" t="s">
        <v>4954</v>
      </c>
      <c r="C2517" s="139" t="s">
        <v>348</v>
      </c>
      <c r="D2517" s="167">
        <v>677.51055908203125</v>
      </c>
      <c r="E2517" s="178">
        <v>677.5108642578125</v>
      </c>
    </row>
    <row r="2518" spans="1:5" ht="30">
      <c r="A2518" s="124" t="s">
        <v>4955</v>
      </c>
      <c r="B2518" s="134" t="s">
        <v>4956</v>
      </c>
      <c r="C2518" s="139"/>
      <c r="D2518" s="161">
        <v>1.2222967147827148</v>
      </c>
      <c r="E2518" s="172">
        <v>1.2222856283187866</v>
      </c>
    </row>
    <row r="2519" spans="1:5" ht="30">
      <c r="A2519" s="124" t="s">
        <v>4957</v>
      </c>
      <c r="B2519" s="134" t="s">
        <v>4958</v>
      </c>
      <c r="C2519" s="139" t="s">
        <v>3453</v>
      </c>
      <c r="D2519" s="161">
        <v>3.4356095790863037</v>
      </c>
      <c r="E2519" s="172">
        <v>3.4620800018310547</v>
      </c>
    </row>
    <row r="2520" spans="1:5" ht="30">
      <c r="A2520" s="124" t="s">
        <v>4959</v>
      </c>
      <c r="B2520" s="134" t="s">
        <v>4960</v>
      </c>
      <c r="C2520" s="139" t="s">
        <v>353</v>
      </c>
      <c r="D2520" s="161">
        <v>2.1185452938079834</v>
      </c>
      <c r="E2520" s="172">
        <v>2.1191220283508301</v>
      </c>
    </row>
    <row r="2521" spans="1:5" ht="30">
      <c r="A2521" s="124" t="s">
        <v>4961</v>
      </c>
      <c r="B2521" s="134" t="s">
        <v>4962</v>
      </c>
      <c r="C2521" s="139" t="s">
        <v>4963</v>
      </c>
      <c r="D2521" s="166">
        <v>5.3402669727802277E-2</v>
      </c>
      <c r="E2521" s="177">
        <v>5.3416937589645386E-2</v>
      </c>
    </row>
    <row r="2522" spans="1:5" ht="30">
      <c r="A2522" s="124" t="s">
        <v>4964</v>
      </c>
      <c r="B2522" s="134" t="s">
        <v>4965</v>
      </c>
      <c r="C2522" s="139" t="s">
        <v>4966</v>
      </c>
      <c r="D2522" s="170">
        <v>2.3661648810957558E-5</v>
      </c>
      <c r="E2522" s="181">
        <v>2.3664077161811292E-5</v>
      </c>
    </row>
    <row r="2523" spans="1:5" ht="30">
      <c r="A2523" s="124" t="s">
        <v>4967</v>
      </c>
      <c r="B2523" s="134" t="s">
        <v>4968</v>
      </c>
      <c r="C2523" s="139" t="s">
        <v>50</v>
      </c>
      <c r="D2523" s="162">
        <v>10.22700023651123</v>
      </c>
      <c r="E2523" s="173">
        <v>10.305643081665039</v>
      </c>
    </row>
    <row r="2524" spans="1:5" ht="30">
      <c r="A2524" s="124" t="s">
        <v>4969</v>
      </c>
      <c r="B2524" s="134" t="s">
        <v>4970</v>
      </c>
      <c r="C2524" s="139" t="s">
        <v>42</v>
      </c>
      <c r="D2524" s="167">
        <v>381.65902709960937</v>
      </c>
      <c r="E2524" s="178">
        <v>381.72305297851562</v>
      </c>
    </row>
    <row r="2525" spans="1:5" ht="30">
      <c r="A2525" s="124" t="s">
        <v>4971</v>
      </c>
      <c r="B2525" s="134" t="s">
        <v>4972</v>
      </c>
      <c r="C2525" s="139" t="s">
        <v>20</v>
      </c>
      <c r="D2525" s="162">
        <v>59.841579437255859</v>
      </c>
      <c r="E2525" s="173">
        <v>66.811408996582031</v>
      </c>
    </row>
    <row r="2526" spans="1:5" ht="30">
      <c r="A2526" s="124" t="s">
        <v>4973</v>
      </c>
      <c r="B2526" s="134" t="s">
        <v>4974</v>
      </c>
      <c r="C2526" s="139" t="s">
        <v>353</v>
      </c>
      <c r="D2526" s="161">
        <v>7.3972268104553223</v>
      </c>
      <c r="E2526" s="172">
        <v>7.393744945526123</v>
      </c>
    </row>
    <row r="2527" spans="1:5" ht="30">
      <c r="A2527" s="124" t="s">
        <v>4975</v>
      </c>
      <c r="B2527" s="134" t="s">
        <v>4976</v>
      </c>
      <c r="C2527" s="139" t="s">
        <v>348</v>
      </c>
      <c r="D2527" s="163">
        <v>3224.9990234375</v>
      </c>
      <c r="E2527" s="174">
        <v>3224.99951171875</v>
      </c>
    </row>
    <row r="2528" spans="1:5" ht="30">
      <c r="A2528" s="124" t="s">
        <v>4977</v>
      </c>
      <c r="B2528" s="134" t="s">
        <v>4978</v>
      </c>
      <c r="C2528" s="139" t="s">
        <v>348</v>
      </c>
      <c r="D2528" s="167">
        <v>677.51055908203125</v>
      </c>
      <c r="E2528" s="178">
        <v>677.5108642578125</v>
      </c>
    </row>
    <row r="2529" spans="1:5" ht="30">
      <c r="A2529" s="124" t="s">
        <v>4979</v>
      </c>
      <c r="B2529" s="134" t="s">
        <v>4980</v>
      </c>
      <c r="C2529" s="139"/>
      <c r="D2529" s="161">
        <v>1.2222967147827148</v>
      </c>
      <c r="E2529" s="172">
        <v>1.2222856283187866</v>
      </c>
    </row>
    <row r="2530" spans="1:5" ht="30">
      <c r="A2530" s="124" t="s">
        <v>4981</v>
      </c>
      <c r="B2530" s="134" t="s">
        <v>4982</v>
      </c>
      <c r="C2530" s="139" t="s">
        <v>3453</v>
      </c>
      <c r="D2530" s="161">
        <v>3.4356095790863037</v>
      </c>
      <c r="E2530" s="172">
        <v>3.4620800018310547</v>
      </c>
    </row>
    <row r="2531" spans="1:5" ht="30">
      <c r="A2531" s="124" t="s">
        <v>4983</v>
      </c>
      <c r="B2531" s="134" t="s">
        <v>4984</v>
      </c>
      <c r="C2531" s="139" t="s">
        <v>353</v>
      </c>
      <c r="D2531" s="161">
        <v>2.1185452938079834</v>
      </c>
      <c r="E2531" s="172">
        <v>2.1191220283508301</v>
      </c>
    </row>
    <row r="2532" spans="1:5" ht="45">
      <c r="A2532" s="124" t="s">
        <v>4985</v>
      </c>
      <c r="B2532" s="134" t="s">
        <v>4986</v>
      </c>
      <c r="C2532" s="139" t="s">
        <v>4963</v>
      </c>
      <c r="D2532" s="166">
        <v>5.3402669727802277E-2</v>
      </c>
      <c r="E2532" s="177">
        <v>5.3416937589645386E-2</v>
      </c>
    </row>
    <row r="2533" spans="1:5" ht="45">
      <c r="A2533" s="124" t="s">
        <v>4987</v>
      </c>
      <c r="B2533" s="134" t="s">
        <v>4988</v>
      </c>
      <c r="C2533" s="139" t="s">
        <v>4966</v>
      </c>
      <c r="D2533" s="170">
        <v>2.3661648810957558E-5</v>
      </c>
      <c r="E2533" s="181">
        <v>2.3664077161811292E-5</v>
      </c>
    </row>
    <row r="2534" spans="1:5" ht="30">
      <c r="A2534" s="124" t="s">
        <v>4989</v>
      </c>
      <c r="B2534" s="134" t="s">
        <v>4990</v>
      </c>
      <c r="C2534" s="139" t="s">
        <v>50</v>
      </c>
      <c r="D2534" s="161">
        <v>2.6909999847412109</v>
      </c>
      <c r="E2534" s="172">
        <v>2.7120110988616943</v>
      </c>
    </row>
    <row r="2535" spans="1:5" ht="30">
      <c r="A2535" s="124" t="s">
        <v>4991</v>
      </c>
      <c r="B2535" s="134" t="s">
        <v>4992</v>
      </c>
      <c r="C2535" s="139" t="s">
        <v>42</v>
      </c>
      <c r="D2535" s="167">
        <v>237.1781005859375</v>
      </c>
      <c r="E2535" s="178">
        <v>237.21566772460937</v>
      </c>
    </row>
    <row r="2536" spans="1:5" ht="30">
      <c r="A2536" s="124" t="s">
        <v>4993</v>
      </c>
      <c r="B2536" s="134" t="s">
        <v>4994</v>
      </c>
      <c r="C2536" s="139" t="s">
        <v>20</v>
      </c>
      <c r="D2536" s="162">
        <v>59.841579437255859</v>
      </c>
      <c r="E2536" s="173">
        <v>66.811408996582031</v>
      </c>
    </row>
    <row r="2537" spans="1:5" ht="30">
      <c r="A2537" s="124" t="s">
        <v>4995</v>
      </c>
      <c r="B2537" s="134" t="s">
        <v>4996</v>
      </c>
      <c r="C2537" s="139" t="s">
        <v>353</v>
      </c>
      <c r="D2537" s="161">
        <v>7.5194892883300781</v>
      </c>
      <c r="E2537" s="172">
        <v>7.5159363746643066</v>
      </c>
    </row>
    <row r="2538" spans="1:5" ht="30">
      <c r="A2538" s="124" t="s">
        <v>4997</v>
      </c>
      <c r="B2538" s="134" t="s">
        <v>4998</v>
      </c>
      <c r="C2538" s="139" t="s">
        <v>348</v>
      </c>
      <c r="D2538" s="164">
        <v>2942.999755859375</v>
      </c>
      <c r="E2538" s="175">
        <v>2942.99951171875</v>
      </c>
    </row>
    <row r="2539" spans="1:5" ht="30">
      <c r="A2539" s="124" t="s">
        <v>4999</v>
      </c>
      <c r="B2539" s="134" t="s">
        <v>5000</v>
      </c>
      <c r="C2539" s="139" t="s">
        <v>348</v>
      </c>
      <c r="D2539" s="167">
        <v>395.51129150390625</v>
      </c>
      <c r="E2539" s="178">
        <v>395.51101684570312</v>
      </c>
    </row>
    <row r="2540" spans="1:5" ht="30">
      <c r="A2540" s="124" t="s">
        <v>5001</v>
      </c>
      <c r="B2540" s="134" t="s">
        <v>5002</v>
      </c>
      <c r="C2540" s="139"/>
      <c r="D2540" s="161">
        <v>1.1026210784912109</v>
      </c>
      <c r="E2540" s="172">
        <v>1.1024917364120483</v>
      </c>
    </row>
    <row r="2541" spans="1:5" ht="30">
      <c r="A2541" s="124" t="s">
        <v>5003</v>
      </c>
      <c r="B2541" s="134" t="s">
        <v>5004</v>
      </c>
      <c r="C2541" s="139" t="s">
        <v>3453</v>
      </c>
      <c r="D2541" s="161">
        <v>1.1544560194015503</v>
      </c>
      <c r="E2541" s="172">
        <v>1.163476824760437</v>
      </c>
    </row>
    <row r="2542" spans="1:5" ht="30">
      <c r="A2542" s="124" t="s">
        <v>5005</v>
      </c>
      <c r="B2542" s="134" t="s">
        <v>5006</v>
      </c>
      <c r="C2542" s="139" t="s">
        <v>353</v>
      </c>
      <c r="D2542" s="161">
        <v>2.0315713882446289</v>
      </c>
      <c r="E2542" s="172">
        <v>2.0321545600891113</v>
      </c>
    </row>
    <row r="2543" spans="1:5" ht="30">
      <c r="A2543" s="124" t="s">
        <v>5007</v>
      </c>
      <c r="B2543" s="134" t="s">
        <v>5008</v>
      </c>
      <c r="C2543" s="139" t="s">
        <v>4963</v>
      </c>
      <c r="D2543" s="166">
        <v>3.7247724831104279E-2</v>
      </c>
      <c r="E2543" s="177">
        <v>3.7254419177770615E-2</v>
      </c>
    </row>
    <row r="2544" spans="1:5" ht="30">
      <c r="A2544" s="124" t="s">
        <v>5009</v>
      </c>
      <c r="B2544" s="134" t="s">
        <v>5010</v>
      </c>
      <c r="C2544" s="139" t="s">
        <v>4966</v>
      </c>
      <c r="D2544" s="170">
        <v>1.7668578948359936E-5</v>
      </c>
      <c r="E2544" s="181">
        <v>1.7669730368652381E-5</v>
      </c>
    </row>
    <row r="2545" spans="1:5" ht="30">
      <c r="A2545" s="124" t="s">
        <v>5011</v>
      </c>
      <c r="B2545" s="134" t="s">
        <v>5012</v>
      </c>
      <c r="C2545" s="139" t="s">
        <v>50</v>
      </c>
      <c r="D2545" s="161">
        <v>2.6909999847412109</v>
      </c>
      <c r="E2545" s="172">
        <v>2.7120110988616943</v>
      </c>
    </row>
    <row r="2546" spans="1:5" ht="30">
      <c r="A2546" s="124" t="s">
        <v>5013</v>
      </c>
      <c r="B2546" s="134" t="s">
        <v>5014</v>
      </c>
      <c r="C2546" s="139" t="s">
        <v>42</v>
      </c>
      <c r="D2546" s="167">
        <v>237.1781005859375</v>
      </c>
      <c r="E2546" s="178">
        <v>237.21566772460937</v>
      </c>
    </row>
    <row r="2547" spans="1:5" ht="30">
      <c r="A2547" s="124" t="s">
        <v>5015</v>
      </c>
      <c r="B2547" s="134" t="s">
        <v>5016</v>
      </c>
      <c r="C2547" s="139" t="s">
        <v>20</v>
      </c>
      <c r="D2547" s="162">
        <v>56.139778137207031</v>
      </c>
      <c r="E2547" s="173">
        <v>62.704891204833984</v>
      </c>
    </row>
    <row r="2548" spans="1:5" ht="30">
      <c r="A2548" s="124" t="s">
        <v>5017</v>
      </c>
      <c r="B2548" s="134" t="s">
        <v>5018</v>
      </c>
      <c r="C2548" s="139" t="s">
        <v>353</v>
      </c>
      <c r="D2548" s="161">
        <v>7.5194892883300781</v>
      </c>
      <c r="E2548" s="172">
        <v>7.5159363746643066</v>
      </c>
    </row>
    <row r="2549" spans="1:5" ht="30">
      <c r="A2549" s="124" t="s">
        <v>5019</v>
      </c>
      <c r="B2549" s="134" t="s">
        <v>5020</v>
      </c>
      <c r="C2549" s="139" t="s">
        <v>348</v>
      </c>
      <c r="D2549" s="164">
        <v>2942.999755859375</v>
      </c>
      <c r="E2549" s="175">
        <v>2942.99951171875</v>
      </c>
    </row>
    <row r="2550" spans="1:5" ht="30">
      <c r="A2550" s="124" t="s">
        <v>5021</v>
      </c>
      <c r="B2550" s="134" t="s">
        <v>5022</v>
      </c>
      <c r="C2550" s="139" t="s">
        <v>348</v>
      </c>
      <c r="D2550" s="167">
        <v>395.51129150390625</v>
      </c>
      <c r="E2550" s="178">
        <v>395.51101684570312</v>
      </c>
    </row>
    <row r="2551" spans="1:5" ht="30">
      <c r="A2551" s="124" t="s">
        <v>5023</v>
      </c>
      <c r="B2551" s="134" t="s">
        <v>5024</v>
      </c>
      <c r="C2551" s="139"/>
      <c r="D2551" s="161">
        <v>1.1026210784912109</v>
      </c>
      <c r="E2551" s="172">
        <v>1.1024917364120483</v>
      </c>
    </row>
    <row r="2552" spans="1:5" ht="30">
      <c r="A2552" s="124" t="s">
        <v>5025</v>
      </c>
      <c r="B2552" s="134" t="s">
        <v>5026</v>
      </c>
      <c r="C2552" s="139" t="s">
        <v>3453</v>
      </c>
      <c r="D2552" s="161">
        <v>1.1544560194015503</v>
      </c>
      <c r="E2552" s="172">
        <v>1.163476824760437</v>
      </c>
    </row>
    <row r="2553" spans="1:5" ht="30">
      <c r="A2553" s="124" t="s">
        <v>5027</v>
      </c>
      <c r="B2553" s="134" t="s">
        <v>5028</v>
      </c>
      <c r="C2553" s="139" t="s">
        <v>353</v>
      </c>
      <c r="D2553" s="161">
        <v>2.0315713882446289</v>
      </c>
      <c r="E2553" s="172">
        <v>2.0321545600891113</v>
      </c>
    </row>
    <row r="2554" spans="1:5" ht="45">
      <c r="A2554" s="124" t="s">
        <v>5029</v>
      </c>
      <c r="B2554" s="134" t="s">
        <v>5030</v>
      </c>
      <c r="C2554" s="139" t="s">
        <v>4963</v>
      </c>
      <c r="D2554" s="166">
        <v>3.7247724831104279E-2</v>
      </c>
      <c r="E2554" s="177">
        <v>3.7254419177770615E-2</v>
      </c>
    </row>
    <row r="2555" spans="1:5" ht="45">
      <c r="A2555" s="124" t="s">
        <v>5031</v>
      </c>
      <c r="B2555" s="134" t="s">
        <v>5032</v>
      </c>
      <c r="C2555" s="139" t="s">
        <v>4966</v>
      </c>
      <c r="D2555" s="170">
        <v>1.7668578948359936E-5</v>
      </c>
      <c r="E2555" s="181">
        <v>1.7669730368652381E-5</v>
      </c>
    </row>
    <row r="2556" spans="1:5" ht="30">
      <c r="A2556" s="124" t="s">
        <v>5033</v>
      </c>
      <c r="B2556" s="134" t="s">
        <v>5034</v>
      </c>
      <c r="C2556" s="139" t="s">
        <v>50</v>
      </c>
      <c r="D2556" s="166">
        <v>0.93000000715255737</v>
      </c>
      <c r="E2556" s="177">
        <v>0.93687659502029419</v>
      </c>
    </row>
    <row r="2557" spans="1:5" ht="30">
      <c r="A2557" s="124" t="s">
        <v>5035</v>
      </c>
      <c r="B2557" s="134" t="s">
        <v>5036</v>
      </c>
      <c r="C2557" s="139" t="s">
        <v>42</v>
      </c>
      <c r="D2557" s="167">
        <v>172.37457275390625</v>
      </c>
      <c r="E2557" s="178">
        <v>172.37338256835937</v>
      </c>
    </row>
    <row r="2558" spans="1:5" ht="30">
      <c r="A2558" s="124" t="s">
        <v>5037</v>
      </c>
      <c r="B2558" s="134" t="s">
        <v>5038</v>
      </c>
      <c r="C2558" s="139" t="s">
        <v>20</v>
      </c>
      <c r="D2558" s="162">
        <v>56.139778137207031</v>
      </c>
      <c r="E2558" s="173">
        <v>62.704891204833984</v>
      </c>
    </row>
    <row r="2559" spans="1:5" ht="30">
      <c r="A2559" s="124" t="s">
        <v>5039</v>
      </c>
      <c r="B2559" s="134" t="s">
        <v>5040</v>
      </c>
      <c r="C2559" s="139" t="s">
        <v>353</v>
      </c>
      <c r="D2559" s="161">
        <v>7.75091552734375</v>
      </c>
      <c r="E2559" s="172">
        <v>7.7474417686462402</v>
      </c>
    </row>
    <row r="2560" spans="1:5" ht="30">
      <c r="A2560" s="124" t="s">
        <v>5041</v>
      </c>
      <c r="B2560" s="134" t="s">
        <v>5042</v>
      </c>
      <c r="C2560" s="139" t="s">
        <v>348</v>
      </c>
      <c r="D2560" s="164">
        <v>2821.307373046875</v>
      </c>
      <c r="E2560" s="175">
        <v>2821.264892578125</v>
      </c>
    </row>
    <row r="2561" spans="1:5" ht="30">
      <c r="A2561" s="124" t="s">
        <v>5043</v>
      </c>
      <c r="B2561" s="134" t="s">
        <v>5044</v>
      </c>
      <c r="C2561" s="139" t="s">
        <v>348</v>
      </c>
      <c r="D2561" s="167">
        <v>273.81887817382812</v>
      </c>
      <c r="E2561" s="178">
        <v>273.77627563476562</v>
      </c>
    </row>
    <row r="2562" spans="1:5" ht="30">
      <c r="A2562" s="124" t="s">
        <v>5045</v>
      </c>
      <c r="B2562" s="134" t="s">
        <v>5046</v>
      </c>
      <c r="C2562" s="139"/>
      <c r="D2562" s="161">
        <v>1.0660923719406128</v>
      </c>
      <c r="E2562" s="172">
        <v>1.065946102142334</v>
      </c>
    </row>
    <row r="2563" spans="1:5" ht="30">
      <c r="A2563" s="124" t="s">
        <v>5047</v>
      </c>
      <c r="B2563" s="134" t="s">
        <v>5048</v>
      </c>
      <c r="C2563" s="139" t="s">
        <v>3453</v>
      </c>
      <c r="D2563" s="166">
        <v>0.45510342717170715</v>
      </c>
      <c r="E2563" s="177">
        <v>0.45849108695983887</v>
      </c>
    </row>
    <row r="2564" spans="1:5" ht="30">
      <c r="A2564" s="124" t="s">
        <v>5049</v>
      </c>
      <c r="B2564" s="134" t="s">
        <v>5050</v>
      </c>
      <c r="C2564" s="139" t="s">
        <v>353</v>
      </c>
      <c r="D2564" s="161">
        <v>1.9760211706161499</v>
      </c>
      <c r="E2564" s="172">
        <v>1.9764145612716675</v>
      </c>
    </row>
    <row r="2565" spans="1:5" ht="30">
      <c r="A2565" s="124" t="s">
        <v>5051</v>
      </c>
      <c r="B2565" s="134" t="s">
        <v>5052</v>
      </c>
      <c r="C2565" s="139" t="s">
        <v>4963</v>
      </c>
      <c r="D2565" s="166">
        <v>3.0809476971626282E-2</v>
      </c>
      <c r="E2565" s="177">
        <v>3.0810736119747162E-2</v>
      </c>
    </row>
    <row r="2566" spans="1:5" ht="30">
      <c r="A2566" s="124" t="s">
        <v>5053</v>
      </c>
      <c r="B2566" s="134" t="s">
        <v>5054</v>
      </c>
      <c r="C2566" s="139" t="s">
        <v>4966</v>
      </c>
      <c r="D2566" s="170">
        <v>1.5079092918313108E-5</v>
      </c>
      <c r="E2566" s="181">
        <v>1.5078801880008541E-5</v>
      </c>
    </row>
    <row r="2567" spans="1:5" ht="30">
      <c r="A2567" s="124" t="s">
        <v>5055</v>
      </c>
      <c r="B2567" s="134" t="s">
        <v>5056</v>
      </c>
      <c r="C2567" s="139" t="s">
        <v>50</v>
      </c>
      <c r="D2567" s="166">
        <v>0.93000000715255737</v>
      </c>
      <c r="E2567" s="177">
        <v>0.93687659502029419</v>
      </c>
    </row>
    <row r="2568" spans="1:5" ht="30">
      <c r="A2568" s="124" t="s">
        <v>5057</v>
      </c>
      <c r="B2568" s="134" t="s">
        <v>5058</v>
      </c>
      <c r="C2568" s="139" t="s">
        <v>42</v>
      </c>
      <c r="D2568" s="167">
        <v>172.37457275390625</v>
      </c>
      <c r="E2568" s="178">
        <v>172.37338256835937</v>
      </c>
    </row>
    <row r="2569" spans="1:5" ht="30">
      <c r="A2569" s="124" t="s">
        <v>5059</v>
      </c>
      <c r="B2569" s="134" t="s">
        <v>5060</v>
      </c>
      <c r="C2569" s="139" t="s">
        <v>20</v>
      </c>
      <c r="D2569" s="162">
        <v>53.834758758544922</v>
      </c>
      <c r="E2569" s="173">
        <v>60.104022979736328</v>
      </c>
    </row>
    <row r="2570" spans="1:5" ht="30">
      <c r="A2570" s="124" t="s">
        <v>5061</v>
      </c>
      <c r="B2570" s="134" t="s">
        <v>5062</v>
      </c>
      <c r="C2570" s="139" t="s">
        <v>353</v>
      </c>
      <c r="D2570" s="161">
        <v>7.75091552734375</v>
      </c>
      <c r="E2570" s="172">
        <v>7.7474417686462402</v>
      </c>
    </row>
    <row r="2571" spans="1:5" ht="30">
      <c r="A2571" s="124" t="s">
        <v>5063</v>
      </c>
      <c r="B2571" s="134" t="s">
        <v>5064</v>
      </c>
      <c r="C2571" s="139" t="s">
        <v>348</v>
      </c>
      <c r="D2571" s="164">
        <v>2821.307373046875</v>
      </c>
      <c r="E2571" s="175">
        <v>2821.264892578125</v>
      </c>
    </row>
    <row r="2572" spans="1:5" ht="30">
      <c r="A2572" s="124" t="s">
        <v>5065</v>
      </c>
      <c r="B2572" s="134" t="s">
        <v>5066</v>
      </c>
      <c r="C2572" s="139" t="s">
        <v>348</v>
      </c>
      <c r="D2572" s="167">
        <v>273.81887817382812</v>
      </c>
      <c r="E2572" s="178">
        <v>273.77627563476562</v>
      </c>
    </row>
    <row r="2573" spans="1:5" ht="30">
      <c r="A2573" s="124" t="s">
        <v>5067</v>
      </c>
      <c r="B2573" s="134" t="s">
        <v>5068</v>
      </c>
      <c r="C2573" s="139"/>
      <c r="D2573" s="161">
        <v>1.0660923719406128</v>
      </c>
      <c r="E2573" s="172">
        <v>1.065946102142334</v>
      </c>
    </row>
    <row r="2574" spans="1:5" ht="30">
      <c r="A2574" s="124" t="s">
        <v>5069</v>
      </c>
      <c r="B2574" s="134" t="s">
        <v>5070</v>
      </c>
      <c r="C2574" s="139" t="s">
        <v>3453</v>
      </c>
      <c r="D2574" s="166">
        <v>0.45510342717170715</v>
      </c>
      <c r="E2574" s="177">
        <v>0.45849108695983887</v>
      </c>
    </row>
    <row r="2575" spans="1:5" ht="30">
      <c r="A2575" s="124" t="s">
        <v>5071</v>
      </c>
      <c r="B2575" s="134" t="s">
        <v>5072</v>
      </c>
      <c r="C2575" s="139" t="s">
        <v>353</v>
      </c>
      <c r="D2575" s="161">
        <v>1.9760211706161499</v>
      </c>
      <c r="E2575" s="172">
        <v>1.9764145612716675</v>
      </c>
    </row>
    <row r="2576" spans="1:5" ht="45">
      <c r="A2576" s="124" t="s">
        <v>5073</v>
      </c>
      <c r="B2576" s="134" t="s">
        <v>5074</v>
      </c>
      <c r="C2576" s="139" t="s">
        <v>4963</v>
      </c>
      <c r="D2576" s="166">
        <v>3.0809476971626282E-2</v>
      </c>
      <c r="E2576" s="177">
        <v>3.0810736119747162E-2</v>
      </c>
    </row>
    <row r="2577" spans="1:5" ht="45">
      <c r="A2577" s="124" t="s">
        <v>5075</v>
      </c>
      <c r="B2577" s="134" t="s">
        <v>5076</v>
      </c>
      <c r="C2577" s="139" t="s">
        <v>4966</v>
      </c>
      <c r="D2577" s="170">
        <v>1.5079092918313108E-5</v>
      </c>
      <c r="E2577" s="181">
        <v>1.5078801880008541E-5</v>
      </c>
    </row>
    <row r="2578" spans="1:5" ht="30">
      <c r="A2578" s="124" t="s">
        <v>5077</v>
      </c>
      <c r="B2578" s="134" t="s">
        <v>5078</v>
      </c>
      <c r="C2578" s="139" t="s">
        <v>50</v>
      </c>
      <c r="D2578" s="161">
        <v>2.6909999847412109</v>
      </c>
      <c r="E2578" s="172">
        <v>2.7120110988616943</v>
      </c>
    </row>
    <row r="2579" spans="1:5" ht="30">
      <c r="A2579" s="124" t="s">
        <v>5079</v>
      </c>
      <c r="B2579" s="134" t="s">
        <v>5080</v>
      </c>
      <c r="C2579" s="139" t="s">
        <v>42</v>
      </c>
      <c r="D2579" s="167">
        <v>237.1781005859375</v>
      </c>
      <c r="E2579" s="178">
        <v>237.21566772460937</v>
      </c>
    </row>
    <row r="2580" spans="1:5" ht="30">
      <c r="A2580" s="124" t="s">
        <v>5081</v>
      </c>
      <c r="B2580" s="134" t="s">
        <v>5082</v>
      </c>
      <c r="C2580" s="139" t="s">
        <v>20</v>
      </c>
      <c r="D2580" s="161">
        <v>3.7018048763275146</v>
      </c>
      <c r="E2580" s="172">
        <v>4.1065244674682617</v>
      </c>
    </row>
    <row r="2581" spans="1:5" ht="30">
      <c r="A2581" s="124" t="s">
        <v>5083</v>
      </c>
      <c r="B2581" s="134" t="s">
        <v>5084</v>
      </c>
      <c r="C2581" s="139" t="s">
        <v>353</v>
      </c>
      <c r="D2581" s="161">
        <v>7.5194892883300781</v>
      </c>
      <c r="E2581" s="172">
        <v>7.5159363746643066</v>
      </c>
    </row>
    <row r="2582" spans="1:5" ht="30">
      <c r="A2582" s="124" t="s">
        <v>5085</v>
      </c>
      <c r="B2582" s="134" t="s">
        <v>5086</v>
      </c>
      <c r="C2582" s="139" t="s">
        <v>348</v>
      </c>
      <c r="D2582" s="164">
        <v>2942.999755859375</v>
      </c>
      <c r="E2582" s="175">
        <v>2942.99951171875</v>
      </c>
    </row>
    <row r="2583" spans="1:5" ht="30">
      <c r="A2583" s="124" t="s">
        <v>5087</v>
      </c>
      <c r="B2583" s="134" t="s">
        <v>5088</v>
      </c>
      <c r="C2583" s="139" t="s">
        <v>348</v>
      </c>
      <c r="D2583" s="167">
        <v>395.51129150390625</v>
      </c>
      <c r="E2583" s="178">
        <v>395.51101684570312</v>
      </c>
    </row>
    <row r="2584" spans="1:5" ht="30">
      <c r="A2584" s="124" t="s">
        <v>5089</v>
      </c>
      <c r="B2584" s="134" t="s">
        <v>5090</v>
      </c>
      <c r="C2584" s="139"/>
      <c r="D2584" s="161">
        <v>1.1026210784912109</v>
      </c>
      <c r="E2584" s="172">
        <v>1.1024917364120483</v>
      </c>
    </row>
    <row r="2585" spans="1:5" ht="30">
      <c r="A2585" s="124" t="s">
        <v>5091</v>
      </c>
      <c r="B2585" s="134" t="s">
        <v>5092</v>
      </c>
      <c r="C2585" s="139" t="s">
        <v>3453</v>
      </c>
      <c r="D2585" s="161">
        <v>1.1544560194015503</v>
      </c>
      <c r="E2585" s="172">
        <v>1.163476824760437</v>
      </c>
    </row>
    <row r="2586" spans="1:5" ht="30">
      <c r="A2586" s="124" t="s">
        <v>5093</v>
      </c>
      <c r="B2586" s="134" t="s">
        <v>5094</v>
      </c>
      <c r="C2586" s="139" t="s">
        <v>353</v>
      </c>
      <c r="D2586" s="161">
        <v>2.0315713882446289</v>
      </c>
      <c r="E2586" s="172">
        <v>2.0321545600891113</v>
      </c>
    </row>
    <row r="2587" spans="1:5" ht="30">
      <c r="A2587" s="124" t="s">
        <v>5095</v>
      </c>
      <c r="B2587" s="134" t="s">
        <v>5096</v>
      </c>
      <c r="C2587" s="139" t="s">
        <v>4963</v>
      </c>
      <c r="D2587" s="166">
        <v>3.7247724831104279E-2</v>
      </c>
      <c r="E2587" s="177">
        <v>3.7254419177770615E-2</v>
      </c>
    </row>
    <row r="2588" spans="1:5" ht="30">
      <c r="A2588" s="124" t="s">
        <v>5097</v>
      </c>
      <c r="B2588" s="134" t="s">
        <v>5098</v>
      </c>
      <c r="C2588" s="139" t="s">
        <v>4966</v>
      </c>
      <c r="D2588" s="170">
        <v>1.7668578948359936E-5</v>
      </c>
      <c r="E2588" s="181">
        <v>1.7669730368652381E-5</v>
      </c>
    </row>
    <row r="2589" spans="1:5" ht="30">
      <c r="A2589" s="124" t="s">
        <v>5099</v>
      </c>
      <c r="B2589" s="134" t="s">
        <v>5100</v>
      </c>
      <c r="C2589" s="139" t="s">
        <v>50</v>
      </c>
      <c r="D2589" s="162">
        <v>10.22700023651123</v>
      </c>
      <c r="E2589" s="173">
        <v>10.305643081665039</v>
      </c>
    </row>
    <row r="2590" spans="1:5" ht="30">
      <c r="A2590" s="124" t="s">
        <v>5101</v>
      </c>
      <c r="B2590" s="134" t="s">
        <v>5102</v>
      </c>
      <c r="C2590" s="139" t="s">
        <v>42</v>
      </c>
      <c r="D2590" s="167">
        <v>381.65902709960937</v>
      </c>
      <c r="E2590" s="178">
        <v>381.72305297851562</v>
      </c>
    </row>
    <row r="2591" spans="1:5" ht="30">
      <c r="A2591" s="124" t="s">
        <v>5103</v>
      </c>
      <c r="B2591" s="134" t="s">
        <v>5104</v>
      </c>
      <c r="C2591" s="139" t="s">
        <v>20</v>
      </c>
      <c r="D2591" s="161">
        <v>5.2512755393981934</v>
      </c>
      <c r="E2591" s="172">
        <v>5.8709211349487305</v>
      </c>
    </row>
    <row r="2592" spans="1:5" ht="30">
      <c r="A2592" s="124" t="s">
        <v>5105</v>
      </c>
      <c r="B2592" s="134" t="s">
        <v>5106</v>
      </c>
      <c r="C2592" s="139" t="s">
        <v>353</v>
      </c>
      <c r="D2592" s="161">
        <v>7.3972268104553223</v>
      </c>
      <c r="E2592" s="172">
        <v>7.393744945526123</v>
      </c>
    </row>
    <row r="2593" spans="1:5" ht="30">
      <c r="A2593" s="124" t="s">
        <v>5107</v>
      </c>
      <c r="B2593" s="134" t="s">
        <v>5108</v>
      </c>
      <c r="C2593" s="139" t="s">
        <v>348</v>
      </c>
      <c r="D2593" s="163">
        <v>3224.9990234375</v>
      </c>
      <c r="E2593" s="174">
        <v>3224.99951171875</v>
      </c>
    </row>
    <row r="2594" spans="1:5" ht="30">
      <c r="A2594" s="124" t="s">
        <v>5109</v>
      </c>
      <c r="B2594" s="134" t="s">
        <v>5110</v>
      </c>
      <c r="C2594" s="139" t="s">
        <v>348</v>
      </c>
      <c r="D2594" s="167">
        <v>677.51055908203125</v>
      </c>
      <c r="E2594" s="178">
        <v>677.5108642578125</v>
      </c>
    </row>
    <row r="2595" spans="1:5" ht="30">
      <c r="A2595" s="124" t="s">
        <v>5111</v>
      </c>
      <c r="B2595" s="134" t="s">
        <v>5112</v>
      </c>
      <c r="C2595" s="139"/>
      <c r="D2595" s="161">
        <v>1.2222967147827148</v>
      </c>
      <c r="E2595" s="172">
        <v>1.2222856283187866</v>
      </c>
    </row>
    <row r="2596" spans="1:5" ht="30">
      <c r="A2596" s="124" t="s">
        <v>5113</v>
      </c>
      <c r="B2596" s="134" t="s">
        <v>5114</v>
      </c>
      <c r="C2596" s="139" t="s">
        <v>3453</v>
      </c>
      <c r="D2596" s="161">
        <v>3.4356095790863037</v>
      </c>
      <c r="E2596" s="172">
        <v>3.4620800018310547</v>
      </c>
    </row>
    <row r="2597" spans="1:5" ht="30">
      <c r="A2597" s="124" t="s">
        <v>5115</v>
      </c>
      <c r="B2597" s="134" t="s">
        <v>5116</v>
      </c>
      <c r="C2597" s="139" t="s">
        <v>353</v>
      </c>
      <c r="D2597" s="161">
        <v>2.1185452938079834</v>
      </c>
      <c r="E2597" s="172">
        <v>2.1191220283508301</v>
      </c>
    </row>
    <row r="2598" spans="1:5" ht="30">
      <c r="A2598" s="124" t="s">
        <v>5117</v>
      </c>
      <c r="B2598" s="134" t="s">
        <v>5118</v>
      </c>
      <c r="C2598" s="139" t="s">
        <v>4963</v>
      </c>
      <c r="D2598" s="166">
        <v>5.3402669727802277E-2</v>
      </c>
      <c r="E2598" s="177">
        <v>5.3416937589645386E-2</v>
      </c>
    </row>
    <row r="2599" spans="1:5" ht="30">
      <c r="A2599" s="124" t="s">
        <v>5119</v>
      </c>
      <c r="B2599" s="134" t="s">
        <v>5120</v>
      </c>
      <c r="C2599" s="139" t="s">
        <v>4966</v>
      </c>
      <c r="D2599" s="170">
        <v>2.3661648810957558E-5</v>
      </c>
      <c r="E2599" s="181">
        <v>2.3664077161811292E-5</v>
      </c>
    </row>
    <row r="2600" spans="1:5" ht="30">
      <c r="A2600" s="124" t="s">
        <v>5121</v>
      </c>
      <c r="B2600" s="134" t="s">
        <v>5122</v>
      </c>
      <c r="C2600" s="139" t="s">
        <v>50</v>
      </c>
      <c r="D2600" s="162">
        <v>10.22700023651123</v>
      </c>
      <c r="E2600" s="173">
        <v>10.305643081665039</v>
      </c>
    </row>
    <row r="2601" spans="1:5" ht="30">
      <c r="A2601" s="124" t="s">
        <v>5123</v>
      </c>
      <c r="B2601" s="134" t="s">
        <v>5124</v>
      </c>
      <c r="C2601" s="139" t="s">
        <v>42</v>
      </c>
      <c r="D2601" s="167">
        <v>381.65902709960937</v>
      </c>
      <c r="E2601" s="178">
        <v>381.72305297851562</v>
      </c>
    </row>
    <row r="2602" spans="1:5" ht="30">
      <c r="A2602" s="124" t="s">
        <v>5125</v>
      </c>
      <c r="B2602" s="134" t="s">
        <v>5126</v>
      </c>
      <c r="C2602" s="139" t="s">
        <v>20</v>
      </c>
      <c r="D2602" s="170">
        <v>2.9418970370898023E-7</v>
      </c>
      <c r="E2602" s="181">
        <v>2.9418970370898023E-7</v>
      </c>
    </row>
    <row r="2603" spans="1:5" ht="30">
      <c r="A2603" s="124" t="s">
        <v>5127</v>
      </c>
      <c r="B2603" s="134" t="s">
        <v>5128</v>
      </c>
      <c r="C2603" s="139" t="s">
        <v>353</v>
      </c>
      <c r="D2603" s="161">
        <v>7.3972268104553223</v>
      </c>
      <c r="E2603" s="172">
        <v>7.393744945526123</v>
      </c>
    </row>
    <row r="2604" spans="1:5" ht="30">
      <c r="A2604" s="124" t="s">
        <v>5129</v>
      </c>
      <c r="B2604" s="134" t="s">
        <v>5130</v>
      </c>
      <c r="C2604" s="139" t="s">
        <v>348</v>
      </c>
      <c r="D2604" s="163">
        <v>3224.9990234375</v>
      </c>
      <c r="E2604" s="174">
        <v>3224.99951171875</v>
      </c>
    </row>
    <row r="2605" spans="1:5" ht="30">
      <c r="A2605" s="124" t="s">
        <v>5131</v>
      </c>
      <c r="B2605" s="134" t="s">
        <v>5132</v>
      </c>
      <c r="C2605" s="139" t="s">
        <v>348</v>
      </c>
      <c r="D2605" s="167">
        <v>677.51055908203125</v>
      </c>
      <c r="E2605" s="178">
        <v>677.5108642578125</v>
      </c>
    </row>
    <row r="2606" spans="1:5" ht="30">
      <c r="A2606" s="124" t="s">
        <v>5133</v>
      </c>
      <c r="B2606" s="134" t="s">
        <v>5134</v>
      </c>
      <c r="C2606" s="139"/>
      <c r="D2606" s="161">
        <v>1.2222967147827148</v>
      </c>
      <c r="E2606" s="172">
        <v>1.2222856283187866</v>
      </c>
    </row>
    <row r="2607" spans="1:5" ht="30">
      <c r="A2607" s="124" t="s">
        <v>5135</v>
      </c>
      <c r="B2607" s="134" t="s">
        <v>5136</v>
      </c>
      <c r="C2607" s="139" t="s">
        <v>3453</v>
      </c>
      <c r="D2607" s="161">
        <v>3.4356095790863037</v>
      </c>
      <c r="E2607" s="172">
        <v>3.4620800018310547</v>
      </c>
    </row>
    <row r="2608" spans="1:5" ht="30">
      <c r="A2608" s="124" t="s">
        <v>5137</v>
      </c>
      <c r="B2608" s="134" t="s">
        <v>5138</v>
      </c>
      <c r="C2608" s="139" t="s">
        <v>353</v>
      </c>
      <c r="D2608" s="161">
        <v>2.1185452938079834</v>
      </c>
      <c r="E2608" s="172">
        <v>2.1191220283508301</v>
      </c>
    </row>
    <row r="2609" spans="1:5" ht="30">
      <c r="A2609" s="124" t="s">
        <v>5139</v>
      </c>
      <c r="B2609" s="134" t="s">
        <v>5140</v>
      </c>
      <c r="C2609" s="139" t="s">
        <v>4963</v>
      </c>
      <c r="D2609" s="166">
        <v>5.3402669727802277E-2</v>
      </c>
      <c r="E2609" s="177">
        <v>5.3416937589645386E-2</v>
      </c>
    </row>
    <row r="2610" spans="1:5" ht="30">
      <c r="A2610" s="124" t="s">
        <v>5141</v>
      </c>
      <c r="B2610" s="134" t="s">
        <v>5142</v>
      </c>
      <c r="C2610" s="139" t="s">
        <v>4966</v>
      </c>
      <c r="D2610" s="170">
        <v>2.3661648810957558E-5</v>
      </c>
      <c r="E2610" s="181">
        <v>2.3664077161811292E-5</v>
      </c>
    </row>
    <row r="2611" spans="1:5" ht="30">
      <c r="A2611" s="124" t="s">
        <v>5143</v>
      </c>
      <c r="B2611" s="134" t="s">
        <v>5144</v>
      </c>
      <c r="C2611" s="139" t="s">
        <v>50</v>
      </c>
      <c r="D2611" s="166">
        <v>0.93000000715255737</v>
      </c>
      <c r="E2611" s="177">
        <v>0.93687659502029419</v>
      </c>
    </row>
    <row r="2612" spans="1:5" ht="30">
      <c r="A2612" s="124" t="s">
        <v>5145</v>
      </c>
      <c r="B2612" s="134" t="s">
        <v>5146</v>
      </c>
      <c r="C2612" s="139" t="s">
        <v>42</v>
      </c>
      <c r="D2612" s="167">
        <v>172.37457275390625</v>
      </c>
      <c r="E2612" s="178">
        <v>172.37338256835937</v>
      </c>
    </row>
    <row r="2613" spans="1:5" ht="30">
      <c r="A2613" s="124" t="s">
        <v>5147</v>
      </c>
      <c r="B2613" s="134" t="s">
        <v>5148</v>
      </c>
      <c r="C2613" s="139" t="s">
        <v>20</v>
      </c>
      <c r="D2613" s="161">
        <v>2.3050136566162109</v>
      </c>
      <c r="E2613" s="172">
        <v>2.6008610725402832</v>
      </c>
    </row>
    <row r="2614" spans="1:5" ht="30">
      <c r="A2614" s="124" t="s">
        <v>5149</v>
      </c>
      <c r="B2614" s="134" t="s">
        <v>5150</v>
      </c>
      <c r="C2614" s="139" t="s">
        <v>353</v>
      </c>
      <c r="D2614" s="161">
        <v>7.75091552734375</v>
      </c>
      <c r="E2614" s="172">
        <v>7.7474417686462402</v>
      </c>
    </row>
    <row r="2615" spans="1:5" ht="30">
      <c r="A2615" s="124" t="s">
        <v>5151</v>
      </c>
      <c r="B2615" s="134" t="s">
        <v>5152</v>
      </c>
      <c r="C2615" s="139" t="s">
        <v>348</v>
      </c>
      <c r="D2615" s="164">
        <v>2821.307373046875</v>
      </c>
      <c r="E2615" s="175">
        <v>2821.264892578125</v>
      </c>
    </row>
    <row r="2616" spans="1:5" ht="30">
      <c r="A2616" s="124" t="s">
        <v>5153</v>
      </c>
      <c r="B2616" s="134" t="s">
        <v>5154</v>
      </c>
      <c r="C2616" s="139" t="s">
        <v>348</v>
      </c>
      <c r="D2616" s="167">
        <v>273.81887817382812</v>
      </c>
      <c r="E2616" s="178">
        <v>273.77627563476562</v>
      </c>
    </row>
    <row r="2617" spans="1:5" ht="30">
      <c r="A2617" s="124" t="s">
        <v>5155</v>
      </c>
      <c r="B2617" s="134" t="s">
        <v>5156</v>
      </c>
      <c r="C2617" s="139"/>
      <c r="D2617" s="161">
        <v>1.0660923719406128</v>
      </c>
      <c r="E2617" s="172">
        <v>1.065946102142334</v>
      </c>
    </row>
    <row r="2618" spans="1:5" ht="30">
      <c r="A2618" s="124" t="s">
        <v>5157</v>
      </c>
      <c r="B2618" s="134" t="s">
        <v>5158</v>
      </c>
      <c r="C2618" s="139" t="s">
        <v>3453</v>
      </c>
      <c r="D2618" s="166">
        <v>0.45510342717170715</v>
      </c>
      <c r="E2618" s="177">
        <v>0.45849108695983887</v>
      </c>
    </row>
    <row r="2619" spans="1:5" ht="30">
      <c r="A2619" s="124" t="s">
        <v>5159</v>
      </c>
      <c r="B2619" s="134" t="s">
        <v>5160</v>
      </c>
      <c r="C2619" s="139" t="s">
        <v>353</v>
      </c>
      <c r="D2619" s="161">
        <v>1.9760211706161499</v>
      </c>
      <c r="E2619" s="172">
        <v>1.9764145612716675</v>
      </c>
    </row>
    <row r="2620" spans="1:5" ht="30">
      <c r="A2620" s="124" t="s">
        <v>5161</v>
      </c>
      <c r="B2620" s="134" t="s">
        <v>5162</v>
      </c>
      <c r="C2620" s="139" t="s">
        <v>4963</v>
      </c>
      <c r="D2620" s="166">
        <v>3.0809476971626282E-2</v>
      </c>
      <c r="E2620" s="177">
        <v>3.0810736119747162E-2</v>
      </c>
    </row>
    <row r="2621" spans="1:5" ht="30">
      <c r="A2621" s="124" t="s">
        <v>5163</v>
      </c>
      <c r="B2621" s="134" t="s">
        <v>5164</v>
      </c>
      <c r="C2621" s="139" t="s">
        <v>4966</v>
      </c>
      <c r="D2621" s="170">
        <v>1.5079092918313108E-5</v>
      </c>
      <c r="E2621" s="181">
        <v>1.5078801880008541E-5</v>
      </c>
    </row>
    <row r="2622" spans="1:5" ht="45">
      <c r="A2622" s="124" t="s">
        <v>5165</v>
      </c>
      <c r="B2622" s="134" t="s">
        <v>5166</v>
      </c>
      <c r="C2622" s="139" t="s">
        <v>50</v>
      </c>
      <c r="D2622" s="166">
        <v>7.9999998211860657E-2</v>
      </c>
      <c r="E2622" s="177">
        <v>7.9999998211860657E-2</v>
      </c>
    </row>
    <row r="2623" spans="1:5" ht="45">
      <c r="A2623" s="124" t="s">
        <v>5167</v>
      </c>
      <c r="B2623" s="134" t="s">
        <v>5168</v>
      </c>
      <c r="C2623" s="139" t="s">
        <v>42</v>
      </c>
      <c r="D2623" s="162">
        <v>51.720066070556641</v>
      </c>
      <c r="E2623" s="173">
        <v>51.618881225585937</v>
      </c>
    </row>
    <row r="2624" spans="1:5" ht="45">
      <c r="A2624" s="124" t="s">
        <v>5169</v>
      </c>
      <c r="B2624" s="134" t="s">
        <v>5170</v>
      </c>
      <c r="C2624" s="139" t="s">
        <v>20</v>
      </c>
      <c r="D2624" s="162">
        <v>54.016201019287109</v>
      </c>
      <c r="E2624" s="173">
        <v>60.28546142578125</v>
      </c>
    </row>
    <row r="2625" spans="1:5" ht="45">
      <c r="A2625" s="124" t="s">
        <v>5171</v>
      </c>
      <c r="B2625" s="134" t="s">
        <v>5172</v>
      </c>
      <c r="C2625" s="139" t="s">
        <v>353</v>
      </c>
      <c r="D2625" s="161">
        <v>8.2887172698974609</v>
      </c>
      <c r="E2625" s="172">
        <v>8.2881221771240234</v>
      </c>
    </row>
    <row r="2626" spans="1:5" ht="45">
      <c r="A2626" s="124" t="s">
        <v>5173</v>
      </c>
      <c r="B2626" s="134" t="s">
        <v>5174</v>
      </c>
      <c r="C2626" s="139" t="s">
        <v>348</v>
      </c>
      <c r="D2626" s="164">
        <v>2595.82470703125</v>
      </c>
      <c r="E2626" s="175">
        <v>2595.63134765625</v>
      </c>
    </row>
    <row r="2627" spans="1:5" ht="45">
      <c r="A2627" s="124" t="s">
        <v>5175</v>
      </c>
      <c r="B2627" s="134" t="s">
        <v>5176</v>
      </c>
      <c r="C2627" s="139" t="s">
        <v>348</v>
      </c>
      <c r="D2627" s="162">
        <v>48.336170196533203</v>
      </c>
      <c r="E2627" s="173">
        <v>48.142822265625</v>
      </c>
    </row>
    <row r="2628" spans="1:5" ht="45">
      <c r="A2628" s="124" t="s">
        <v>5177</v>
      </c>
      <c r="B2628" s="134" t="s">
        <v>5178</v>
      </c>
      <c r="C2628" s="139"/>
      <c r="D2628" s="161">
        <v>1.0081527233123779</v>
      </c>
      <c r="E2628" s="172">
        <v>1.0080722570419312</v>
      </c>
    </row>
    <row r="2629" spans="1:5" ht="45">
      <c r="A2629" s="124" t="s">
        <v>5179</v>
      </c>
      <c r="B2629" s="134" t="s">
        <v>5180</v>
      </c>
      <c r="C2629" s="139" t="s">
        <v>3453</v>
      </c>
      <c r="D2629" s="166">
        <v>5.3487677127122879E-2</v>
      </c>
      <c r="E2629" s="177">
        <v>5.3504578769207001E-2</v>
      </c>
    </row>
    <row r="2630" spans="1:5" ht="45">
      <c r="A2630" s="124" t="s">
        <v>5181</v>
      </c>
      <c r="B2630" s="134" t="s">
        <v>5182</v>
      </c>
      <c r="C2630" s="139" t="s">
        <v>353</v>
      </c>
      <c r="D2630" s="161">
        <v>1.8883824348449707</v>
      </c>
      <c r="E2630" s="172">
        <v>1.8883662223815918</v>
      </c>
    </row>
    <row r="2631" spans="1:5" ht="60">
      <c r="A2631" s="124" t="s">
        <v>5183</v>
      </c>
      <c r="B2631" s="134" t="s">
        <v>5184</v>
      </c>
      <c r="C2631" s="139" t="s">
        <v>4963</v>
      </c>
      <c r="D2631" s="166">
        <v>2.0395146682858467E-2</v>
      </c>
      <c r="E2631" s="177">
        <v>2.0387353375554085E-2</v>
      </c>
    </row>
    <row r="2632" spans="1:5" ht="45">
      <c r="A2632" s="124" t="s">
        <v>5185</v>
      </c>
      <c r="B2632" s="134" t="s">
        <v>5186</v>
      </c>
      <c r="C2632" s="139" t="s">
        <v>4966</v>
      </c>
      <c r="D2632" s="170">
        <v>1.0681220373953693E-5</v>
      </c>
      <c r="E2632" s="181">
        <v>1.0677943464543205E-5</v>
      </c>
    </row>
    <row r="2633" spans="1:5" ht="45">
      <c r="A2633" s="124" t="s">
        <v>5187</v>
      </c>
      <c r="B2633" s="134" t="s">
        <v>5188</v>
      </c>
      <c r="C2633" s="139" t="s">
        <v>50</v>
      </c>
      <c r="D2633" s="161">
        <v>2.3808958530426025</v>
      </c>
      <c r="E2633" s="172">
        <v>2.3808960914611816</v>
      </c>
    </row>
    <row r="2634" spans="1:5" ht="45">
      <c r="A2634" s="124" t="s">
        <v>5189</v>
      </c>
      <c r="B2634" s="134" t="s">
        <v>5190</v>
      </c>
      <c r="C2634" s="139" t="s">
        <v>42</v>
      </c>
      <c r="D2634" s="167">
        <v>104.39205169677734</v>
      </c>
      <c r="E2634" s="178">
        <v>104.39205169677734</v>
      </c>
    </row>
    <row r="2635" spans="1:5" ht="45">
      <c r="A2635" s="124" t="s">
        <v>5191</v>
      </c>
      <c r="B2635" s="134" t="s">
        <v>5192</v>
      </c>
      <c r="C2635" s="139" t="s">
        <v>20</v>
      </c>
      <c r="D2635" s="162">
        <v>66.964347839355469</v>
      </c>
      <c r="E2635" s="173">
        <v>74.678741455078125</v>
      </c>
    </row>
    <row r="2636" spans="1:5" ht="30">
      <c r="A2636" s="124" t="s">
        <v>5193</v>
      </c>
      <c r="B2636" s="134" t="s">
        <v>5194</v>
      </c>
      <c r="C2636" s="139" t="s">
        <v>353</v>
      </c>
      <c r="D2636" s="161">
        <v>1.3562778234481812</v>
      </c>
      <c r="E2636" s="172">
        <v>1.3562778234481812</v>
      </c>
    </row>
    <row r="2637" spans="1:5" ht="45">
      <c r="A2637" s="124" t="s">
        <v>5195</v>
      </c>
      <c r="B2637" s="134" t="s">
        <v>5196</v>
      </c>
      <c r="C2637" s="139" t="s">
        <v>348</v>
      </c>
      <c r="D2637" s="167">
        <v>437.7197265625</v>
      </c>
      <c r="E2637" s="178">
        <v>437.7197265625</v>
      </c>
    </row>
    <row r="2638" spans="1:5" ht="45">
      <c r="A2638" s="124" t="s">
        <v>5197</v>
      </c>
      <c r="B2638" s="134" t="s">
        <v>5198</v>
      </c>
      <c r="C2638" s="139" t="s">
        <v>348</v>
      </c>
      <c r="D2638" s="164">
        <v>-2109.768798828125</v>
      </c>
      <c r="E2638" s="175">
        <v>-2109.768798828125</v>
      </c>
    </row>
    <row r="2639" spans="1:5" ht="45">
      <c r="A2639" s="124" t="s">
        <v>5199</v>
      </c>
      <c r="B2639" s="134" t="s">
        <v>5200</v>
      </c>
      <c r="C2639" s="139"/>
      <c r="D2639" s="166">
        <v>-4.1544180363416672E-2</v>
      </c>
      <c r="E2639" s="177">
        <v>-4.1544180363416672E-2</v>
      </c>
    </row>
    <row r="2640" spans="1:5" ht="30">
      <c r="A2640" s="124" t="s">
        <v>5201</v>
      </c>
      <c r="B2640" s="134" t="s">
        <v>5202</v>
      </c>
      <c r="C2640" s="139" t="s">
        <v>3453</v>
      </c>
      <c r="D2640" s="167">
        <v>955.2501220703125</v>
      </c>
      <c r="E2640" s="178">
        <v>955.2501220703125</v>
      </c>
    </row>
    <row r="2641" spans="1:5" ht="45">
      <c r="A2641" s="124" t="s">
        <v>5203</v>
      </c>
      <c r="B2641" s="134" t="s">
        <v>5204</v>
      </c>
      <c r="C2641" s="139" t="s">
        <v>353</v>
      </c>
      <c r="D2641" s="161">
        <v>4.2205696105957031</v>
      </c>
      <c r="E2641" s="172">
        <v>4.2205696105957031</v>
      </c>
    </row>
    <row r="2642" spans="1:5" ht="45">
      <c r="A2642" s="124" t="s">
        <v>5205</v>
      </c>
      <c r="B2642" s="134" t="s">
        <v>5206</v>
      </c>
      <c r="C2642" s="139" t="s">
        <v>4963</v>
      </c>
      <c r="D2642" s="166">
        <v>0.68007290363311768</v>
      </c>
      <c r="E2642" s="177">
        <v>0.68007290363311768</v>
      </c>
    </row>
    <row r="2643" spans="1:5" ht="45">
      <c r="A2643" s="124" t="s">
        <v>5207</v>
      </c>
      <c r="B2643" s="134" t="s">
        <v>5208</v>
      </c>
      <c r="C2643" s="139" t="s">
        <v>4966</v>
      </c>
      <c r="D2643" s="171">
        <v>2.6966119185090065E-4</v>
      </c>
      <c r="E2643" s="182">
        <v>2.6966119185090065E-4</v>
      </c>
    </row>
    <row r="2644" spans="1:5" ht="30">
      <c r="A2644" s="124" t="s">
        <v>5209</v>
      </c>
      <c r="B2644" s="134" t="s">
        <v>5210</v>
      </c>
      <c r="C2644" s="139" t="s">
        <v>50</v>
      </c>
      <c r="D2644" s="162">
        <v>59.862781524658203</v>
      </c>
      <c r="E2644" s="173">
        <v>60.318290710449219</v>
      </c>
    </row>
    <row r="2645" spans="1:5" ht="30">
      <c r="A2645" s="124" t="s">
        <v>5211</v>
      </c>
      <c r="B2645" s="134" t="s">
        <v>5212</v>
      </c>
      <c r="C2645" s="139" t="s">
        <v>42</v>
      </c>
      <c r="D2645" s="167">
        <v>105.27950286865234</v>
      </c>
      <c r="E2645" s="178">
        <v>105.28648376464844</v>
      </c>
    </row>
    <row r="2646" spans="1:5" ht="30">
      <c r="A2646" s="124" t="s">
        <v>5213</v>
      </c>
      <c r="B2646" s="134" t="s">
        <v>5214</v>
      </c>
      <c r="C2646" s="139" t="s">
        <v>20</v>
      </c>
      <c r="D2646" s="162">
        <v>66.964347839355469</v>
      </c>
      <c r="E2646" s="173">
        <v>74.678741455078125</v>
      </c>
    </row>
    <row r="2647" spans="1:5" ht="30">
      <c r="A2647" s="124" t="s">
        <v>5215</v>
      </c>
      <c r="B2647" s="134" t="s">
        <v>5216</v>
      </c>
      <c r="C2647" s="139" t="s">
        <v>353</v>
      </c>
      <c r="D2647" s="161">
        <v>1.3615401983261108</v>
      </c>
      <c r="E2647" s="172">
        <v>1.3615813255310059</v>
      </c>
    </row>
    <row r="2648" spans="1:5" ht="30">
      <c r="A2648" s="124" t="s">
        <v>5217</v>
      </c>
      <c r="B2648" s="134" t="s">
        <v>5218</v>
      </c>
      <c r="C2648" s="139" t="s">
        <v>348</v>
      </c>
      <c r="D2648" s="167">
        <v>445.74295043945312</v>
      </c>
      <c r="E2648" s="178">
        <v>445.8062744140625</v>
      </c>
    </row>
    <row r="2649" spans="1:5" ht="30">
      <c r="A2649" s="124" t="s">
        <v>5219</v>
      </c>
      <c r="B2649" s="134" t="s">
        <v>5220</v>
      </c>
      <c r="C2649" s="139" t="s">
        <v>348</v>
      </c>
      <c r="D2649" s="164">
        <v>-2101.74560546875</v>
      </c>
      <c r="E2649" s="175">
        <v>-2101.682373046875</v>
      </c>
    </row>
    <row r="2650" spans="1:5" ht="30">
      <c r="A2650" s="124" t="s">
        <v>5221</v>
      </c>
      <c r="B2650" s="134" t="s">
        <v>5222</v>
      </c>
      <c r="C2650" s="139"/>
      <c r="D2650" s="166">
        <v>-0.48812848329544067</v>
      </c>
      <c r="E2650" s="177">
        <v>-0.49066817760467529</v>
      </c>
    </row>
    <row r="2651" spans="1:5" ht="30">
      <c r="A2651" s="124" t="s">
        <v>5223</v>
      </c>
      <c r="B2651" s="134" t="s">
        <v>5224</v>
      </c>
      <c r="C2651" s="139" t="s">
        <v>3453</v>
      </c>
      <c r="D2651" s="167">
        <v>957.3055419921875</v>
      </c>
      <c r="E2651" s="178">
        <v>957.32171630859375</v>
      </c>
    </row>
    <row r="2652" spans="1:5" ht="30">
      <c r="A2652" s="124" t="s">
        <v>5225</v>
      </c>
      <c r="B2652" s="134" t="s">
        <v>5226</v>
      </c>
      <c r="C2652" s="139" t="s">
        <v>353</v>
      </c>
      <c r="D2652" s="161">
        <v>4.2086906433105469</v>
      </c>
      <c r="E2652" s="172">
        <v>4.2085981369018555</v>
      </c>
    </row>
    <row r="2653" spans="1:5" ht="30">
      <c r="A2653" s="124" t="s">
        <v>5227</v>
      </c>
      <c r="B2653" s="134" t="s">
        <v>5228</v>
      </c>
      <c r="C2653" s="139" t="s">
        <v>4963</v>
      </c>
      <c r="D2653" s="166">
        <v>0.68361985683441162</v>
      </c>
      <c r="E2653" s="177">
        <v>0.6836477518081665</v>
      </c>
    </row>
    <row r="2654" spans="1:5" ht="30">
      <c r="A2654" s="124" t="s">
        <v>5229</v>
      </c>
      <c r="B2654" s="134" t="s">
        <v>5230</v>
      </c>
      <c r="C2654" s="139" t="s">
        <v>4966</v>
      </c>
      <c r="D2654" s="171">
        <v>2.6876514311879873E-4</v>
      </c>
      <c r="E2654" s="182">
        <v>2.6875836192630231E-4</v>
      </c>
    </row>
    <row r="2655" spans="1:5" ht="45">
      <c r="A2655" s="124" t="s">
        <v>5231</v>
      </c>
      <c r="B2655" s="134" t="s">
        <v>5232</v>
      </c>
      <c r="C2655" s="139" t="s">
        <v>50</v>
      </c>
      <c r="D2655" s="162">
        <v>10.22700023651123</v>
      </c>
      <c r="E2655" s="173">
        <v>10.305643081665039</v>
      </c>
    </row>
    <row r="2656" spans="1:5" ht="45">
      <c r="A2656" s="124" t="s">
        <v>5233</v>
      </c>
      <c r="B2656" s="134" t="s">
        <v>5234</v>
      </c>
      <c r="C2656" s="139" t="s">
        <v>42</v>
      </c>
      <c r="D2656" s="167">
        <v>381.65902709960937</v>
      </c>
      <c r="E2656" s="178">
        <v>381.72305297851562</v>
      </c>
    </row>
    <row r="2657" spans="1:5" ht="45">
      <c r="A2657" s="124" t="s">
        <v>5235</v>
      </c>
      <c r="B2657" s="134" t="s">
        <v>5236</v>
      </c>
      <c r="C2657" s="139" t="s">
        <v>20</v>
      </c>
      <c r="D2657" s="161">
        <v>5.2512750625610352</v>
      </c>
      <c r="E2657" s="172">
        <v>5.8709206581115723</v>
      </c>
    </row>
    <row r="2658" spans="1:5" ht="45">
      <c r="A2658" s="124" t="s">
        <v>5237</v>
      </c>
      <c r="B2658" s="134" t="s">
        <v>5238</v>
      </c>
      <c r="C2658" s="139" t="s">
        <v>353</v>
      </c>
      <c r="D2658" s="161">
        <v>7.3972268104553223</v>
      </c>
      <c r="E2658" s="172">
        <v>7.393744945526123</v>
      </c>
    </row>
    <row r="2659" spans="1:5" ht="45">
      <c r="A2659" s="124" t="s">
        <v>5239</v>
      </c>
      <c r="B2659" s="134" t="s">
        <v>5240</v>
      </c>
      <c r="C2659" s="139" t="s">
        <v>348</v>
      </c>
      <c r="D2659" s="163">
        <v>3224.9990234375</v>
      </c>
      <c r="E2659" s="174">
        <v>3224.99951171875</v>
      </c>
    </row>
    <row r="2660" spans="1:5" ht="45">
      <c r="A2660" s="124" t="s">
        <v>5241</v>
      </c>
      <c r="B2660" s="134" t="s">
        <v>5242</v>
      </c>
      <c r="C2660" s="139" t="s">
        <v>348</v>
      </c>
      <c r="D2660" s="167">
        <v>677.51055908203125</v>
      </c>
      <c r="E2660" s="178">
        <v>677.5108642578125</v>
      </c>
    </row>
    <row r="2661" spans="1:5" ht="45">
      <c r="A2661" s="124" t="s">
        <v>5243</v>
      </c>
      <c r="B2661" s="134" t="s">
        <v>5244</v>
      </c>
      <c r="C2661" s="139"/>
      <c r="D2661" s="161">
        <v>1.2222967147827148</v>
      </c>
      <c r="E2661" s="172">
        <v>1.2222856283187866</v>
      </c>
    </row>
    <row r="2662" spans="1:5" ht="45">
      <c r="A2662" s="124" t="s">
        <v>5245</v>
      </c>
      <c r="B2662" s="134" t="s">
        <v>5246</v>
      </c>
      <c r="C2662" s="139" t="s">
        <v>3453</v>
      </c>
      <c r="D2662" s="161">
        <v>3.4356095790863037</v>
      </c>
      <c r="E2662" s="172">
        <v>3.4620800018310547</v>
      </c>
    </row>
    <row r="2663" spans="1:5" ht="45">
      <c r="A2663" s="124" t="s">
        <v>5247</v>
      </c>
      <c r="B2663" s="134" t="s">
        <v>5248</v>
      </c>
      <c r="C2663" s="139" t="s">
        <v>353</v>
      </c>
      <c r="D2663" s="161">
        <v>2.1185452938079834</v>
      </c>
      <c r="E2663" s="172">
        <v>2.1191220283508301</v>
      </c>
    </row>
    <row r="2664" spans="1:5" ht="45">
      <c r="A2664" s="124" t="s">
        <v>5249</v>
      </c>
      <c r="B2664" s="134" t="s">
        <v>5250</v>
      </c>
      <c r="C2664" s="139" t="s">
        <v>4963</v>
      </c>
      <c r="D2664" s="166">
        <v>5.3402669727802277E-2</v>
      </c>
      <c r="E2664" s="177">
        <v>5.3416937589645386E-2</v>
      </c>
    </row>
    <row r="2665" spans="1:5" ht="45">
      <c r="A2665" s="124" t="s">
        <v>5251</v>
      </c>
      <c r="B2665" s="134" t="s">
        <v>5252</v>
      </c>
      <c r="C2665" s="139" t="s">
        <v>4966</v>
      </c>
      <c r="D2665" s="170">
        <v>2.3661648810957558E-5</v>
      </c>
      <c r="E2665" s="181">
        <v>2.3664077161811292E-5</v>
      </c>
    </row>
    <row r="2666" spans="1:5" ht="60">
      <c r="A2666" s="124" t="s">
        <v>5253</v>
      </c>
      <c r="B2666" s="134" t="s">
        <v>5254</v>
      </c>
      <c r="C2666" s="139" t="s">
        <v>50</v>
      </c>
      <c r="D2666" s="161">
        <v>2.7945747375488281</v>
      </c>
      <c r="E2666" s="172">
        <v>2.7945752143859863</v>
      </c>
    </row>
    <row r="2667" spans="1:5" ht="60">
      <c r="A2667" s="124" t="s">
        <v>5255</v>
      </c>
      <c r="B2667" s="134" t="s">
        <v>5256</v>
      </c>
      <c r="C2667" s="139" t="s">
        <v>42</v>
      </c>
      <c r="D2667" s="162">
        <v>42.952907562255859</v>
      </c>
      <c r="E2667" s="173">
        <v>42.885833740234375</v>
      </c>
    </row>
    <row r="2668" spans="1:5" ht="60">
      <c r="A2668" s="124" t="s">
        <v>5257</v>
      </c>
      <c r="B2668" s="134" t="s">
        <v>5258</v>
      </c>
      <c r="C2668" s="139" t="s">
        <v>20</v>
      </c>
      <c r="D2668" s="162">
        <v>58.011272430419922</v>
      </c>
      <c r="E2668" s="173">
        <v>64.7012939453125</v>
      </c>
    </row>
    <row r="2669" spans="1:5" ht="60">
      <c r="A2669" s="124" t="s">
        <v>5259</v>
      </c>
      <c r="B2669" s="134" t="s">
        <v>5260</v>
      </c>
      <c r="C2669" s="139" t="s">
        <v>353</v>
      </c>
      <c r="D2669" s="166">
        <v>0.61153769493103027</v>
      </c>
      <c r="E2669" s="177">
        <v>0.61065119504928589</v>
      </c>
    </row>
    <row r="2670" spans="1:5" ht="60">
      <c r="A2670" s="124" t="s">
        <v>5261</v>
      </c>
      <c r="B2670" s="134" t="s">
        <v>5262</v>
      </c>
      <c r="C2670" s="139" t="s">
        <v>348</v>
      </c>
      <c r="D2670" s="167">
        <v>180.06208801269531</v>
      </c>
      <c r="E2670" s="178">
        <v>179.78172302246094</v>
      </c>
    </row>
    <row r="2671" spans="1:5" ht="60">
      <c r="A2671" s="124" t="s">
        <v>5263</v>
      </c>
      <c r="B2671" s="134" t="s">
        <v>5264</v>
      </c>
      <c r="C2671" s="139" t="s">
        <v>348</v>
      </c>
      <c r="D2671" s="164">
        <v>-2367.426513671875</v>
      </c>
      <c r="E2671" s="175">
        <v>-2367.706787109375</v>
      </c>
    </row>
    <row r="2672" spans="1:5" ht="60">
      <c r="A2672" s="124" t="s">
        <v>5265</v>
      </c>
      <c r="B2672" s="134" t="s">
        <v>5266</v>
      </c>
      <c r="C2672" s="139"/>
      <c r="D2672" s="166">
        <v>-0.17098821699619293</v>
      </c>
      <c r="E2672" s="177">
        <v>-0.1711173951625824</v>
      </c>
    </row>
    <row r="2673" spans="1:5" ht="60">
      <c r="A2673" s="124" t="s">
        <v>5267</v>
      </c>
      <c r="B2673" s="134" t="s">
        <v>5268</v>
      </c>
      <c r="C2673" s="139" t="s">
        <v>3453</v>
      </c>
      <c r="D2673" s="167">
        <v>991.1795654296875</v>
      </c>
      <c r="E2673" s="178">
        <v>991.20654296875</v>
      </c>
    </row>
    <row r="2674" spans="1:5" ht="60">
      <c r="A2674" s="124" t="s">
        <v>5269</v>
      </c>
      <c r="B2674" s="134" t="s">
        <v>5270</v>
      </c>
      <c r="C2674" s="139" t="s">
        <v>353</v>
      </c>
      <c r="D2674" s="161">
        <v>4.178494930267334</v>
      </c>
      <c r="E2674" s="172">
        <v>4.1784815788269043</v>
      </c>
    </row>
    <row r="2675" spans="1:5" ht="60">
      <c r="A2675" s="124" t="s">
        <v>5271</v>
      </c>
      <c r="B2675" s="134" t="s">
        <v>5272</v>
      </c>
      <c r="C2675" s="139" t="s">
        <v>4963</v>
      </c>
      <c r="D2675" s="166">
        <v>0.63293355703353882</v>
      </c>
      <c r="E2675" s="177">
        <v>0.63285142183303833</v>
      </c>
    </row>
    <row r="2676" spans="1:5" ht="60">
      <c r="A2676" s="124" t="s">
        <v>5273</v>
      </c>
      <c r="B2676" s="134" t="s">
        <v>5274</v>
      </c>
      <c r="C2676" s="139" t="s">
        <v>4966</v>
      </c>
      <c r="D2676" s="171">
        <v>6.176645983941853E-4</v>
      </c>
      <c r="E2676" s="182">
        <v>6.1841512797400355E-4</v>
      </c>
    </row>
    <row r="2677" spans="1:5" ht="45">
      <c r="A2677" s="124" t="s">
        <v>5275</v>
      </c>
      <c r="B2677" s="134" t="s">
        <v>5276</v>
      </c>
      <c r="C2677" s="139" t="s">
        <v>50</v>
      </c>
      <c r="D2677" s="166">
        <v>0.93000000715255737</v>
      </c>
      <c r="E2677" s="177">
        <v>0.93687659502029419</v>
      </c>
    </row>
    <row r="2678" spans="1:5" ht="45">
      <c r="A2678" s="124" t="s">
        <v>5277</v>
      </c>
      <c r="B2678" s="134" t="s">
        <v>5278</v>
      </c>
      <c r="C2678" s="139" t="s">
        <v>42</v>
      </c>
      <c r="D2678" s="162">
        <v>96.053428649902344</v>
      </c>
      <c r="E2678" s="173">
        <v>95.986358642578125</v>
      </c>
    </row>
    <row r="2679" spans="1:5" ht="45">
      <c r="A2679" s="124" t="s">
        <v>5279</v>
      </c>
      <c r="B2679" s="134" t="s">
        <v>5280</v>
      </c>
      <c r="C2679" s="139" t="s">
        <v>20</v>
      </c>
      <c r="D2679" s="161">
        <v>2.3050136566162109</v>
      </c>
      <c r="E2679" s="172">
        <v>2.6008610725402832</v>
      </c>
    </row>
    <row r="2680" spans="1:5" ht="45">
      <c r="A2680" s="124" t="s">
        <v>5281</v>
      </c>
      <c r="B2680" s="134" t="s">
        <v>5282</v>
      </c>
      <c r="C2680" s="139" t="s">
        <v>353</v>
      </c>
      <c r="D2680" s="161">
        <v>1.2622126340866089</v>
      </c>
      <c r="E2680" s="172">
        <v>1.2614467144012451</v>
      </c>
    </row>
    <row r="2681" spans="1:5" ht="45">
      <c r="A2681" s="124" t="s">
        <v>5283</v>
      </c>
      <c r="B2681" s="134" t="s">
        <v>5284</v>
      </c>
      <c r="C2681" s="139" t="s">
        <v>348</v>
      </c>
      <c r="D2681" s="167">
        <v>402.45889282226562</v>
      </c>
      <c r="E2681" s="178">
        <v>402.17697143554687</v>
      </c>
    </row>
    <row r="2682" spans="1:5" ht="45">
      <c r="A2682" s="124" t="s">
        <v>5285</v>
      </c>
      <c r="B2682" s="134" t="s">
        <v>5286</v>
      </c>
      <c r="C2682" s="139" t="s">
        <v>348</v>
      </c>
      <c r="D2682" s="164">
        <v>-2145.029541015625</v>
      </c>
      <c r="E2682" s="175">
        <v>-2145.3115234375</v>
      </c>
    </row>
    <row r="2683" spans="1:5" ht="45">
      <c r="A2683" s="124" t="s">
        <v>5287</v>
      </c>
      <c r="B2683" s="134" t="s">
        <v>5288</v>
      </c>
      <c r="C2683" s="139"/>
      <c r="D2683" s="169">
        <v>-2.8613121248781681E-3</v>
      </c>
      <c r="E2683" s="180">
        <v>-3.3659189939498901E-3</v>
      </c>
    </row>
    <row r="2684" spans="1:5" ht="45">
      <c r="A2684" s="124" t="s">
        <v>5289</v>
      </c>
      <c r="B2684" s="134" t="s">
        <v>5290</v>
      </c>
      <c r="C2684" s="139" t="s">
        <v>3453</v>
      </c>
      <c r="D2684" s="167">
        <v>961.1912841796875</v>
      </c>
      <c r="E2684" s="178">
        <v>961.2386474609375</v>
      </c>
    </row>
    <row r="2685" spans="1:5" ht="45">
      <c r="A2685" s="124" t="s">
        <v>5291</v>
      </c>
      <c r="B2685" s="134" t="s">
        <v>5292</v>
      </c>
      <c r="C2685" s="139" t="s">
        <v>353</v>
      </c>
      <c r="D2685" s="161">
        <v>4.2108983993530273</v>
      </c>
      <c r="E2685" s="172">
        <v>4.2108235359191895</v>
      </c>
    </row>
    <row r="2686" spans="1:5" ht="45">
      <c r="A2686" s="124" t="s">
        <v>5293</v>
      </c>
      <c r="B2686" s="134" t="s">
        <v>5294</v>
      </c>
      <c r="C2686" s="139" t="s">
        <v>4963</v>
      </c>
      <c r="D2686" s="166">
        <v>0.67658758163452148</v>
      </c>
      <c r="E2686" s="177">
        <v>0.67655700445175171</v>
      </c>
    </row>
    <row r="2687" spans="1:5" ht="45">
      <c r="A2687" s="124" t="s">
        <v>5295</v>
      </c>
      <c r="B2687" s="134" t="s">
        <v>5296</v>
      </c>
      <c r="C2687" s="139" t="s">
        <v>4966</v>
      </c>
      <c r="D2687" s="171">
        <v>2.943525614682585E-4</v>
      </c>
      <c r="E2687" s="182">
        <v>2.9456763877533376E-4</v>
      </c>
    </row>
    <row r="2688" spans="1:5" ht="45">
      <c r="A2688" s="124" t="s">
        <v>5297</v>
      </c>
      <c r="B2688" s="134" t="s">
        <v>5298</v>
      </c>
      <c r="C2688" s="139" t="s">
        <v>50</v>
      </c>
      <c r="D2688" s="162">
        <v>51.315460205078125</v>
      </c>
      <c r="E2688" s="173">
        <v>51.708652496337891</v>
      </c>
    </row>
    <row r="2689" spans="1:5" ht="45">
      <c r="A2689" s="124" t="s">
        <v>5299</v>
      </c>
      <c r="B2689" s="134" t="s">
        <v>5300</v>
      </c>
      <c r="C2689" s="139" t="s">
        <v>42</v>
      </c>
      <c r="D2689" s="167">
        <v>385.00424194335937</v>
      </c>
      <c r="E2689" s="178">
        <v>385.00430297851562</v>
      </c>
    </row>
    <row r="2690" spans="1:5" ht="45">
      <c r="A2690" s="124" t="s">
        <v>5301</v>
      </c>
      <c r="B2690" s="134" t="s">
        <v>5302</v>
      </c>
      <c r="C2690" s="139" t="s">
        <v>20</v>
      </c>
      <c r="D2690" s="162">
        <v>64.461196899414063</v>
      </c>
      <c r="E2690" s="173">
        <v>71.618392944335937</v>
      </c>
    </row>
    <row r="2691" spans="1:5" ht="45">
      <c r="A2691" s="124" t="s">
        <v>5303</v>
      </c>
      <c r="B2691" s="134" t="s">
        <v>5304</v>
      </c>
      <c r="C2691" s="139" t="s">
        <v>353</v>
      </c>
      <c r="D2691" s="161">
        <v>6.5772428512573242</v>
      </c>
      <c r="E2691" s="172">
        <v>6.5728130340576172</v>
      </c>
    </row>
    <row r="2692" spans="1:5" ht="45">
      <c r="A2692" s="124" t="s">
        <v>5305</v>
      </c>
      <c r="B2692" s="134" t="s">
        <v>5306</v>
      </c>
      <c r="C2692" s="139" t="s">
        <v>348</v>
      </c>
      <c r="D2692" s="163">
        <v>3156.7919921875</v>
      </c>
      <c r="E2692" s="174">
        <v>3156.0126953125</v>
      </c>
    </row>
    <row r="2693" spans="1:5" ht="45">
      <c r="A2693" s="124" t="s">
        <v>5307</v>
      </c>
      <c r="B2693" s="134" t="s">
        <v>5308</v>
      </c>
      <c r="C2693" s="139" t="s">
        <v>348</v>
      </c>
      <c r="D2693" s="167">
        <v>609.30340576171875</v>
      </c>
      <c r="E2693" s="178">
        <v>608.5240478515625</v>
      </c>
    </row>
    <row r="2694" spans="1:5" ht="45">
      <c r="A2694" s="124" t="s">
        <v>5309</v>
      </c>
      <c r="B2694" s="134" t="s">
        <v>5310</v>
      </c>
      <c r="C2694" s="139"/>
      <c r="D2694" s="161">
        <v>1.2230603694915771</v>
      </c>
      <c r="E2694" s="172">
        <v>1.2231717109680176</v>
      </c>
    </row>
    <row r="2695" spans="1:5" ht="45">
      <c r="A2695" s="124" t="s">
        <v>5311</v>
      </c>
      <c r="B2695" s="134" t="s">
        <v>5312</v>
      </c>
      <c r="C2695" s="139" t="s">
        <v>3453</v>
      </c>
      <c r="D2695" s="162">
        <v>18.327899932861328</v>
      </c>
      <c r="E2695" s="173">
        <v>18.481348037719727</v>
      </c>
    </row>
    <row r="2696" spans="1:5" ht="45">
      <c r="A2696" s="124" t="s">
        <v>5313</v>
      </c>
      <c r="B2696" s="134" t="s">
        <v>5314</v>
      </c>
      <c r="C2696" s="139" t="s">
        <v>353</v>
      </c>
      <c r="D2696" s="161">
        <v>2.5072033405303955</v>
      </c>
      <c r="E2696" s="172">
        <v>2.5119757652282715</v>
      </c>
    </row>
    <row r="2697" spans="1:5" ht="45">
      <c r="A2697" s="124" t="s">
        <v>5315</v>
      </c>
      <c r="B2697" s="134" t="s">
        <v>5316</v>
      </c>
      <c r="C2697" s="139" t="s">
        <v>4963</v>
      </c>
      <c r="D2697" s="166">
        <v>5.8297362178564072E-2</v>
      </c>
      <c r="E2697" s="177">
        <v>5.8350324630737305E-2</v>
      </c>
    </row>
    <row r="2698" spans="1:5" ht="45">
      <c r="A2698" s="124" t="s">
        <v>5317</v>
      </c>
      <c r="B2698" s="134" t="s">
        <v>5318</v>
      </c>
      <c r="C2698" s="139" t="s">
        <v>4966</v>
      </c>
      <c r="D2698" s="170">
        <v>2.3724664060864598E-5</v>
      </c>
      <c r="E2698" s="181">
        <v>2.3724505808786489E-5</v>
      </c>
    </row>
    <row r="2699" spans="1:5" ht="45">
      <c r="A2699" s="124" t="s">
        <v>5319</v>
      </c>
      <c r="B2699" s="134" t="s">
        <v>5320</v>
      </c>
      <c r="C2699" s="139" t="s">
        <v>50</v>
      </c>
      <c r="D2699" s="161">
        <v>2.6909999847412109</v>
      </c>
      <c r="E2699" s="172">
        <v>2.7120110988616943</v>
      </c>
    </row>
    <row r="2700" spans="1:5" ht="45">
      <c r="A2700" s="124" t="s">
        <v>5321</v>
      </c>
      <c r="B2700" s="134" t="s">
        <v>5322</v>
      </c>
      <c r="C2700" s="139" t="s">
        <v>42</v>
      </c>
      <c r="D2700" s="167">
        <v>237.1781005859375</v>
      </c>
      <c r="E2700" s="178">
        <v>237.21566772460937</v>
      </c>
    </row>
    <row r="2701" spans="1:5" ht="45">
      <c r="A2701" s="124" t="s">
        <v>5323</v>
      </c>
      <c r="B2701" s="134" t="s">
        <v>5324</v>
      </c>
      <c r="C2701" s="139" t="s">
        <v>20</v>
      </c>
      <c r="D2701" s="161">
        <v>3.7018053531646729</v>
      </c>
      <c r="E2701" s="172">
        <v>4.1065249443054199</v>
      </c>
    </row>
    <row r="2702" spans="1:5" ht="45">
      <c r="A2702" s="124" t="s">
        <v>5325</v>
      </c>
      <c r="B2702" s="134" t="s">
        <v>5326</v>
      </c>
      <c r="C2702" s="139" t="s">
        <v>353</v>
      </c>
      <c r="D2702" s="161">
        <v>7.5194892883300781</v>
      </c>
      <c r="E2702" s="172">
        <v>7.5159363746643066</v>
      </c>
    </row>
    <row r="2703" spans="1:5" ht="45">
      <c r="A2703" s="124" t="s">
        <v>5327</v>
      </c>
      <c r="B2703" s="134" t="s">
        <v>5328</v>
      </c>
      <c r="C2703" s="139" t="s">
        <v>348</v>
      </c>
      <c r="D2703" s="164">
        <v>2942.999755859375</v>
      </c>
      <c r="E2703" s="175">
        <v>2942.99951171875</v>
      </c>
    </row>
    <row r="2704" spans="1:5" ht="45">
      <c r="A2704" s="124" t="s">
        <v>5329</v>
      </c>
      <c r="B2704" s="134" t="s">
        <v>5330</v>
      </c>
      <c r="C2704" s="139" t="s">
        <v>348</v>
      </c>
      <c r="D2704" s="167">
        <v>395.51132202148437</v>
      </c>
      <c r="E2704" s="178">
        <v>395.51101684570312</v>
      </c>
    </row>
    <row r="2705" spans="1:5" ht="45">
      <c r="A2705" s="124" t="s">
        <v>5331</v>
      </c>
      <c r="B2705" s="134" t="s">
        <v>5332</v>
      </c>
      <c r="C2705" s="139"/>
      <c r="D2705" s="161">
        <v>1.1026210784912109</v>
      </c>
      <c r="E2705" s="172">
        <v>1.1024917364120483</v>
      </c>
    </row>
    <row r="2706" spans="1:5" ht="45">
      <c r="A2706" s="124" t="s">
        <v>5333</v>
      </c>
      <c r="B2706" s="134" t="s">
        <v>5334</v>
      </c>
      <c r="C2706" s="139" t="s">
        <v>3453</v>
      </c>
      <c r="D2706" s="161">
        <v>1.1544560194015503</v>
      </c>
      <c r="E2706" s="172">
        <v>1.163476824760437</v>
      </c>
    </row>
    <row r="2707" spans="1:5" ht="45">
      <c r="A2707" s="124" t="s">
        <v>5335</v>
      </c>
      <c r="B2707" s="134" t="s">
        <v>5336</v>
      </c>
      <c r="C2707" s="139" t="s">
        <v>353</v>
      </c>
      <c r="D2707" s="161">
        <v>2.0315713882446289</v>
      </c>
      <c r="E2707" s="172">
        <v>2.0321545600891113</v>
      </c>
    </row>
    <row r="2708" spans="1:5" ht="45">
      <c r="A2708" s="124" t="s">
        <v>5337</v>
      </c>
      <c r="B2708" s="134" t="s">
        <v>5338</v>
      </c>
      <c r="C2708" s="139" t="s">
        <v>4963</v>
      </c>
      <c r="D2708" s="166">
        <v>3.7247724831104279E-2</v>
      </c>
      <c r="E2708" s="177">
        <v>3.7254419177770615E-2</v>
      </c>
    </row>
    <row r="2709" spans="1:5" ht="45">
      <c r="A2709" s="124" t="s">
        <v>5339</v>
      </c>
      <c r="B2709" s="134" t="s">
        <v>5340</v>
      </c>
      <c r="C2709" s="139" t="s">
        <v>4966</v>
      </c>
      <c r="D2709" s="170">
        <v>1.7668578948359936E-5</v>
      </c>
      <c r="E2709" s="181">
        <v>1.7669730368652381E-5</v>
      </c>
    </row>
    <row r="2710" spans="1:5" ht="45">
      <c r="A2710" s="124" t="s">
        <v>5341</v>
      </c>
      <c r="B2710" s="134" t="s">
        <v>5342</v>
      </c>
      <c r="C2710" s="139" t="s">
        <v>50</v>
      </c>
      <c r="D2710" s="166">
        <v>0.93000000715255737</v>
      </c>
      <c r="E2710" s="177">
        <v>0.93687659502029419</v>
      </c>
    </row>
    <row r="2711" spans="1:5" ht="45">
      <c r="A2711" s="124" t="s">
        <v>5343</v>
      </c>
      <c r="B2711" s="134" t="s">
        <v>5344</v>
      </c>
      <c r="C2711" s="139" t="s">
        <v>42</v>
      </c>
      <c r="D2711" s="167">
        <v>172.37457275390625</v>
      </c>
      <c r="E2711" s="178">
        <v>172.37338256835937</v>
      </c>
    </row>
    <row r="2712" spans="1:5" ht="45">
      <c r="A2712" s="124" t="s">
        <v>5345</v>
      </c>
      <c r="B2712" s="134" t="s">
        <v>5346</v>
      </c>
      <c r="C2712" s="139" t="s">
        <v>20</v>
      </c>
      <c r="D2712" s="161">
        <v>2.3050136566162109</v>
      </c>
      <c r="E2712" s="172">
        <v>2.6008610725402832</v>
      </c>
    </row>
    <row r="2713" spans="1:5" ht="45">
      <c r="A2713" s="124" t="s">
        <v>5347</v>
      </c>
      <c r="B2713" s="134" t="s">
        <v>5348</v>
      </c>
      <c r="C2713" s="139" t="s">
        <v>353</v>
      </c>
      <c r="D2713" s="161">
        <v>7.75091552734375</v>
      </c>
      <c r="E2713" s="172">
        <v>7.7474417686462402</v>
      </c>
    </row>
    <row r="2714" spans="1:5" ht="45">
      <c r="A2714" s="124" t="s">
        <v>5349</v>
      </c>
      <c r="B2714" s="134" t="s">
        <v>5350</v>
      </c>
      <c r="C2714" s="139" t="s">
        <v>348</v>
      </c>
      <c r="D2714" s="164">
        <v>2821.307373046875</v>
      </c>
      <c r="E2714" s="175">
        <v>2821.264892578125</v>
      </c>
    </row>
    <row r="2715" spans="1:5" ht="45">
      <c r="A2715" s="124" t="s">
        <v>5351</v>
      </c>
      <c r="B2715" s="134" t="s">
        <v>5352</v>
      </c>
      <c r="C2715" s="139" t="s">
        <v>348</v>
      </c>
      <c r="D2715" s="167">
        <v>273.81887817382812</v>
      </c>
      <c r="E2715" s="178">
        <v>273.77627563476562</v>
      </c>
    </row>
    <row r="2716" spans="1:5" ht="45">
      <c r="A2716" s="124" t="s">
        <v>5353</v>
      </c>
      <c r="B2716" s="134" t="s">
        <v>5354</v>
      </c>
      <c r="C2716" s="139"/>
      <c r="D2716" s="161">
        <v>1.0660923719406128</v>
      </c>
      <c r="E2716" s="172">
        <v>1.065946102142334</v>
      </c>
    </row>
    <row r="2717" spans="1:5" ht="45">
      <c r="A2717" s="124" t="s">
        <v>5355</v>
      </c>
      <c r="B2717" s="134" t="s">
        <v>5356</v>
      </c>
      <c r="C2717" s="139" t="s">
        <v>3453</v>
      </c>
      <c r="D2717" s="166">
        <v>0.45510342717170715</v>
      </c>
      <c r="E2717" s="177">
        <v>0.45849108695983887</v>
      </c>
    </row>
    <row r="2718" spans="1:5" ht="45">
      <c r="A2718" s="124" t="s">
        <v>5357</v>
      </c>
      <c r="B2718" s="134" t="s">
        <v>5358</v>
      </c>
      <c r="C2718" s="139" t="s">
        <v>353</v>
      </c>
      <c r="D2718" s="161">
        <v>1.9760211706161499</v>
      </c>
      <c r="E2718" s="172">
        <v>1.9764145612716675</v>
      </c>
    </row>
    <row r="2719" spans="1:5" ht="45">
      <c r="A2719" s="124" t="s">
        <v>5359</v>
      </c>
      <c r="B2719" s="134" t="s">
        <v>5360</v>
      </c>
      <c r="C2719" s="139" t="s">
        <v>4963</v>
      </c>
      <c r="D2719" s="166">
        <v>3.0809476971626282E-2</v>
      </c>
      <c r="E2719" s="177">
        <v>3.0810736119747162E-2</v>
      </c>
    </row>
    <row r="2720" spans="1:5" ht="45">
      <c r="A2720" s="124" t="s">
        <v>5361</v>
      </c>
      <c r="B2720" s="134" t="s">
        <v>5362</v>
      </c>
      <c r="C2720" s="139" t="s">
        <v>4966</v>
      </c>
      <c r="D2720" s="170">
        <v>1.5079092918313108E-5</v>
      </c>
      <c r="E2720" s="181">
        <v>1.5078801880008541E-5</v>
      </c>
    </row>
    <row r="2721" spans="1:5" ht="45">
      <c r="A2721" s="124" t="s">
        <v>5363</v>
      </c>
      <c r="B2721" s="134" t="s">
        <v>5364</v>
      </c>
      <c r="C2721" s="139" t="s">
        <v>50</v>
      </c>
      <c r="D2721" s="162">
        <v>59.862781524658203</v>
      </c>
      <c r="E2721" s="173">
        <v>60.318290710449219</v>
      </c>
    </row>
    <row r="2722" spans="1:5" ht="45">
      <c r="A2722" s="124" t="s">
        <v>5365</v>
      </c>
      <c r="B2722" s="134" t="s">
        <v>5366</v>
      </c>
      <c r="C2722" s="139" t="s">
        <v>42</v>
      </c>
      <c r="D2722" s="167">
        <v>105.27950286865234</v>
      </c>
      <c r="E2722" s="178">
        <v>105.28648376464844</v>
      </c>
    </row>
    <row r="2723" spans="1:5" ht="45">
      <c r="A2723" s="124" t="s">
        <v>5367</v>
      </c>
      <c r="B2723" s="134" t="s">
        <v>5368</v>
      </c>
      <c r="C2723" s="139" t="s">
        <v>20</v>
      </c>
      <c r="D2723" s="162">
        <v>64.622344970703125</v>
      </c>
      <c r="E2723" s="173">
        <v>71.797439575195313</v>
      </c>
    </row>
    <row r="2724" spans="1:5" ht="45">
      <c r="A2724" s="124" t="s">
        <v>5369</v>
      </c>
      <c r="B2724" s="134" t="s">
        <v>5370</v>
      </c>
      <c r="C2724" s="139" t="s">
        <v>353</v>
      </c>
      <c r="D2724" s="161">
        <v>1.3615401983261108</v>
      </c>
      <c r="E2724" s="172">
        <v>1.3615813255310059</v>
      </c>
    </row>
    <row r="2725" spans="1:5" ht="45">
      <c r="A2725" s="124" t="s">
        <v>5371</v>
      </c>
      <c r="B2725" s="134" t="s">
        <v>5372</v>
      </c>
      <c r="C2725" s="139" t="s">
        <v>348</v>
      </c>
      <c r="D2725" s="167">
        <v>445.74295043945312</v>
      </c>
      <c r="E2725" s="178">
        <v>445.8062744140625</v>
      </c>
    </row>
    <row r="2726" spans="1:5" ht="45">
      <c r="A2726" s="124" t="s">
        <v>5373</v>
      </c>
      <c r="B2726" s="134" t="s">
        <v>5374</v>
      </c>
      <c r="C2726" s="139" t="s">
        <v>348</v>
      </c>
      <c r="D2726" s="164">
        <v>-2101.74560546875</v>
      </c>
      <c r="E2726" s="175">
        <v>-2101.682373046875</v>
      </c>
    </row>
    <row r="2727" spans="1:5" ht="45">
      <c r="A2727" s="124" t="s">
        <v>5375</v>
      </c>
      <c r="B2727" s="134" t="s">
        <v>5376</v>
      </c>
      <c r="C2727" s="139"/>
      <c r="D2727" s="166">
        <v>-0.48812848329544067</v>
      </c>
      <c r="E2727" s="177">
        <v>-0.49066817760467529</v>
      </c>
    </row>
    <row r="2728" spans="1:5" ht="45">
      <c r="A2728" s="124" t="s">
        <v>5377</v>
      </c>
      <c r="B2728" s="134" t="s">
        <v>5378</v>
      </c>
      <c r="C2728" s="139" t="s">
        <v>3453</v>
      </c>
      <c r="D2728" s="167">
        <v>957.3055419921875</v>
      </c>
      <c r="E2728" s="178">
        <v>957.32171630859375</v>
      </c>
    </row>
    <row r="2729" spans="1:5" ht="45">
      <c r="A2729" s="124" t="s">
        <v>5379</v>
      </c>
      <c r="B2729" s="134" t="s">
        <v>5380</v>
      </c>
      <c r="C2729" s="139" t="s">
        <v>353</v>
      </c>
      <c r="D2729" s="161">
        <v>4.2086906433105469</v>
      </c>
      <c r="E2729" s="172">
        <v>4.2085981369018555</v>
      </c>
    </row>
    <row r="2730" spans="1:5" ht="45">
      <c r="A2730" s="124" t="s">
        <v>5381</v>
      </c>
      <c r="B2730" s="134" t="s">
        <v>5382</v>
      </c>
      <c r="C2730" s="139" t="s">
        <v>4963</v>
      </c>
      <c r="D2730" s="166">
        <v>0.68361985683441162</v>
      </c>
      <c r="E2730" s="177">
        <v>0.6836477518081665</v>
      </c>
    </row>
    <row r="2731" spans="1:5" ht="45">
      <c r="A2731" s="124" t="s">
        <v>5383</v>
      </c>
      <c r="B2731" s="134" t="s">
        <v>5384</v>
      </c>
      <c r="C2731" s="139" t="s">
        <v>4966</v>
      </c>
      <c r="D2731" s="171">
        <v>2.6876514311879873E-4</v>
      </c>
      <c r="E2731" s="182">
        <v>2.6875836192630231E-4</v>
      </c>
    </row>
    <row r="2732" spans="1:5" ht="45">
      <c r="A2732" s="124" t="s">
        <v>5385</v>
      </c>
      <c r="B2732" s="134" t="s">
        <v>5386</v>
      </c>
      <c r="C2732" s="139" t="s">
        <v>50</v>
      </c>
      <c r="D2732" s="162">
        <v>10.226999282836914</v>
      </c>
      <c r="E2732" s="173">
        <v>10.305641174316406</v>
      </c>
    </row>
    <row r="2733" spans="1:5" ht="60">
      <c r="A2733" s="124" t="s">
        <v>5387</v>
      </c>
      <c r="B2733" s="134" t="s">
        <v>5388</v>
      </c>
      <c r="C2733" s="139" t="s">
        <v>42</v>
      </c>
      <c r="D2733" s="167">
        <v>108.65203094482422</v>
      </c>
      <c r="E2733" s="178">
        <v>108.65901947021484</v>
      </c>
    </row>
    <row r="2734" spans="1:5" ht="45">
      <c r="A2734" s="124" t="s">
        <v>5389</v>
      </c>
      <c r="B2734" s="134" t="s">
        <v>5390</v>
      </c>
      <c r="C2734" s="139" t="s">
        <v>20</v>
      </c>
      <c r="D2734" s="161">
        <v>5.2512750625610352</v>
      </c>
      <c r="E2734" s="172">
        <v>5.8709206581115723</v>
      </c>
    </row>
    <row r="2735" spans="1:5" ht="45">
      <c r="A2735" s="124" t="s">
        <v>5391</v>
      </c>
      <c r="B2735" s="134" t="s">
        <v>5392</v>
      </c>
      <c r="C2735" s="139" t="s">
        <v>353</v>
      </c>
      <c r="D2735" s="161">
        <v>1.4030283689498901</v>
      </c>
      <c r="E2735" s="172">
        <v>1.4030991792678833</v>
      </c>
    </row>
    <row r="2736" spans="1:5" ht="45">
      <c r="A2736" s="124" t="s">
        <v>5393</v>
      </c>
      <c r="B2736" s="134" t="s">
        <v>5394</v>
      </c>
      <c r="C2736" s="139" t="s">
        <v>348</v>
      </c>
      <c r="D2736" s="167">
        <v>456.28836059570312</v>
      </c>
      <c r="E2736" s="178">
        <v>456.32369995117187</v>
      </c>
    </row>
    <row r="2737" spans="1:5" ht="45">
      <c r="A2737" s="124" t="s">
        <v>5395</v>
      </c>
      <c r="B2737" s="134" t="s">
        <v>5396</v>
      </c>
      <c r="C2737" s="139" t="s">
        <v>348</v>
      </c>
      <c r="D2737" s="164">
        <v>-2091.2001953125</v>
      </c>
      <c r="E2737" s="175">
        <v>-2091.164794921875</v>
      </c>
    </row>
    <row r="2738" spans="1:5" ht="60">
      <c r="A2738" s="124" t="s">
        <v>5397</v>
      </c>
      <c r="B2738" s="134" t="s">
        <v>5398</v>
      </c>
      <c r="C2738" s="139"/>
      <c r="D2738" s="166">
        <v>-0.1545102447271347</v>
      </c>
      <c r="E2738" s="177">
        <v>-0.15532073378562927</v>
      </c>
    </row>
    <row r="2739" spans="1:5" ht="45">
      <c r="A2739" s="124" t="s">
        <v>5399</v>
      </c>
      <c r="B2739" s="134" t="s">
        <v>5400</v>
      </c>
      <c r="C2739" s="139" t="s">
        <v>3453</v>
      </c>
      <c r="D2739" s="167">
        <v>952.4354248046875</v>
      </c>
      <c r="E2739" s="178">
        <v>952.43389892578125</v>
      </c>
    </row>
    <row r="2740" spans="1:5" ht="60">
      <c r="A2740" s="124" t="s">
        <v>5401</v>
      </c>
      <c r="B2740" s="134" t="s">
        <v>5402</v>
      </c>
      <c r="C2740" s="139" t="s">
        <v>353</v>
      </c>
      <c r="D2740" s="161">
        <v>4.2245273590087891</v>
      </c>
      <c r="E2740" s="172">
        <v>4.2245187759399414</v>
      </c>
    </row>
    <row r="2741" spans="1:5" ht="60">
      <c r="A2741" s="124" t="s">
        <v>5403</v>
      </c>
      <c r="B2741" s="134" t="s">
        <v>5404</v>
      </c>
      <c r="C2741" s="139" t="s">
        <v>4963</v>
      </c>
      <c r="D2741" s="166">
        <v>0.68193221092224121</v>
      </c>
      <c r="E2741" s="177">
        <v>0.68193882703781128</v>
      </c>
    </row>
    <row r="2742" spans="1:5" ht="60">
      <c r="A2742" s="124" t="s">
        <v>5405</v>
      </c>
      <c r="B2742" s="134" t="s">
        <v>5406</v>
      </c>
      <c r="C2742" s="139" t="s">
        <v>4966</v>
      </c>
      <c r="D2742" s="171">
        <v>2.5860752793960273E-4</v>
      </c>
      <c r="E2742" s="182">
        <v>2.5859184097498655E-4</v>
      </c>
    </row>
    <row r="2743" spans="1:5" ht="30">
      <c r="A2743" s="124" t="s">
        <v>5407</v>
      </c>
      <c r="B2743" s="134" t="s">
        <v>5408</v>
      </c>
      <c r="C2743" s="139" t="s">
        <v>50</v>
      </c>
      <c r="D2743" s="161">
        <v>2.6909999847412109</v>
      </c>
      <c r="E2743" s="172">
        <v>2.7120110988616943</v>
      </c>
    </row>
    <row r="2744" spans="1:5" ht="30">
      <c r="A2744" s="124" t="s">
        <v>5409</v>
      </c>
      <c r="B2744" s="134" t="s">
        <v>5410</v>
      </c>
      <c r="C2744" s="139" t="s">
        <v>42</v>
      </c>
      <c r="D2744" s="167">
        <v>237.1781005859375</v>
      </c>
      <c r="E2744" s="178">
        <v>237.21566772460937</v>
      </c>
    </row>
    <row r="2745" spans="1:5" ht="30">
      <c r="A2745" s="124" t="s">
        <v>5411</v>
      </c>
      <c r="B2745" s="134" t="s">
        <v>5412</v>
      </c>
      <c r="C2745" s="139" t="s">
        <v>20</v>
      </c>
      <c r="D2745" s="161">
        <v>3.7018053531646729</v>
      </c>
      <c r="E2745" s="172">
        <v>4.1065249443054199</v>
      </c>
    </row>
    <row r="2746" spans="1:5" ht="30">
      <c r="A2746" s="124" t="s">
        <v>5413</v>
      </c>
      <c r="B2746" s="134" t="s">
        <v>5414</v>
      </c>
      <c r="C2746" s="139" t="s">
        <v>353</v>
      </c>
      <c r="D2746" s="161">
        <v>7.5194892883300781</v>
      </c>
      <c r="E2746" s="172">
        <v>7.5159363746643066</v>
      </c>
    </row>
    <row r="2747" spans="1:5" ht="30">
      <c r="A2747" s="124" t="s">
        <v>5415</v>
      </c>
      <c r="B2747" s="134" t="s">
        <v>5416</v>
      </c>
      <c r="C2747" s="139" t="s">
        <v>348</v>
      </c>
      <c r="D2747" s="164">
        <v>2942.999755859375</v>
      </c>
      <c r="E2747" s="175">
        <v>2942.99951171875</v>
      </c>
    </row>
    <row r="2748" spans="1:5" ht="30">
      <c r="A2748" s="124" t="s">
        <v>5417</v>
      </c>
      <c r="B2748" s="134" t="s">
        <v>5418</v>
      </c>
      <c r="C2748" s="139" t="s">
        <v>348</v>
      </c>
      <c r="D2748" s="167">
        <v>395.51132202148437</v>
      </c>
      <c r="E2748" s="178">
        <v>395.51101684570312</v>
      </c>
    </row>
    <row r="2749" spans="1:5" ht="30">
      <c r="A2749" s="124" t="s">
        <v>5419</v>
      </c>
      <c r="B2749" s="134" t="s">
        <v>5420</v>
      </c>
      <c r="C2749" s="139"/>
      <c r="D2749" s="161">
        <v>1.1026210784912109</v>
      </c>
      <c r="E2749" s="172">
        <v>1.1024917364120483</v>
      </c>
    </row>
    <row r="2750" spans="1:5" ht="30">
      <c r="A2750" s="124" t="s">
        <v>5421</v>
      </c>
      <c r="B2750" s="134" t="s">
        <v>5422</v>
      </c>
      <c r="C2750" s="139" t="s">
        <v>3453</v>
      </c>
      <c r="D2750" s="161">
        <v>1.1544560194015503</v>
      </c>
      <c r="E2750" s="172">
        <v>1.163476824760437</v>
      </c>
    </row>
    <row r="2751" spans="1:5" ht="30">
      <c r="A2751" s="124" t="s">
        <v>5423</v>
      </c>
      <c r="B2751" s="134" t="s">
        <v>5424</v>
      </c>
      <c r="C2751" s="139" t="s">
        <v>353</v>
      </c>
      <c r="D2751" s="161">
        <v>2.0315713882446289</v>
      </c>
      <c r="E2751" s="172">
        <v>2.0321545600891113</v>
      </c>
    </row>
    <row r="2752" spans="1:5" ht="30">
      <c r="A2752" s="124" t="s">
        <v>5425</v>
      </c>
      <c r="B2752" s="134" t="s">
        <v>5426</v>
      </c>
      <c r="C2752" s="139" t="s">
        <v>4963</v>
      </c>
      <c r="D2752" s="166">
        <v>3.7247724831104279E-2</v>
      </c>
      <c r="E2752" s="177">
        <v>3.7254419177770615E-2</v>
      </c>
    </row>
    <row r="2753" spans="1:5" ht="30">
      <c r="A2753" s="124" t="s">
        <v>5427</v>
      </c>
      <c r="B2753" s="134" t="s">
        <v>5428</v>
      </c>
      <c r="C2753" s="139" t="s">
        <v>4966</v>
      </c>
      <c r="D2753" s="170">
        <v>1.7668578948359936E-5</v>
      </c>
      <c r="E2753" s="181">
        <v>1.7669730368652381E-5</v>
      </c>
    </row>
    <row r="2754" spans="1:5" ht="30">
      <c r="A2754" s="124" t="s">
        <v>5429</v>
      </c>
      <c r="B2754" s="134" t="s">
        <v>5430</v>
      </c>
      <c r="C2754" s="139" t="s">
        <v>50</v>
      </c>
      <c r="D2754" s="162">
        <v>10.22700023651123</v>
      </c>
      <c r="E2754" s="173">
        <v>10.305643081665039</v>
      </c>
    </row>
    <row r="2755" spans="1:5" ht="30">
      <c r="A2755" s="124" t="s">
        <v>5431</v>
      </c>
      <c r="B2755" s="134" t="s">
        <v>5432</v>
      </c>
      <c r="C2755" s="139" t="s">
        <v>42</v>
      </c>
      <c r="D2755" s="167">
        <v>381.65902709960937</v>
      </c>
      <c r="E2755" s="178">
        <v>381.72305297851562</v>
      </c>
    </row>
    <row r="2756" spans="1:5" ht="30">
      <c r="A2756" s="124" t="s">
        <v>5433</v>
      </c>
      <c r="B2756" s="134" t="s">
        <v>5434</v>
      </c>
      <c r="C2756" s="139" t="s">
        <v>20</v>
      </c>
      <c r="D2756" s="161">
        <v>5.2512750625610352</v>
      </c>
      <c r="E2756" s="172">
        <v>5.8709206581115723</v>
      </c>
    </row>
    <row r="2757" spans="1:5" ht="30">
      <c r="A2757" s="124" t="s">
        <v>5435</v>
      </c>
      <c r="B2757" s="134" t="s">
        <v>5436</v>
      </c>
      <c r="C2757" s="139" t="s">
        <v>353</v>
      </c>
      <c r="D2757" s="161">
        <v>7.3972268104553223</v>
      </c>
      <c r="E2757" s="172">
        <v>7.393744945526123</v>
      </c>
    </row>
    <row r="2758" spans="1:5" ht="30">
      <c r="A2758" s="124" t="s">
        <v>5437</v>
      </c>
      <c r="B2758" s="134" t="s">
        <v>5438</v>
      </c>
      <c r="C2758" s="139" t="s">
        <v>348</v>
      </c>
      <c r="D2758" s="163">
        <v>3224.9990234375</v>
      </c>
      <c r="E2758" s="174">
        <v>3224.99951171875</v>
      </c>
    </row>
    <row r="2759" spans="1:5" ht="30">
      <c r="A2759" s="124" t="s">
        <v>5439</v>
      </c>
      <c r="B2759" s="134" t="s">
        <v>5440</v>
      </c>
      <c r="C2759" s="139" t="s">
        <v>348</v>
      </c>
      <c r="D2759" s="167">
        <v>677.51055908203125</v>
      </c>
      <c r="E2759" s="178">
        <v>677.5108642578125</v>
      </c>
    </row>
    <row r="2760" spans="1:5" ht="30">
      <c r="A2760" s="124" t="s">
        <v>5441</v>
      </c>
      <c r="B2760" s="134" t="s">
        <v>5442</v>
      </c>
      <c r="C2760" s="139"/>
      <c r="D2760" s="161">
        <v>1.2222967147827148</v>
      </c>
      <c r="E2760" s="172">
        <v>1.2222856283187866</v>
      </c>
    </row>
    <row r="2761" spans="1:5" ht="30">
      <c r="A2761" s="124" t="s">
        <v>5443</v>
      </c>
      <c r="B2761" s="134" t="s">
        <v>5444</v>
      </c>
      <c r="C2761" s="139" t="s">
        <v>3453</v>
      </c>
      <c r="D2761" s="161">
        <v>3.4356095790863037</v>
      </c>
      <c r="E2761" s="172">
        <v>3.4620800018310547</v>
      </c>
    </row>
    <row r="2762" spans="1:5" ht="30">
      <c r="A2762" s="124" t="s">
        <v>5445</v>
      </c>
      <c r="B2762" s="134" t="s">
        <v>5446</v>
      </c>
      <c r="C2762" s="139" t="s">
        <v>353</v>
      </c>
      <c r="D2762" s="161">
        <v>2.1185452938079834</v>
      </c>
      <c r="E2762" s="172">
        <v>2.1191220283508301</v>
      </c>
    </row>
    <row r="2763" spans="1:5" ht="30">
      <c r="A2763" s="124" t="s">
        <v>5447</v>
      </c>
      <c r="B2763" s="134" t="s">
        <v>5448</v>
      </c>
      <c r="C2763" s="139" t="s">
        <v>4963</v>
      </c>
      <c r="D2763" s="166">
        <v>5.3402669727802277E-2</v>
      </c>
      <c r="E2763" s="177">
        <v>5.3416937589645386E-2</v>
      </c>
    </row>
    <row r="2764" spans="1:5" ht="30">
      <c r="A2764" s="124" t="s">
        <v>5449</v>
      </c>
      <c r="B2764" s="134" t="s">
        <v>5450</v>
      </c>
      <c r="C2764" s="139" t="s">
        <v>4966</v>
      </c>
      <c r="D2764" s="170">
        <v>2.3661648810957558E-5</v>
      </c>
      <c r="E2764" s="181">
        <v>2.3664077161811292E-5</v>
      </c>
    </row>
    <row r="2765" spans="1:5" ht="30">
      <c r="A2765" s="124" t="s">
        <v>5451</v>
      </c>
      <c r="B2765" s="134" t="s">
        <v>5452</v>
      </c>
      <c r="C2765" s="139" t="s">
        <v>50</v>
      </c>
      <c r="D2765" s="161">
        <v>2.3808958530426025</v>
      </c>
      <c r="E2765" s="172">
        <v>2.3808960914611816</v>
      </c>
    </row>
    <row r="2766" spans="1:5" ht="30">
      <c r="A2766" s="124" t="s">
        <v>5453</v>
      </c>
      <c r="B2766" s="134" t="s">
        <v>5454</v>
      </c>
      <c r="C2766" s="139" t="s">
        <v>42</v>
      </c>
      <c r="D2766" s="167">
        <v>104.39205169677734</v>
      </c>
      <c r="E2766" s="178">
        <v>104.39205169677734</v>
      </c>
    </row>
    <row r="2767" spans="1:5" ht="30">
      <c r="A2767" s="124" t="s">
        <v>5455</v>
      </c>
      <c r="B2767" s="134" t="s">
        <v>5456</v>
      </c>
      <c r="C2767" s="139" t="s">
        <v>20</v>
      </c>
      <c r="D2767" s="162">
        <v>66.964347839355469</v>
      </c>
      <c r="E2767" s="173">
        <v>74.678741455078125</v>
      </c>
    </row>
    <row r="2768" spans="1:5" ht="30">
      <c r="A2768" s="124" t="s">
        <v>5457</v>
      </c>
      <c r="B2768" s="134" t="s">
        <v>5458</v>
      </c>
      <c r="C2768" s="139" t="s">
        <v>353</v>
      </c>
      <c r="D2768" s="161">
        <v>1.3562778234481812</v>
      </c>
      <c r="E2768" s="172">
        <v>1.3562778234481812</v>
      </c>
    </row>
    <row r="2769" spans="1:5" ht="30">
      <c r="A2769" s="124" t="s">
        <v>5459</v>
      </c>
      <c r="B2769" s="134" t="s">
        <v>5460</v>
      </c>
      <c r="C2769" s="139" t="s">
        <v>348</v>
      </c>
      <c r="D2769" s="167">
        <v>437.7197265625</v>
      </c>
      <c r="E2769" s="178">
        <v>437.7197265625</v>
      </c>
    </row>
    <row r="2770" spans="1:5" ht="30">
      <c r="A2770" s="124" t="s">
        <v>5461</v>
      </c>
      <c r="B2770" s="134" t="s">
        <v>5462</v>
      </c>
      <c r="C2770" s="139" t="s">
        <v>348</v>
      </c>
      <c r="D2770" s="164">
        <v>-2109.768798828125</v>
      </c>
      <c r="E2770" s="175">
        <v>-2109.768798828125</v>
      </c>
    </row>
    <row r="2771" spans="1:5" ht="30">
      <c r="A2771" s="124" t="s">
        <v>5463</v>
      </c>
      <c r="B2771" s="134" t="s">
        <v>5464</v>
      </c>
      <c r="C2771" s="139"/>
      <c r="D2771" s="166">
        <v>-4.1544180363416672E-2</v>
      </c>
      <c r="E2771" s="177">
        <v>-4.1544180363416672E-2</v>
      </c>
    </row>
    <row r="2772" spans="1:5" ht="30">
      <c r="A2772" s="124" t="s">
        <v>5465</v>
      </c>
      <c r="B2772" s="134" t="s">
        <v>5466</v>
      </c>
      <c r="C2772" s="139" t="s">
        <v>3453</v>
      </c>
      <c r="D2772" s="167">
        <v>955.2501220703125</v>
      </c>
      <c r="E2772" s="178">
        <v>955.2501220703125</v>
      </c>
    </row>
    <row r="2773" spans="1:5" ht="30">
      <c r="A2773" s="124" t="s">
        <v>5467</v>
      </c>
      <c r="B2773" s="134" t="s">
        <v>5468</v>
      </c>
      <c r="C2773" s="139" t="s">
        <v>353</v>
      </c>
      <c r="D2773" s="161">
        <v>4.2205696105957031</v>
      </c>
      <c r="E2773" s="172">
        <v>4.2205696105957031</v>
      </c>
    </row>
    <row r="2774" spans="1:5" ht="45">
      <c r="A2774" s="124" t="s">
        <v>5469</v>
      </c>
      <c r="B2774" s="134" t="s">
        <v>5470</v>
      </c>
      <c r="C2774" s="139" t="s">
        <v>4963</v>
      </c>
      <c r="D2774" s="166">
        <v>0.68007290363311768</v>
      </c>
      <c r="E2774" s="177">
        <v>0.68007290363311768</v>
      </c>
    </row>
    <row r="2775" spans="1:5" ht="45">
      <c r="A2775" s="124" t="s">
        <v>5471</v>
      </c>
      <c r="B2775" s="134" t="s">
        <v>5472</v>
      </c>
      <c r="C2775" s="139" t="s">
        <v>4966</v>
      </c>
      <c r="D2775" s="171">
        <v>2.6966119185090065E-4</v>
      </c>
      <c r="E2775" s="182">
        <v>2.6966119185090065E-4</v>
      </c>
    </row>
    <row r="2776" spans="1:5" ht="30">
      <c r="A2776" s="124" t="s">
        <v>5473</v>
      </c>
      <c r="B2776" s="134" t="s">
        <v>5474</v>
      </c>
      <c r="C2776" s="139" t="s">
        <v>50</v>
      </c>
      <c r="D2776" s="161">
        <v>2.3808958530426025</v>
      </c>
      <c r="E2776" s="172">
        <v>2.3808960914611816</v>
      </c>
    </row>
    <row r="2777" spans="1:5" ht="30">
      <c r="A2777" s="124" t="s">
        <v>5475</v>
      </c>
      <c r="B2777" s="134" t="s">
        <v>5476</v>
      </c>
      <c r="C2777" s="139" t="s">
        <v>42</v>
      </c>
      <c r="D2777" s="167">
        <v>104.39205169677734</v>
      </c>
      <c r="E2777" s="178">
        <v>104.39205169677734</v>
      </c>
    </row>
    <row r="2778" spans="1:5" ht="30">
      <c r="A2778" s="124" t="s">
        <v>5477</v>
      </c>
      <c r="B2778" s="134" t="s">
        <v>5478</v>
      </c>
      <c r="C2778" s="139" t="s">
        <v>20</v>
      </c>
      <c r="D2778" s="170">
        <v>2.9418970370898023E-7</v>
      </c>
      <c r="E2778" s="181">
        <v>2.9418970370898023E-7</v>
      </c>
    </row>
    <row r="2779" spans="1:5" ht="30">
      <c r="A2779" s="124" t="s">
        <v>5479</v>
      </c>
      <c r="B2779" s="134" t="s">
        <v>5480</v>
      </c>
      <c r="C2779" s="139" t="s">
        <v>353</v>
      </c>
      <c r="D2779" s="161">
        <v>1.3562778234481812</v>
      </c>
      <c r="E2779" s="172">
        <v>1.3562778234481812</v>
      </c>
    </row>
    <row r="2780" spans="1:5" ht="30">
      <c r="A2780" s="124" t="s">
        <v>5481</v>
      </c>
      <c r="B2780" s="134" t="s">
        <v>5482</v>
      </c>
      <c r="C2780" s="139" t="s">
        <v>348</v>
      </c>
      <c r="D2780" s="167">
        <v>437.7197265625</v>
      </c>
      <c r="E2780" s="178">
        <v>437.7197265625</v>
      </c>
    </row>
    <row r="2781" spans="1:5" ht="30">
      <c r="A2781" s="124" t="s">
        <v>5483</v>
      </c>
      <c r="B2781" s="134" t="s">
        <v>5484</v>
      </c>
      <c r="C2781" s="139" t="s">
        <v>348</v>
      </c>
      <c r="D2781" s="164">
        <v>-2109.768798828125</v>
      </c>
      <c r="E2781" s="175">
        <v>-2109.768798828125</v>
      </c>
    </row>
    <row r="2782" spans="1:5" ht="30">
      <c r="A2782" s="124" t="s">
        <v>5485</v>
      </c>
      <c r="B2782" s="134" t="s">
        <v>5486</v>
      </c>
      <c r="C2782" s="139"/>
      <c r="D2782" s="166">
        <v>-4.1544180363416672E-2</v>
      </c>
      <c r="E2782" s="177">
        <v>-4.1544180363416672E-2</v>
      </c>
    </row>
    <row r="2783" spans="1:5" ht="30">
      <c r="A2783" s="124" t="s">
        <v>5487</v>
      </c>
      <c r="B2783" s="134" t="s">
        <v>5488</v>
      </c>
      <c r="C2783" s="139" t="s">
        <v>3453</v>
      </c>
      <c r="D2783" s="167">
        <v>955.2501220703125</v>
      </c>
      <c r="E2783" s="178">
        <v>955.2501220703125</v>
      </c>
    </row>
    <row r="2784" spans="1:5" ht="30">
      <c r="A2784" s="124" t="s">
        <v>5489</v>
      </c>
      <c r="B2784" s="134" t="s">
        <v>5490</v>
      </c>
      <c r="C2784" s="139" t="s">
        <v>353</v>
      </c>
      <c r="D2784" s="161">
        <v>4.2205696105957031</v>
      </c>
      <c r="E2784" s="172">
        <v>4.2205696105957031</v>
      </c>
    </row>
    <row r="2785" spans="1:5" ht="45">
      <c r="A2785" s="124" t="s">
        <v>5491</v>
      </c>
      <c r="B2785" s="134" t="s">
        <v>5492</v>
      </c>
      <c r="C2785" s="139" t="s">
        <v>4963</v>
      </c>
      <c r="D2785" s="166">
        <v>0.68007290363311768</v>
      </c>
      <c r="E2785" s="177">
        <v>0.68007290363311768</v>
      </c>
    </row>
    <row r="2786" spans="1:5" ht="45">
      <c r="A2786" s="124" t="s">
        <v>5493</v>
      </c>
      <c r="B2786" s="134" t="s">
        <v>5494</v>
      </c>
      <c r="C2786" s="139" t="s">
        <v>4966</v>
      </c>
      <c r="D2786" s="171">
        <v>2.6966119185090065E-4</v>
      </c>
      <c r="E2786" s="182">
        <v>2.6966119185090065E-4</v>
      </c>
    </row>
    <row r="2787" spans="1:5" ht="30">
      <c r="A2787" s="124" t="s">
        <v>5495</v>
      </c>
      <c r="B2787" s="134" t="s">
        <v>5496</v>
      </c>
      <c r="C2787" s="139" t="s">
        <v>50</v>
      </c>
      <c r="D2787" s="161">
        <v>2.3808958530426025</v>
      </c>
      <c r="E2787" s="172">
        <v>2.3808960914611816</v>
      </c>
    </row>
    <row r="2788" spans="1:5" ht="30">
      <c r="A2788" s="124" t="s">
        <v>5497</v>
      </c>
      <c r="B2788" s="134" t="s">
        <v>5498</v>
      </c>
      <c r="C2788" s="139" t="s">
        <v>42</v>
      </c>
      <c r="D2788" s="167">
        <v>104.39205169677734</v>
      </c>
      <c r="E2788" s="178">
        <v>104.39205169677734</v>
      </c>
    </row>
    <row r="2789" spans="1:5" ht="30">
      <c r="A2789" s="124" t="s">
        <v>5499</v>
      </c>
      <c r="B2789" s="134" t="s">
        <v>5500</v>
      </c>
      <c r="C2789" s="139" t="s">
        <v>20</v>
      </c>
      <c r="D2789" s="170">
        <v>2.9418970370898023E-7</v>
      </c>
      <c r="E2789" s="181">
        <v>2.9418970370898023E-7</v>
      </c>
    </row>
    <row r="2790" spans="1:5" ht="30">
      <c r="A2790" s="124" t="s">
        <v>5501</v>
      </c>
      <c r="B2790" s="134" t="s">
        <v>5502</v>
      </c>
      <c r="C2790" s="139" t="s">
        <v>353</v>
      </c>
      <c r="D2790" s="161">
        <v>1.3562778234481812</v>
      </c>
      <c r="E2790" s="172">
        <v>1.3562778234481812</v>
      </c>
    </row>
    <row r="2791" spans="1:5" ht="30">
      <c r="A2791" s="124" t="s">
        <v>5503</v>
      </c>
      <c r="B2791" s="134" t="s">
        <v>5504</v>
      </c>
      <c r="C2791" s="139" t="s">
        <v>348</v>
      </c>
      <c r="D2791" s="167">
        <v>437.7197265625</v>
      </c>
      <c r="E2791" s="178">
        <v>437.7197265625</v>
      </c>
    </row>
    <row r="2792" spans="1:5" ht="30">
      <c r="A2792" s="124" t="s">
        <v>5505</v>
      </c>
      <c r="B2792" s="134" t="s">
        <v>5506</v>
      </c>
      <c r="C2792" s="139" t="s">
        <v>348</v>
      </c>
      <c r="D2792" s="164">
        <v>-2109.768798828125</v>
      </c>
      <c r="E2792" s="175">
        <v>-2109.768798828125</v>
      </c>
    </row>
    <row r="2793" spans="1:5" ht="30">
      <c r="A2793" s="124" t="s">
        <v>5507</v>
      </c>
      <c r="B2793" s="134" t="s">
        <v>5508</v>
      </c>
      <c r="C2793" s="139"/>
      <c r="D2793" s="166">
        <v>-4.1544180363416672E-2</v>
      </c>
      <c r="E2793" s="177">
        <v>-4.1544180363416672E-2</v>
      </c>
    </row>
    <row r="2794" spans="1:5" ht="30">
      <c r="A2794" s="124" t="s">
        <v>5509</v>
      </c>
      <c r="B2794" s="134" t="s">
        <v>5510</v>
      </c>
      <c r="C2794" s="139" t="s">
        <v>3453</v>
      </c>
      <c r="D2794" s="167">
        <v>955.2501220703125</v>
      </c>
      <c r="E2794" s="178">
        <v>955.2501220703125</v>
      </c>
    </row>
    <row r="2795" spans="1:5" ht="30">
      <c r="A2795" s="124" t="s">
        <v>5511</v>
      </c>
      <c r="B2795" s="134" t="s">
        <v>5512</v>
      </c>
      <c r="C2795" s="139" t="s">
        <v>353</v>
      </c>
      <c r="D2795" s="161">
        <v>4.2205696105957031</v>
      </c>
      <c r="E2795" s="172">
        <v>4.2205696105957031</v>
      </c>
    </row>
    <row r="2796" spans="1:5" ht="45">
      <c r="A2796" s="124" t="s">
        <v>5513</v>
      </c>
      <c r="B2796" s="134" t="s">
        <v>5514</v>
      </c>
      <c r="C2796" s="139" t="s">
        <v>4963</v>
      </c>
      <c r="D2796" s="166">
        <v>0.68007290363311768</v>
      </c>
      <c r="E2796" s="177">
        <v>0.68007290363311768</v>
      </c>
    </row>
    <row r="2797" spans="1:5" ht="45">
      <c r="A2797" s="124" t="s">
        <v>5515</v>
      </c>
      <c r="B2797" s="134" t="s">
        <v>5516</v>
      </c>
      <c r="C2797" s="139" t="s">
        <v>4966</v>
      </c>
      <c r="D2797" s="171">
        <v>2.6966119185090065E-4</v>
      </c>
      <c r="E2797" s="182">
        <v>2.6966119185090065E-4</v>
      </c>
    </row>
    <row r="2798" spans="1:5" ht="45">
      <c r="A2798" s="124" t="s">
        <v>5517</v>
      </c>
      <c r="B2798" s="134" t="s">
        <v>5518</v>
      </c>
      <c r="C2798" s="139" t="s">
        <v>50</v>
      </c>
      <c r="D2798" s="162">
        <v>59.862781524658203</v>
      </c>
      <c r="E2798" s="173">
        <v>60.318290710449219</v>
      </c>
    </row>
    <row r="2799" spans="1:5" ht="45">
      <c r="A2799" s="124" t="s">
        <v>5519</v>
      </c>
      <c r="B2799" s="134" t="s">
        <v>5520</v>
      </c>
      <c r="C2799" s="139" t="s">
        <v>42</v>
      </c>
      <c r="D2799" s="167">
        <v>105.27950286865234</v>
      </c>
      <c r="E2799" s="178">
        <v>105.28648376464844</v>
      </c>
    </row>
    <row r="2800" spans="1:5" ht="45">
      <c r="A2800" s="124" t="s">
        <v>5521</v>
      </c>
      <c r="B2800" s="134" t="s">
        <v>5522</v>
      </c>
      <c r="C2800" s="139" t="s">
        <v>20</v>
      </c>
      <c r="D2800" s="161">
        <v>2.3420002460479736</v>
      </c>
      <c r="E2800" s="172">
        <v>2.8813002109527588</v>
      </c>
    </row>
    <row r="2801" spans="1:5" ht="45">
      <c r="A2801" s="124" t="s">
        <v>5523</v>
      </c>
      <c r="B2801" s="134" t="s">
        <v>5524</v>
      </c>
      <c r="C2801" s="139" t="s">
        <v>353</v>
      </c>
      <c r="D2801" s="161">
        <v>1.3615401983261108</v>
      </c>
      <c r="E2801" s="172">
        <v>1.3615813255310059</v>
      </c>
    </row>
    <row r="2802" spans="1:5" ht="45">
      <c r="A2802" s="124" t="s">
        <v>5525</v>
      </c>
      <c r="B2802" s="134" t="s">
        <v>5526</v>
      </c>
      <c r="C2802" s="139" t="s">
        <v>348</v>
      </c>
      <c r="D2802" s="167">
        <v>445.74295043945312</v>
      </c>
      <c r="E2802" s="178">
        <v>445.8062744140625</v>
      </c>
    </row>
    <row r="2803" spans="1:5" ht="45">
      <c r="A2803" s="124" t="s">
        <v>5527</v>
      </c>
      <c r="B2803" s="134" t="s">
        <v>5528</v>
      </c>
      <c r="C2803" s="139" t="s">
        <v>348</v>
      </c>
      <c r="D2803" s="164">
        <v>-2101.74560546875</v>
      </c>
      <c r="E2803" s="175">
        <v>-2101.682373046875</v>
      </c>
    </row>
    <row r="2804" spans="1:5" ht="45">
      <c r="A2804" s="124" t="s">
        <v>5529</v>
      </c>
      <c r="B2804" s="134" t="s">
        <v>5530</v>
      </c>
      <c r="C2804" s="139"/>
      <c r="D2804" s="166">
        <v>-0.48812848329544067</v>
      </c>
      <c r="E2804" s="177">
        <v>-0.49066817760467529</v>
      </c>
    </row>
    <row r="2805" spans="1:5" ht="45">
      <c r="A2805" s="124" t="s">
        <v>5531</v>
      </c>
      <c r="B2805" s="134" t="s">
        <v>5532</v>
      </c>
      <c r="C2805" s="139" t="s">
        <v>3453</v>
      </c>
      <c r="D2805" s="167">
        <v>957.3055419921875</v>
      </c>
      <c r="E2805" s="178">
        <v>957.32171630859375</v>
      </c>
    </row>
    <row r="2806" spans="1:5" ht="45">
      <c r="A2806" s="124" t="s">
        <v>5533</v>
      </c>
      <c r="B2806" s="134" t="s">
        <v>5534</v>
      </c>
      <c r="C2806" s="139" t="s">
        <v>353</v>
      </c>
      <c r="D2806" s="161">
        <v>4.2086906433105469</v>
      </c>
      <c r="E2806" s="172">
        <v>4.2085981369018555</v>
      </c>
    </row>
    <row r="2807" spans="1:5" ht="45">
      <c r="A2807" s="124" t="s">
        <v>5535</v>
      </c>
      <c r="B2807" s="134" t="s">
        <v>5536</v>
      </c>
      <c r="C2807" s="139" t="s">
        <v>4963</v>
      </c>
      <c r="D2807" s="166">
        <v>0.68361985683441162</v>
      </c>
      <c r="E2807" s="177">
        <v>0.6836477518081665</v>
      </c>
    </row>
    <row r="2808" spans="1:5" ht="45">
      <c r="A2808" s="124" t="s">
        <v>5537</v>
      </c>
      <c r="B2808" s="134" t="s">
        <v>5538</v>
      </c>
      <c r="C2808" s="139" t="s">
        <v>4966</v>
      </c>
      <c r="D2808" s="171">
        <v>2.6876514311879873E-4</v>
      </c>
      <c r="E2808" s="182">
        <v>2.6875836192630231E-4</v>
      </c>
    </row>
    <row r="2809" spans="1:5" ht="45">
      <c r="A2809" s="124" t="s">
        <v>5539</v>
      </c>
      <c r="B2809" s="134" t="s">
        <v>5540</v>
      </c>
      <c r="C2809" s="139" t="s">
        <v>50</v>
      </c>
      <c r="D2809" s="162">
        <v>51.315460205078125</v>
      </c>
      <c r="E2809" s="173">
        <v>51.708652496337891</v>
      </c>
    </row>
    <row r="2810" spans="1:5" ht="45">
      <c r="A2810" s="124" t="s">
        <v>5541</v>
      </c>
      <c r="B2810" s="134" t="s">
        <v>5542</v>
      </c>
      <c r="C2810" s="139" t="s">
        <v>42</v>
      </c>
      <c r="D2810" s="167">
        <v>348.40945434570313</v>
      </c>
      <c r="E2810" s="178">
        <v>344.88543701171875</v>
      </c>
    </row>
    <row r="2811" spans="1:5" ht="45">
      <c r="A2811" s="124" t="s">
        <v>5543</v>
      </c>
      <c r="B2811" s="134" t="s">
        <v>5544</v>
      </c>
      <c r="C2811" s="139" t="s">
        <v>20</v>
      </c>
      <c r="D2811" s="162">
        <v>66.803192138671875</v>
      </c>
      <c r="E2811" s="173">
        <v>74.49969482421875</v>
      </c>
    </row>
    <row r="2812" spans="1:5" ht="45">
      <c r="A2812" s="124" t="s">
        <v>5545</v>
      </c>
      <c r="B2812" s="134" t="s">
        <v>5546</v>
      </c>
      <c r="C2812" s="139" t="s">
        <v>353</v>
      </c>
      <c r="D2812" s="161">
        <v>6.4286084175109863</v>
      </c>
      <c r="E2812" s="172">
        <v>6.4084162712097168</v>
      </c>
    </row>
    <row r="2813" spans="1:5" ht="45">
      <c r="A2813" s="124" t="s">
        <v>5547</v>
      </c>
      <c r="B2813" s="134" t="s">
        <v>5548</v>
      </c>
      <c r="C2813" s="139" t="s">
        <v>348</v>
      </c>
      <c r="D2813" s="163">
        <v>3061.74755859375</v>
      </c>
      <c r="E2813" s="174">
        <v>3051.194580078125</v>
      </c>
    </row>
    <row r="2814" spans="1:5" ht="45">
      <c r="A2814" s="124" t="s">
        <v>5549</v>
      </c>
      <c r="B2814" s="134" t="s">
        <v>5550</v>
      </c>
      <c r="C2814" s="139" t="s">
        <v>348</v>
      </c>
      <c r="D2814" s="167">
        <v>514.2589111328125</v>
      </c>
      <c r="E2814" s="178">
        <v>503.7059326171875</v>
      </c>
    </row>
    <row r="2815" spans="1:5" ht="60">
      <c r="A2815" s="124" t="s">
        <v>5551</v>
      </c>
      <c r="B2815" s="134" t="s">
        <v>5552</v>
      </c>
      <c r="C2815" s="139"/>
      <c r="D2815" s="161">
        <v>1.1647661924362183</v>
      </c>
      <c r="E2815" s="172">
        <v>1.1587738990783691</v>
      </c>
    </row>
    <row r="2816" spans="1:5" ht="45">
      <c r="A2816" s="124" t="s">
        <v>5553</v>
      </c>
      <c r="B2816" s="134" t="s">
        <v>5554</v>
      </c>
      <c r="C2816" s="139" t="s">
        <v>3453</v>
      </c>
      <c r="D2816" s="162">
        <v>19.886447906494141</v>
      </c>
      <c r="E2816" s="173">
        <v>20.231597900390625</v>
      </c>
    </row>
    <row r="2817" spans="1:5" ht="45">
      <c r="A2817" s="124" t="s">
        <v>5555</v>
      </c>
      <c r="B2817" s="134" t="s">
        <v>5556</v>
      </c>
      <c r="C2817" s="139" t="s">
        <v>353</v>
      </c>
      <c r="D2817" s="161">
        <v>2.7116999626159668</v>
      </c>
      <c r="E2817" s="172">
        <v>2.7469217777252197</v>
      </c>
    </row>
    <row r="2818" spans="1:5" ht="60">
      <c r="A2818" s="124" t="s">
        <v>5557</v>
      </c>
      <c r="B2818" s="134" t="s">
        <v>5558</v>
      </c>
      <c r="C2818" s="139" t="s">
        <v>4963</v>
      </c>
      <c r="D2818" s="166">
        <v>5.5391348898410797E-2</v>
      </c>
      <c r="E2818" s="177">
        <v>5.523117259144783E-2</v>
      </c>
    </row>
    <row r="2819" spans="1:5" ht="60">
      <c r="A2819" s="124" t="s">
        <v>5559</v>
      </c>
      <c r="B2819" s="134" t="s">
        <v>5560</v>
      </c>
      <c r="C2819" s="139" t="s">
        <v>4966</v>
      </c>
      <c r="D2819" s="170">
        <v>2.2088874175096862E-5</v>
      </c>
      <c r="E2819" s="181">
        <v>2.1928446585661732E-5</v>
      </c>
    </row>
    <row r="2820" spans="1:5" ht="30">
      <c r="A2820" s="124" t="s">
        <v>5561</v>
      </c>
      <c r="B2820" s="134" t="s">
        <v>5562</v>
      </c>
      <c r="C2820" s="139" t="s">
        <v>50</v>
      </c>
      <c r="D2820" s="161">
        <v>1.3582460880279541</v>
      </c>
      <c r="E2820" s="172">
        <v>1.0135135650634766</v>
      </c>
    </row>
    <row r="2821" spans="1:5" ht="30">
      <c r="A2821" s="124" t="s">
        <v>5563</v>
      </c>
      <c r="B2821" s="134" t="s">
        <v>5564</v>
      </c>
      <c r="C2821" s="139" t="s">
        <v>42</v>
      </c>
      <c r="D2821" s="162">
        <v>30.013723373413086</v>
      </c>
      <c r="E2821" s="173">
        <v>28.022079467773438</v>
      </c>
    </row>
    <row r="2822" spans="1:5" ht="30">
      <c r="A2822" s="124" t="s">
        <v>5565</v>
      </c>
      <c r="B2822" s="134" t="s">
        <v>5566</v>
      </c>
      <c r="C2822" s="139" t="s">
        <v>20</v>
      </c>
      <c r="D2822" s="170">
        <v>2.9418970370898023E-7</v>
      </c>
      <c r="E2822" s="181">
        <v>2.9418970370898023E-7</v>
      </c>
    </row>
    <row r="2823" spans="1:5" ht="30">
      <c r="A2823" s="124" t="s">
        <v>5567</v>
      </c>
      <c r="B2823" s="134" t="s">
        <v>5568</v>
      </c>
      <c r="C2823" s="139" t="s">
        <v>353</v>
      </c>
      <c r="D2823" s="166">
        <v>0.43694192171096802</v>
      </c>
      <c r="E2823" s="177">
        <v>0.4093991219997406</v>
      </c>
    </row>
    <row r="2824" spans="1:5" ht="30">
      <c r="A2824" s="124" t="s">
        <v>5569</v>
      </c>
      <c r="B2824" s="134" t="s">
        <v>5570</v>
      </c>
      <c r="C2824" s="139" t="s">
        <v>348</v>
      </c>
      <c r="D2824" s="167">
        <v>125.83383941650391</v>
      </c>
      <c r="E2824" s="178">
        <v>117.47303771972656</v>
      </c>
    </row>
    <row r="2825" spans="1:5" ht="30">
      <c r="A2825" s="124" t="s">
        <v>5571</v>
      </c>
      <c r="B2825" s="134" t="s">
        <v>5572</v>
      </c>
      <c r="C2825" s="139" t="s">
        <v>348</v>
      </c>
      <c r="D2825" s="164">
        <v>-2421.65478515625</v>
      </c>
      <c r="E2825" s="175">
        <v>-2430.015380859375</v>
      </c>
    </row>
    <row r="2826" spans="1:5" ht="30">
      <c r="A2826" s="124" t="s">
        <v>5573</v>
      </c>
      <c r="B2826" s="134" t="s">
        <v>5574</v>
      </c>
      <c r="C2826" s="139"/>
      <c r="D2826" s="166">
        <v>-0.14715194702148438</v>
      </c>
      <c r="E2826" s="177">
        <v>-0.13363417983055115</v>
      </c>
    </row>
    <row r="2827" spans="1:5" ht="30">
      <c r="A2827" s="124" t="s">
        <v>5575</v>
      </c>
      <c r="B2827" s="134" t="s">
        <v>5576</v>
      </c>
      <c r="C2827" s="139" t="s">
        <v>3453</v>
      </c>
      <c r="D2827" s="167">
        <v>995.700927734375</v>
      </c>
      <c r="E2827" s="178">
        <v>996.26904296875</v>
      </c>
    </row>
    <row r="2828" spans="1:5" ht="30">
      <c r="A2828" s="124" t="s">
        <v>5577</v>
      </c>
      <c r="B2828" s="134" t="s">
        <v>5578</v>
      </c>
      <c r="C2828" s="139" t="s">
        <v>353</v>
      </c>
      <c r="D2828" s="161">
        <v>4.1780896186828613</v>
      </c>
      <c r="E2828" s="172">
        <v>4.1784954071044922</v>
      </c>
    </row>
    <row r="2829" spans="1:5" ht="30">
      <c r="A2829" s="124" t="s">
        <v>5579</v>
      </c>
      <c r="B2829" s="134" t="s">
        <v>5580</v>
      </c>
      <c r="C2829" s="139" t="s">
        <v>4963</v>
      </c>
      <c r="D2829" s="166">
        <v>0.61557847261428833</v>
      </c>
      <c r="E2829" s="177">
        <v>0.61263197660446167</v>
      </c>
    </row>
    <row r="2830" spans="1:5" ht="30">
      <c r="A2830" s="124" t="s">
        <v>5581</v>
      </c>
      <c r="B2830" s="134" t="s">
        <v>5582</v>
      </c>
      <c r="C2830" s="139" t="s">
        <v>4966</v>
      </c>
      <c r="D2830" s="171">
        <v>7.961263763718307E-4</v>
      </c>
      <c r="E2830" s="182">
        <v>8.3108321996405721E-4</v>
      </c>
    </row>
    <row r="2831" spans="1:5" ht="45">
      <c r="A2831" s="124" t="s">
        <v>5583</v>
      </c>
      <c r="B2831" s="134" t="s">
        <v>5584</v>
      </c>
      <c r="C2831" s="139" t="s">
        <v>50</v>
      </c>
      <c r="D2831" s="166">
        <v>0.43890789151191711</v>
      </c>
      <c r="E2831" s="177">
        <v>0.43890789151191711</v>
      </c>
    </row>
    <row r="2832" spans="1:5" ht="45">
      <c r="A2832" s="124" t="s">
        <v>5585</v>
      </c>
      <c r="B2832" s="134" t="s">
        <v>5586</v>
      </c>
      <c r="C2832" s="139" t="s">
        <v>42</v>
      </c>
      <c r="D2832" s="162">
        <v>41.517562866210937</v>
      </c>
      <c r="E2832" s="173">
        <v>41.517562866210937</v>
      </c>
    </row>
    <row r="2833" spans="1:5" ht="45">
      <c r="A2833" s="124" t="s">
        <v>5587</v>
      </c>
      <c r="B2833" s="134" t="s">
        <v>5588</v>
      </c>
      <c r="C2833" s="139" t="s">
        <v>20</v>
      </c>
      <c r="D2833" s="162">
        <v>56.460548400878906</v>
      </c>
      <c r="E2833" s="173">
        <v>63.034381866455078</v>
      </c>
    </row>
    <row r="2834" spans="1:5" ht="45">
      <c r="A2834" s="124" t="s">
        <v>5589</v>
      </c>
      <c r="B2834" s="134" t="s">
        <v>5590</v>
      </c>
      <c r="C2834" s="139" t="s">
        <v>353</v>
      </c>
      <c r="D2834" s="166">
        <v>0.59261679649353027</v>
      </c>
      <c r="E2834" s="177">
        <v>0.59261679649353027</v>
      </c>
    </row>
    <row r="2835" spans="1:5" ht="45">
      <c r="A2835" s="124" t="s">
        <v>5591</v>
      </c>
      <c r="B2835" s="134" t="s">
        <v>5592</v>
      </c>
      <c r="C2835" s="139" t="s">
        <v>348</v>
      </c>
      <c r="D2835" s="167">
        <v>173.85195922851563</v>
      </c>
      <c r="E2835" s="178">
        <v>173.85195922851563</v>
      </c>
    </row>
    <row r="2836" spans="1:5" ht="45">
      <c r="A2836" s="124" t="s">
        <v>5593</v>
      </c>
      <c r="B2836" s="134" t="s">
        <v>5594</v>
      </c>
      <c r="C2836" s="139" t="s">
        <v>348</v>
      </c>
      <c r="D2836" s="164">
        <v>-2373.636474609375</v>
      </c>
      <c r="E2836" s="175">
        <v>-2373.636474609375</v>
      </c>
    </row>
    <row r="2837" spans="1:5" ht="45">
      <c r="A2837" s="124" t="s">
        <v>5595</v>
      </c>
      <c r="B2837" s="134" t="s">
        <v>5596</v>
      </c>
      <c r="C2837" s="139"/>
      <c r="D2837" s="166">
        <v>-6.6214025020599365E-2</v>
      </c>
      <c r="E2837" s="177">
        <v>-6.6214025020599365E-2</v>
      </c>
    </row>
    <row r="2838" spans="1:5" ht="45">
      <c r="A2838" s="124" t="s">
        <v>5597</v>
      </c>
      <c r="B2838" s="134" t="s">
        <v>5598</v>
      </c>
      <c r="C2838" s="139" t="s">
        <v>3453</v>
      </c>
      <c r="D2838" s="167">
        <v>991.6485595703125</v>
      </c>
      <c r="E2838" s="178">
        <v>991.6485595703125</v>
      </c>
    </row>
    <row r="2839" spans="1:5" ht="45">
      <c r="A2839" s="124" t="s">
        <v>5599</v>
      </c>
      <c r="B2839" s="134" t="s">
        <v>5600</v>
      </c>
      <c r="C2839" s="139" t="s">
        <v>353</v>
      </c>
      <c r="D2839" s="161">
        <v>4.1788082122802734</v>
      </c>
      <c r="E2839" s="172">
        <v>4.1788082122802734</v>
      </c>
    </row>
    <row r="2840" spans="1:5" ht="60">
      <c r="A2840" s="124" t="s">
        <v>5601</v>
      </c>
      <c r="B2840" s="134" t="s">
        <v>5602</v>
      </c>
      <c r="C2840" s="139" t="s">
        <v>4963</v>
      </c>
      <c r="D2840" s="166">
        <v>0.63103771209716797</v>
      </c>
      <c r="E2840" s="177">
        <v>0.63103771209716797</v>
      </c>
    </row>
    <row r="2841" spans="1:5" ht="60">
      <c r="A2841" s="124" t="s">
        <v>5603</v>
      </c>
      <c r="B2841" s="134" t="s">
        <v>5604</v>
      </c>
      <c r="C2841" s="139" t="s">
        <v>4966</v>
      </c>
      <c r="D2841" s="171">
        <v>6.3404126558452845E-4</v>
      </c>
      <c r="E2841" s="182">
        <v>6.3404126558452845E-4</v>
      </c>
    </row>
    <row r="2842" spans="1:5" ht="30">
      <c r="A2842" s="124" t="s">
        <v>5605</v>
      </c>
      <c r="B2842" s="134" t="s">
        <v>5606</v>
      </c>
      <c r="C2842" s="139" t="s">
        <v>50</v>
      </c>
      <c r="D2842" s="161">
        <v>3.2082538604736328</v>
      </c>
      <c r="E2842" s="172">
        <v>3.2082540988922119</v>
      </c>
    </row>
    <row r="2843" spans="1:5" ht="30">
      <c r="A2843" s="124" t="s">
        <v>5607</v>
      </c>
      <c r="B2843" s="134" t="s">
        <v>5608</v>
      </c>
      <c r="C2843" s="139" t="s">
        <v>42</v>
      </c>
      <c r="D2843" s="162">
        <v>41.240699768066406</v>
      </c>
      <c r="E2843" s="173">
        <v>41.251789093017578</v>
      </c>
    </row>
    <row r="2844" spans="1:5" ht="30">
      <c r="A2844" s="124" t="s">
        <v>5609</v>
      </c>
      <c r="B2844" s="134" t="s">
        <v>5610</v>
      </c>
      <c r="C2844" s="139" t="s">
        <v>20</v>
      </c>
      <c r="D2844" s="162">
        <v>58.011272430419922</v>
      </c>
      <c r="E2844" s="173">
        <v>64.7012939453125</v>
      </c>
    </row>
    <row r="2845" spans="1:5" ht="30">
      <c r="A2845" s="124" t="s">
        <v>5611</v>
      </c>
      <c r="B2845" s="134" t="s">
        <v>5612</v>
      </c>
      <c r="C2845" s="139" t="s">
        <v>353</v>
      </c>
      <c r="D2845" s="166">
        <v>0.588828444480896</v>
      </c>
      <c r="E2845" s="177">
        <v>0.58897596597671509</v>
      </c>
    </row>
    <row r="2846" spans="1:5" ht="30">
      <c r="A2846" s="124" t="s">
        <v>5613</v>
      </c>
      <c r="B2846" s="134" t="s">
        <v>5614</v>
      </c>
      <c r="C2846" s="139" t="s">
        <v>348</v>
      </c>
      <c r="D2846" s="167">
        <v>172.94058227539062</v>
      </c>
      <c r="E2846" s="178">
        <v>172.98699951171875</v>
      </c>
    </row>
    <row r="2847" spans="1:5" ht="30">
      <c r="A2847" s="124" t="s">
        <v>5615</v>
      </c>
      <c r="B2847" s="134" t="s">
        <v>5616</v>
      </c>
      <c r="C2847" s="139" t="s">
        <v>348</v>
      </c>
      <c r="D2847" s="164">
        <v>-2374.5478515625</v>
      </c>
      <c r="E2847" s="175">
        <v>-2374.50146484375</v>
      </c>
    </row>
    <row r="2848" spans="1:5" ht="30">
      <c r="A2848" s="124" t="s">
        <v>5617</v>
      </c>
      <c r="B2848" s="134" t="s">
        <v>5618</v>
      </c>
      <c r="C2848" s="139"/>
      <c r="D2848" s="166">
        <v>-0.1847185492515564</v>
      </c>
      <c r="E2848" s="177">
        <v>-0.18469701707363129</v>
      </c>
    </row>
    <row r="2849" spans="1:5" ht="30">
      <c r="A2849" s="124" t="s">
        <v>5619</v>
      </c>
      <c r="B2849" s="134" t="s">
        <v>5620</v>
      </c>
      <c r="C2849" s="139" t="s">
        <v>3453</v>
      </c>
      <c r="D2849" s="167">
        <v>991.87811279296875</v>
      </c>
      <c r="E2849" s="178">
        <v>991.873779296875</v>
      </c>
    </row>
    <row r="2850" spans="1:5" ht="30">
      <c r="A2850" s="124" t="s">
        <v>5621</v>
      </c>
      <c r="B2850" s="134" t="s">
        <v>5622</v>
      </c>
      <c r="C2850" s="139" t="s">
        <v>353</v>
      </c>
      <c r="D2850" s="161">
        <v>4.1780767440795898</v>
      </c>
      <c r="E2850" s="172">
        <v>4.1780786514282227</v>
      </c>
    </row>
    <row r="2851" spans="1:5" ht="45">
      <c r="A2851" s="124" t="s">
        <v>5623</v>
      </c>
      <c r="B2851" s="134" t="s">
        <v>5624</v>
      </c>
      <c r="C2851" s="139" t="s">
        <v>4963</v>
      </c>
      <c r="D2851" s="166">
        <v>0.63083565235137939</v>
      </c>
      <c r="E2851" s="177">
        <v>0.63084954023361206</v>
      </c>
    </row>
    <row r="2852" spans="1:5" ht="30">
      <c r="A2852" s="124" t="s">
        <v>5625</v>
      </c>
      <c r="B2852" s="134" t="s">
        <v>5626</v>
      </c>
      <c r="C2852" s="139" t="s">
        <v>4966</v>
      </c>
      <c r="D2852" s="171">
        <v>6.3731061527505517E-4</v>
      </c>
      <c r="E2852" s="182">
        <v>6.3718011369928718E-4</v>
      </c>
    </row>
    <row r="2853" spans="1:5" ht="45">
      <c r="A2853" s="124" t="s">
        <v>5627</v>
      </c>
      <c r="B2853" s="134" t="s">
        <v>5628</v>
      </c>
      <c r="C2853" s="139" t="s">
        <v>50</v>
      </c>
      <c r="D2853" s="161">
        <v>2.3808958530426025</v>
      </c>
      <c r="E2853" s="172">
        <v>2.3808960914611816</v>
      </c>
    </row>
    <row r="2854" spans="1:5" ht="45">
      <c r="A2854" s="124" t="s">
        <v>5629</v>
      </c>
      <c r="B2854" s="134" t="s">
        <v>5630</v>
      </c>
      <c r="C2854" s="139" t="s">
        <v>42</v>
      </c>
      <c r="D2854" s="162">
        <v>65.937660217285156</v>
      </c>
      <c r="E2854" s="173">
        <v>66.14111328125</v>
      </c>
    </row>
    <row r="2855" spans="1:5" ht="45">
      <c r="A2855" s="124" t="s">
        <v>5631</v>
      </c>
      <c r="B2855" s="134" t="s">
        <v>5632</v>
      </c>
      <c r="C2855" s="139" t="s">
        <v>20</v>
      </c>
      <c r="D2855" s="162">
        <v>58.011272430419922</v>
      </c>
      <c r="E2855" s="173">
        <v>64.7012939453125</v>
      </c>
    </row>
    <row r="2856" spans="1:5" ht="45">
      <c r="A2856" s="124" t="s">
        <v>5633</v>
      </c>
      <c r="B2856" s="134" t="s">
        <v>5634</v>
      </c>
      <c r="C2856" s="139" t="s">
        <v>353</v>
      </c>
      <c r="D2856" s="166">
        <v>0.90501135587692261</v>
      </c>
      <c r="E2856" s="177">
        <v>0.90752166509628296</v>
      </c>
    </row>
    <row r="2857" spans="1:5" ht="45">
      <c r="A2857" s="124" t="s">
        <v>5635</v>
      </c>
      <c r="B2857" s="134" t="s">
        <v>5636</v>
      </c>
      <c r="C2857" s="139" t="s">
        <v>348</v>
      </c>
      <c r="D2857" s="167">
        <v>276.17239379882812</v>
      </c>
      <c r="E2857" s="178">
        <v>277.024169921875</v>
      </c>
    </row>
    <row r="2858" spans="1:5" ht="45">
      <c r="A2858" s="124" t="s">
        <v>5637</v>
      </c>
      <c r="B2858" s="134" t="s">
        <v>5638</v>
      </c>
      <c r="C2858" s="139" t="s">
        <v>348</v>
      </c>
      <c r="D2858" s="164">
        <v>-2271.316162109375</v>
      </c>
      <c r="E2858" s="175">
        <v>-2270.46435546875</v>
      </c>
    </row>
    <row r="2859" spans="1:5" ht="45">
      <c r="A2859" s="124" t="s">
        <v>5639</v>
      </c>
      <c r="B2859" s="134" t="s">
        <v>5640</v>
      </c>
      <c r="C2859" s="139"/>
      <c r="D2859" s="166">
        <v>-0.11545421928167343</v>
      </c>
      <c r="E2859" s="177">
        <v>-0.11506453156471252</v>
      </c>
    </row>
    <row r="2860" spans="1:5" ht="45">
      <c r="A2860" s="124" t="s">
        <v>5641</v>
      </c>
      <c r="B2860" s="134" t="s">
        <v>5642</v>
      </c>
      <c r="C2860" s="139" t="s">
        <v>3453</v>
      </c>
      <c r="D2860" s="167">
        <v>980.15093994140625</v>
      </c>
      <c r="E2860" s="178">
        <v>980.0391845703125</v>
      </c>
    </row>
    <row r="2861" spans="1:5" ht="45">
      <c r="A2861" s="124" t="s">
        <v>5643</v>
      </c>
      <c r="B2861" s="134" t="s">
        <v>5644</v>
      </c>
      <c r="C2861" s="139" t="s">
        <v>353</v>
      </c>
      <c r="D2861" s="161">
        <v>4.186948299407959</v>
      </c>
      <c r="E2861" s="172">
        <v>4.1870546340942383</v>
      </c>
    </row>
    <row r="2862" spans="1:5" ht="60">
      <c r="A2862" s="124" t="s">
        <v>5645</v>
      </c>
      <c r="B2862" s="134" t="s">
        <v>5646</v>
      </c>
      <c r="C2862" s="139" t="s">
        <v>4963</v>
      </c>
      <c r="D2862" s="166">
        <v>0.65683156251907349</v>
      </c>
      <c r="E2862" s="177">
        <v>0.65700751543045044</v>
      </c>
    </row>
    <row r="2863" spans="1:5" ht="60">
      <c r="A2863" s="124" t="s">
        <v>5647</v>
      </c>
      <c r="B2863" s="134" t="s">
        <v>5648</v>
      </c>
      <c r="C2863" s="139" t="s">
        <v>4966</v>
      </c>
      <c r="D2863" s="171">
        <v>4.2767688864842057E-4</v>
      </c>
      <c r="E2863" s="182">
        <v>4.2644690256565809E-4</v>
      </c>
    </row>
    <row r="2864" spans="1:5" ht="30">
      <c r="A2864" s="124" t="s">
        <v>5649</v>
      </c>
      <c r="B2864" s="134" t="s">
        <v>5650</v>
      </c>
      <c r="C2864" s="139" t="s">
        <v>50</v>
      </c>
      <c r="D2864" s="162">
        <v>59.862781524658203</v>
      </c>
      <c r="E2864" s="173">
        <v>60.318290710449219</v>
      </c>
    </row>
    <row r="2865" spans="1:5" ht="30">
      <c r="A2865" s="124" t="s">
        <v>5651</v>
      </c>
      <c r="B2865" s="134" t="s">
        <v>5652</v>
      </c>
      <c r="C2865" s="139" t="s">
        <v>42</v>
      </c>
      <c r="D2865" s="167">
        <v>105.27946472167969</v>
      </c>
      <c r="E2865" s="178">
        <v>105.28648376464844</v>
      </c>
    </row>
    <row r="2866" spans="1:5" ht="30">
      <c r="A2866" s="124" t="s">
        <v>5653</v>
      </c>
      <c r="B2866" s="134" t="s">
        <v>5654</v>
      </c>
      <c r="C2866" s="139" t="s">
        <v>20</v>
      </c>
      <c r="D2866" s="162">
        <v>66.964347839355469</v>
      </c>
      <c r="E2866" s="173">
        <v>74.678741455078125</v>
      </c>
    </row>
    <row r="2867" spans="1:5" ht="30">
      <c r="A2867" s="124" t="s">
        <v>5655</v>
      </c>
      <c r="B2867" s="134" t="s">
        <v>5656</v>
      </c>
      <c r="C2867" s="139" t="s">
        <v>353</v>
      </c>
      <c r="D2867" s="161">
        <v>1.3615399599075317</v>
      </c>
      <c r="E2867" s="172">
        <v>1.361581563949585</v>
      </c>
    </row>
    <row r="2868" spans="1:5" ht="30">
      <c r="A2868" s="124" t="s">
        <v>5657</v>
      </c>
      <c r="B2868" s="134" t="s">
        <v>5658</v>
      </c>
      <c r="C2868" s="139" t="s">
        <v>348</v>
      </c>
      <c r="D2868" s="167">
        <v>445.74282836914063</v>
      </c>
      <c r="E2868" s="178">
        <v>445.80642700195312</v>
      </c>
    </row>
    <row r="2869" spans="1:5" ht="30">
      <c r="A2869" s="124" t="s">
        <v>5659</v>
      </c>
      <c r="B2869" s="134" t="s">
        <v>5660</v>
      </c>
      <c r="C2869" s="139" t="s">
        <v>348</v>
      </c>
      <c r="D2869" s="164">
        <v>-2101.74560546875</v>
      </c>
      <c r="E2869" s="175">
        <v>-2101.68212890625</v>
      </c>
    </row>
    <row r="2870" spans="1:5" ht="30">
      <c r="A2870" s="124" t="s">
        <v>5661</v>
      </c>
      <c r="B2870" s="134" t="s">
        <v>5662</v>
      </c>
      <c r="C2870" s="139"/>
      <c r="D2870" s="166">
        <v>-0.48812857270240784</v>
      </c>
      <c r="E2870" s="177">
        <v>-0.49066808819770813</v>
      </c>
    </row>
    <row r="2871" spans="1:5" ht="30">
      <c r="A2871" s="124" t="s">
        <v>5663</v>
      </c>
      <c r="B2871" s="134" t="s">
        <v>5664</v>
      </c>
      <c r="C2871" s="139" t="s">
        <v>3453</v>
      </c>
      <c r="D2871" s="167">
        <v>957.3055419921875</v>
      </c>
      <c r="E2871" s="178">
        <v>957.32171630859375</v>
      </c>
    </row>
    <row r="2872" spans="1:5" ht="30">
      <c r="A2872" s="124" t="s">
        <v>5665</v>
      </c>
      <c r="B2872" s="134" t="s">
        <v>5666</v>
      </c>
      <c r="C2872" s="139" t="s">
        <v>353</v>
      </c>
      <c r="D2872" s="161">
        <v>4.2086901664733887</v>
      </c>
      <c r="E2872" s="172">
        <v>4.2085981369018555</v>
      </c>
    </row>
    <row r="2873" spans="1:5" ht="30">
      <c r="A2873" s="124" t="s">
        <v>5667</v>
      </c>
      <c r="B2873" s="134" t="s">
        <v>5668</v>
      </c>
      <c r="C2873" s="139" t="s">
        <v>4963</v>
      </c>
      <c r="D2873" s="166">
        <v>0.68361985683441162</v>
      </c>
      <c r="E2873" s="177">
        <v>0.6836477518081665</v>
      </c>
    </row>
    <row r="2874" spans="1:5" ht="30">
      <c r="A2874" s="124" t="s">
        <v>5669</v>
      </c>
      <c r="B2874" s="134" t="s">
        <v>5670</v>
      </c>
      <c r="C2874" s="139" t="s">
        <v>4966</v>
      </c>
      <c r="D2874" s="171">
        <v>2.6876525953412056E-4</v>
      </c>
      <c r="E2874" s="182">
        <v>2.6875836192630231E-4</v>
      </c>
    </row>
    <row r="2875" spans="1:5" ht="30">
      <c r="A2875" s="124" t="s">
        <v>5671</v>
      </c>
      <c r="B2875" s="134" t="s">
        <v>5672</v>
      </c>
      <c r="C2875" s="139" t="s">
        <v>50</v>
      </c>
      <c r="D2875" s="161">
        <v>2.6909999847412109</v>
      </c>
      <c r="E2875" s="172">
        <v>2.7120110988616943</v>
      </c>
    </row>
    <row r="2876" spans="1:5" ht="30">
      <c r="A2876" s="124" t="s">
        <v>5673</v>
      </c>
      <c r="B2876" s="134" t="s">
        <v>5674</v>
      </c>
      <c r="C2876" s="139" t="s">
        <v>42</v>
      </c>
      <c r="D2876" s="167">
        <v>375.44979858398437</v>
      </c>
      <c r="E2876" s="178">
        <v>375.46749877929687</v>
      </c>
    </row>
    <row r="2877" spans="1:5" ht="30">
      <c r="A2877" s="124" t="s">
        <v>5675</v>
      </c>
      <c r="B2877" s="134" t="s">
        <v>5676</v>
      </c>
      <c r="C2877" s="139" t="s">
        <v>20</v>
      </c>
      <c r="D2877" s="170">
        <v>2.9418970370898023E-7</v>
      </c>
      <c r="E2877" s="181">
        <v>2.9418970370898023E-7</v>
      </c>
    </row>
    <row r="2878" spans="1:5" ht="30">
      <c r="A2878" s="124" t="s">
        <v>5677</v>
      </c>
      <c r="B2878" s="134" t="s">
        <v>5678</v>
      </c>
      <c r="C2878" s="139" t="s">
        <v>353</v>
      </c>
      <c r="D2878" s="161">
        <v>8.0082674026489258</v>
      </c>
      <c r="E2878" s="172">
        <v>8.0046939849853516</v>
      </c>
    </row>
    <row r="2879" spans="1:5" ht="30">
      <c r="A2879" s="124" t="s">
        <v>5679</v>
      </c>
      <c r="B2879" s="134" t="s">
        <v>5680</v>
      </c>
      <c r="C2879" s="139" t="s">
        <v>348</v>
      </c>
      <c r="D2879" s="163">
        <v>3224.9990234375</v>
      </c>
      <c r="E2879" s="174">
        <v>3224.99951171875</v>
      </c>
    </row>
    <row r="2880" spans="1:5" ht="30">
      <c r="A2880" s="124" t="s">
        <v>5681</v>
      </c>
      <c r="B2880" s="134" t="s">
        <v>5682</v>
      </c>
      <c r="C2880" s="139" t="s">
        <v>348</v>
      </c>
      <c r="D2880" s="167">
        <v>677.51055908203125</v>
      </c>
      <c r="E2880" s="178">
        <v>677.5108642578125</v>
      </c>
    </row>
    <row r="2881" spans="1:5" ht="30">
      <c r="A2881" s="124" t="s">
        <v>5683</v>
      </c>
      <c r="B2881" s="134" t="s">
        <v>5684</v>
      </c>
      <c r="C2881" s="139"/>
      <c r="D2881" s="161">
        <v>1.2323286533355713</v>
      </c>
      <c r="E2881" s="172">
        <v>1.2322444915771484</v>
      </c>
    </row>
    <row r="2882" spans="1:5" ht="30">
      <c r="A2882" s="124" t="s">
        <v>5685</v>
      </c>
      <c r="B2882" s="134" t="s">
        <v>5686</v>
      </c>
      <c r="C2882" s="139" t="s">
        <v>3453</v>
      </c>
      <c r="D2882" s="166">
        <v>0.90264600515365601</v>
      </c>
      <c r="E2882" s="177">
        <v>0.90969753265380859</v>
      </c>
    </row>
    <row r="2883" spans="1:5" ht="30">
      <c r="A2883" s="124" t="s">
        <v>5687</v>
      </c>
      <c r="B2883" s="134" t="s">
        <v>5688</v>
      </c>
      <c r="C2883" s="139" t="s">
        <v>353</v>
      </c>
      <c r="D2883" s="161">
        <v>2.0632829666137695</v>
      </c>
      <c r="E2883" s="172">
        <v>2.0634374618530273</v>
      </c>
    </row>
    <row r="2884" spans="1:5" ht="30">
      <c r="A2884" s="124" t="s">
        <v>5689</v>
      </c>
      <c r="B2884" s="134" t="s">
        <v>5690</v>
      </c>
      <c r="C2884" s="139" t="s">
        <v>4963</v>
      </c>
      <c r="D2884" s="166">
        <v>5.2048888057470322E-2</v>
      </c>
      <c r="E2884" s="177">
        <v>5.2052639424800873E-2</v>
      </c>
    </row>
    <row r="2885" spans="1:5" ht="30">
      <c r="A2885" s="124" t="s">
        <v>5691</v>
      </c>
      <c r="B2885" s="134" t="s">
        <v>5692</v>
      </c>
      <c r="C2885" s="139" t="s">
        <v>4966</v>
      </c>
      <c r="D2885" s="170">
        <v>2.343011146876961E-5</v>
      </c>
      <c r="E2885" s="181">
        <v>2.3430760847986676E-5</v>
      </c>
    </row>
    <row r="2886" spans="1:5" ht="30">
      <c r="A2886" s="124" t="s">
        <v>5693</v>
      </c>
      <c r="B2886" s="134" t="s">
        <v>5694</v>
      </c>
      <c r="C2886" s="139" t="s">
        <v>50</v>
      </c>
      <c r="D2886" s="161">
        <v>1.3582460880279541</v>
      </c>
      <c r="E2886" s="172">
        <v>1.3582460880279541</v>
      </c>
    </row>
    <row r="2887" spans="1:5" ht="30">
      <c r="A2887" s="124" t="s">
        <v>5695</v>
      </c>
      <c r="B2887" s="134" t="s">
        <v>5696</v>
      </c>
      <c r="C2887" s="139" t="s">
        <v>42</v>
      </c>
      <c r="D2887" s="162">
        <v>30.024744033813477</v>
      </c>
      <c r="E2887" s="173">
        <v>28.025503158569336</v>
      </c>
    </row>
    <row r="2888" spans="1:5" ht="30">
      <c r="A2888" s="124" t="s">
        <v>5697</v>
      </c>
      <c r="B2888" s="134" t="s">
        <v>5698</v>
      </c>
      <c r="C2888" s="139" t="s">
        <v>20</v>
      </c>
      <c r="D2888" s="163">
        <v>4482.35888671875</v>
      </c>
      <c r="E2888" s="174">
        <v>3503.29052734375</v>
      </c>
    </row>
    <row r="2889" spans="1:5" ht="30">
      <c r="A2889" s="124" t="s">
        <v>5699</v>
      </c>
      <c r="B2889" s="134" t="s">
        <v>5700</v>
      </c>
      <c r="C2889" s="139" t="s">
        <v>353</v>
      </c>
      <c r="D2889" s="166">
        <v>0.43709409236907959</v>
      </c>
      <c r="E2889" s="177">
        <v>0.40943661332130432</v>
      </c>
    </row>
    <row r="2890" spans="1:5" ht="30">
      <c r="A2890" s="124" t="s">
        <v>5701</v>
      </c>
      <c r="B2890" s="134" t="s">
        <v>5702</v>
      </c>
      <c r="C2890" s="139" t="s">
        <v>348</v>
      </c>
      <c r="D2890" s="167">
        <v>125.87983703613281</v>
      </c>
      <c r="E2890" s="178">
        <v>117.51931762695312</v>
      </c>
    </row>
    <row r="2891" spans="1:5" ht="30">
      <c r="A2891" s="124" t="s">
        <v>5703</v>
      </c>
      <c r="B2891" s="134" t="s">
        <v>5704</v>
      </c>
      <c r="C2891" s="139" t="s">
        <v>348</v>
      </c>
      <c r="D2891" s="164">
        <v>-2421.608642578125</v>
      </c>
      <c r="E2891" s="175">
        <v>-2429.96923828125</v>
      </c>
    </row>
    <row r="2892" spans="1:5" ht="30">
      <c r="A2892" s="124" t="s">
        <v>5705</v>
      </c>
      <c r="B2892" s="134" t="s">
        <v>5706</v>
      </c>
      <c r="C2892" s="139"/>
      <c r="D2892" s="166">
        <v>-0.14713135361671448</v>
      </c>
      <c r="E2892" s="177">
        <v>-0.15087367594242096</v>
      </c>
    </row>
    <row r="2893" spans="1:5" ht="30">
      <c r="A2893" s="124" t="s">
        <v>5707</v>
      </c>
      <c r="B2893" s="134" t="s">
        <v>5708</v>
      </c>
      <c r="C2893" s="139" t="s">
        <v>3453</v>
      </c>
      <c r="D2893" s="167">
        <v>995.6976318359375</v>
      </c>
      <c r="E2893" s="178">
        <v>996.283447265625</v>
      </c>
    </row>
    <row r="2894" spans="1:5" ht="30">
      <c r="A2894" s="124" t="s">
        <v>5709</v>
      </c>
      <c r="B2894" s="134" t="s">
        <v>5710</v>
      </c>
      <c r="C2894" s="139" t="s">
        <v>353</v>
      </c>
      <c r="D2894" s="161">
        <v>4.1780881881713867</v>
      </c>
      <c r="E2894" s="172">
        <v>4.1783967018127441</v>
      </c>
    </row>
    <row r="2895" spans="1:5" ht="45">
      <c r="A2895" s="124" t="s">
        <v>5711</v>
      </c>
      <c r="B2895" s="134" t="s">
        <v>5712</v>
      </c>
      <c r="C2895" s="139" t="s">
        <v>4963</v>
      </c>
      <c r="D2895" s="166">
        <v>0.61559444665908813</v>
      </c>
      <c r="E2895" s="177">
        <v>0.61265534162521362</v>
      </c>
    </row>
    <row r="2896" spans="1:5" ht="45">
      <c r="A2896" s="124" t="s">
        <v>5713</v>
      </c>
      <c r="B2896" s="134" t="s">
        <v>5714</v>
      </c>
      <c r="C2896" s="139" t="s">
        <v>4966</v>
      </c>
      <c r="D2896" s="171">
        <v>7.959396461956203E-4</v>
      </c>
      <c r="E2896" s="182">
        <v>8.3101645577698946E-4</v>
      </c>
    </row>
    <row r="2897" spans="1:5" ht="30">
      <c r="A2897" s="124" t="s">
        <v>5715</v>
      </c>
      <c r="B2897" s="134" t="s">
        <v>5716</v>
      </c>
      <c r="C2897" s="139" t="s">
        <v>50</v>
      </c>
      <c r="D2897" s="161">
        <v>1.3582460880279541</v>
      </c>
      <c r="E2897" s="172">
        <v>1.3582460880279541</v>
      </c>
    </row>
    <row r="2898" spans="1:5" ht="30">
      <c r="A2898" s="124" t="s">
        <v>5717</v>
      </c>
      <c r="B2898" s="134" t="s">
        <v>5718</v>
      </c>
      <c r="C2898" s="139" t="s">
        <v>42</v>
      </c>
      <c r="D2898" s="162">
        <v>30.024744033813477</v>
      </c>
      <c r="E2898" s="173">
        <v>28.025503158569336</v>
      </c>
    </row>
    <row r="2899" spans="1:5" ht="30">
      <c r="A2899" s="124" t="s">
        <v>5719</v>
      </c>
      <c r="B2899" s="134" t="s">
        <v>5720</v>
      </c>
      <c r="C2899" s="139" t="s">
        <v>20</v>
      </c>
      <c r="D2899" s="163">
        <v>4482.35888671875</v>
      </c>
      <c r="E2899" s="174">
        <v>3503.29052734375</v>
      </c>
    </row>
    <row r="2900" spans="1:5" ht="30">
      <c r="A2900" s="124" t="s">
        <v>5721</v>
      </c>
      <c r="B2900" s="134" t="s">
        <v>5722</v>
      </c>
      <c r="C2900" s="139" t="s">
        <v>353</v>
      </c>
      <c r="D2900" s="166">
        <v>0.43709409236907959</v>
      </c>
      <c r="E2900" s="177">
        <v>0.40943661332130432</v>
      </c>
    </row>
    <row r="2901" spans="1:5" ht="30">
      <c r="A2901" s="124" t="s">
        <v>5723</v>
      </c>
      <c r="B2901" s="134" t="s">
        <v>5724</v>
      </c>
      <c r="C2901" s="139" t="s">
        <v>348</v>
      </c>
      <c r="D2901" s="167">
        <v>125.87983703613281</v>
      </c>
      <c r="E2901" s="178">
        <v>117.51931762695312</v>
      </c>
    </row>
    <row r="2902" spans="1:5" ht="30">
      <c r="A2902" s="124" t="s">
        <v>5725</v>
      </c>
      <c r="B2902" s="134" t="s">
        <v>5726</v>
      </c>
      <c r="C2902" s="139" t="s">
        <v>348</v>
      </c>
      <c r="D2902" s="164">
        <v>-2421.608642578125</v>
      </c>
      <c r="E2902" s="175">
        <v>-2429.96923828125</v>
      </c>
    </row>
    <row r="2903" spans="1:5" ht="30">
      <c r="A2903" s="124" t="s">
        <v>5727</v>
      </c>
      <c r="B2903" s="134" t="s">
        <v>5728</v>
      </c>
      <c r="C2903" s="139"/>
      <c r="D2903" s="166">
        <v>-0.14713135361671448</v>
      </c>
      <c r="E2903" s="177">
        <v>-0.15087367594242096</v>
      </c>
    </row>
    <row r="2904" spans="1:5" ht="30">
      <c r="A2904" s="124" t="s">
        <v>5729</v>
      </c>
      <c r="B2904" s="134" t="s">
        <v>5730</v>
      </c>
      <c r="C2904" s="139" t="s">
        <v>3453</v>
      </c>
      <c r="D2904" s="167">
        <v>995.6976318359375</v>
      </c>
      <c r="E2904" s="178">
        <v>996.283447265625</v>
      </c>
    </row>
    <row r="2905" spans="1:5" ht="30">
      <c r="A2905" s="124" t="s">
        <v>5731</v>
      </c>
      <c r="B2905" s="134" t="s">
        <v>5732</v>
      </c>
      <c r="C2905" s="139" t="s">
        <v>353</v>
      </c>
      <c r="D2905" s="161">
        <v>4.1780881881713867</v>
      </c>
      <c r="E2905" s="172">
        <v>4.1783967018127441</v>
      </c>
    </row>
    <row r="2906" spans="1:5" ht="30">
      <c r="A2906" s="124" t="s">
        <v>5733</v>
      </c>
      <c r="B2906" s="134" t="s">
        <v>5734</v>
      </c>
      <c r="C2906" s="139" t="s">
        <v>4963</v>
      </c>
      <c r="D2906" s="166">
        <v>0.61559444665908813</v>
      </c>
      <c r="E2906" s="177">
        <v>0.61265534162521362</v>
      </c>
    </row>
    <row r="2907" spans="1:5" ht="30">
      <c r="A2907" s="124" t="s">
        <v>5735</v>
      </c>
      <c r="B2907" s="134" t="s">
        <v>5736</v>
      </c>
      <c r="C2907" s="139" t="s">
        <v>4966</v>
      </c>
      <c r="D2907" s="171">
        <v>7.959396461956203E-4</v>
      </c>
      <c r="E2907" s="182">
        <v>8.3101645577698946E-4</v>
      </c>
    </row>
    <row r="2908" spans="1:5" ht="30">
      <c r="A2908" s="124" t="s">
        <v>5737</v>
      </c>
      <c r="B2908" s="134" t="s">
        <v>5738</v>
      </c>
      <c r="C2908" s="139" t="s">
        <v>50</v>
      </c>
      <c r="D2908" s="161">
        <v>1.3582460880279541</v>
      </c>
      <c r="E2908" s="172">
        <v>1.3582460880279541</v>
      </c>
    </row>
    <row r="2909" spans="1:5" ht="30">
      <c r="A2909" s="124" t="s">
        <v>5739</v>
      </c>
      <c r="B2909" s="134" t="s">
        <v>5740</v>
      </c>
      <c r="C2909" s="139" t="s">
        <v>42</v>
      </c>
      <c r="D2909" s="162">
        <v>30.013723373413086</v>
      </c>
      <c r="E2909" s="173">
        <v>28.014450073242188</v>
      </c>
    </row>
    <row r="2910" spans="1:5" ht="30">
      <c r="A2910" s="124" t="s">
        <v>5741</v>
      </c>
      <c r="B2910" s="134" t="s">
        <v>5742</v>
      </c>
      <c r="C2910" s="139" t="s">
        <v>20</v>
      </c>
      <c r="D2910" s="170">
        <v>2.9418970370898023E-7</v>
      </c>
      <c r="E2910" s="181">
        <v>2.9418970370898023E-7</v>
      </c>
    </row>
    <row r="2911" spans="1:5" ht="30">
      <c r="A2911" s="124" t="s">
        <v>5743</v>
      </c>
      <c r="B2911" s="134" t="s">
        <v>5744</v>
      </c>
      <c r="C2911" s="139" t="s">
        <v>353</v>
      </c>
      <c r="D2911" s="166">
        <v>0.43694192171096802</v>
      </c>
      <c r="E2911" s="177">
        <v>0.40928345918655396</v>
      </c>
    </row>
    <row r="2912" spans="1:5" ht="30">
      <c r="A2912" s="124" t="s">
        <v>5745</v>
      </c>
      <c r="B2912" s="134" t="s">
        <v>5746</v>
      </c>
      <c r="C2912" s="139" t="s">
        <v>348</v>
      </c>
      <c r="D2912" s="167">
        <v>125.83383941650391</v>
      </c>
      <c r="E2912" s="178">
        <v>117.47303771972656</v>
      </c>
    </row>
    <row r="2913" spans="1:5" ht="30">
      <c r="A2913" s="124" t="s">
        <v>5747</v>
      </c>
      <c r="B2913" s="134" t="s">
        <v>5748</v>
      </c>
      <c r="C2913" s="139" t="s">
        <v>348</v>
      </c>
      <c r="D2913" s="164">
        <v>-2421.65478515625</v>
      </c>
      <c r="E2913" s="175">
        <v>-2430.015380859375</v>
      </c>
    </row>
    <row r="2914" spans="1:5" ht="30">
      <c r="A2914" s="124" t="s">
        <v>5749</v>
      </c>
      <c r="B2914" s="134" t="s">
        <v>5750</v>
      </c>
      <c r="C2914" s="139"/>
      <c r="D2914" s="166">
        <v>-0.14715194702148438</v>
      </c>
      <c r="E2914" s="177">
        <v>-0.15089438855648041</v>
      </c>
    </row>
    <row r="2915" spans="1:5" ht="30">
      <c r="A2915" s="124" t="s">
        <v>5751</v>
      </c>
      <c r="B2915" s="134" t="s">
        <v>5752</v>
      </c>
      <c r="C2915" s="139" t="s">
        <v>3453</v>
      </c>
      <c r="D2915" s="167">
        <v>995.700927734375</v>
      </c>
      <c r="E2915" s="178">
        <v>996.28662109375</v>
      </c>
    </row>
    <row r="2916" spans="1:5" ht="30">
      <c r="A2916" s="124" t="s">
        <v>5753</v>
      </c>
      <c r="B2916" s="134" t="s">
        <v>5754</v>
      </c>
      <c r="C2916" s="139" t="s">
        <v>353</v>
      </c>
      <c r="D2916" s="161">
        <v>4.1780896186828613</v>
      </c>
      <c r="E2916" s="172">
        <v>4.1783990859985352</v>
      </c>
    </row>
    <row r="2917" spans="1:5" ht="30">
      <c r="A2917" s="124" t="s">
        <v>5755</v>
      </c>
      <c r="B2917" s="134" t="s">
        <v>5756</v>
      </c>
      <c r="C2917" s="139" t="s">
        <v>4963</v>
      </c>
      <c r="D2917" s="166">
        <v>0.61557847261428833</v>
      </c>
      <c r="E2917" s="177">
        <v>0.61263889074325562</v>
      </c>
    </row>
    <row r="2918" spans="1:5" ht="30">
      <c r="A2918" s="124" t="s">
        <v>5757</v>
      </c>
      <c r="B2918" s="134" t="s">
        <v>5758</v>
      </c>
      <c r="C2918" s="139" t="s">
        <v>4966</v>
      </c>
      <c r="D2918" s="171">
        <v>7.961263763718307E-4</v>
      </c>
      <c r="E2918" s="182">
        <v>8.3121733041480184E-4</v>
      </c>
    </row>
    <row r="2919" spans="1:5" ht="45">
      <c r="A2919" s="124" t="s">
        <v>5759</v>
      </c>
      <c r="B2919" s="134" t="s">
        <v>5760</v>
      </c>
      <c r="C2919" s="139" t="s">
        <v>50</v>
      </c>
      <c r="D2919" s="161">
        <v>1.3582460880279541</v>
      </c>
      <c r="E2919" s="172">
        <v>1.3582460880279541</v>
      </c>
    </row>
    <row r="2920" spans="1:5" ht="45">
      <c r="A2920" s="124" t="s">
        <v>5761</v>
      </c>
      <c r="B2920" s="134" t="s">
        <v>5762</v>
      </c>
      <c r="C2920" s="139" t="s">
        <v>42</v>
      </c>
      <c r="D2920" s="162">
        <v>30.024677276611328</v>
      </c>
      <c r="E2920" s="173">
        <v>28.025537490844727</v>
      </c>
    </row>
    <row r="2921" spans="1:5" ht="45">
      <c r="A2921" s="124" t="s">
        <v>5763</v>
      </c>
      <c r="B2921" s="134" t="s">
        <v>5764</v>
      </c>
      <c r="C2921" s="139" t="s">
        <v>20</v>
      </c>
      <c r="D2921" s="163">
        <v>4482.35888671875</v>
      </c>
      <c r="E2921" s="174">
        <v>3503.29052734375</v>
      </c>
    </row>
    <row r="2922" spans="1:5" ht="45">
      <c r="A2922" s="124" t="s">
        <v>5765</v>
      </c>
      <c r="B2922" s="134" t="s">
        <v>5766</v>
      </c>
      <c r="C2922" s="139" t="s">
        <v>353</v>
      </c>
      <c r="D2922" s="166">
        <v>0.43709322810173035</v>
      </c>
      <c r="E2922" s="177">
        <v>0.40943744778633118</v>
      </c>
    </row>
    <row r="2923" spans="1:5" ht="45">
      <c r="A2923" s="124" t="s">
        <v>5767</v>
      </c>
      <c r="B2923" s="134" t="s">
        <v>5768</v>
      </c>
      <c r="C2923" s="139" t="s">
        <v>348</v>
      </c>
      <c r="D2923" s="167">
        <v>125.87955474853516</v>
      </c>
      <c r="E2923" s="178">
        <v>117.51960754394531</v>
      </c>
    </row>
    <row r="2924" spans="1:5" ht="45">
      <c r="A2924" s="124" t="s">
        <v>5769</v>
      </c>
      <c r="B2924" s="134" t="s">
        <v>5770</v>
      </c>
      <c r="C2924" s="139" t="s">
        <v>348</v>
      </c>
      <c r="D2924" s="164">
        <v>-2421.60888671875</v>
      </c>
      <c r="E2924" s="175">
        <v>-2429.968994140625</v>
      </c>
    </row>
    <row r="2925" spans="1:5" ht="45">
      <c r="A2925" s="124" t="s">
        <v>5771</v>
      </c>
      <c r="B2925" s="134" t="s">
        <v>5772</v>
      </c>
      <c r="C2925" s="139"/>
      <c r="D2925" s="166">
        <v>-0.14713148772716522</v>
      </c>
      <c r="E2925" s="177">
        <v>-0.15087355673313141</v>
      </c>
    </row>
    <row r="2926" spans="1:5" ht="45">
      <c r="A2926" s="124" t="s">
        <v>5773</v>
      </c>
      <c r="B2926" s="134" t="s">
        <v>5774</v>
      </c>
      <c r="C2926" s="139" t="s">
        <v>3453</v>
      </c>
      <c r="D2926" s="167">
        <v>995.6976318359375</v>
      </c>
      <c r="E2926" s="178">
        <v>996.283447265625</v>
      </c>
    </row>
    <row r="2927" spans="1:5" ht="45">
      <c r="A2927" s="124" t="s">
        <v>5775</v>
      </c>
      <c r="B2927" s="134" t="s">
        <v>5776</v>
      </c>
      <c r="C2927" s="139" t="s">
        <v>353</v>
      </c>
      <c r="D2927" s="161">
        <v>4.1780886650085449</v>
      </c>
      <c r="E2927" s="172">
        <v>4.1783967018127441</v>
      </c>
    </row>
    <row r="2928" spans="1:5" ht="45">
      <c r="A2928" s="124" t="s">
        <v>5777</v>
      </c>
      <c r="B2928" s="134" t="s">
        <v>5778</v>
      </c>
      <c r="C2928" s="139" t="s">
        <v>4963</v>
      </c>
      <c r="D2928" s="166">
        <v>0.61559438705444336</v>
      </c>
      <c r="E2928" s="177">
        <v>0.6126554012298584</v>
      </c>
    </row>
    <row r="2929" spans="1:5" ht="45">
      <c r="A2929" s="124" t="s">
        <v>5779</v>
      </c>
      <c r="B2929" s="134" t="s">
        <v>5780</v>
      </c>
      <c r="C2929" s="139" t="s">
        <v>4966</v>
      </c>
      <c r="D2929" s="171">
        <v>7.9594081034883857E-4</v>
      </c>
      <c r="E2929" s="182">
        <v>8.3101587370038033E-4</v>
      </c>
    </row>
    <row r="2930" spans="1:5" ht="30">
      <c r="A2930" s="124" t="s">
        <v>5781</v>
      </c>
      <c r="B2930" s="134" t="s">
        <v>5782</v>
      </c>
      <c r="C2930" s="139" t="s">
        <v>50</v>
      </c>
      <c r="D2930" s="161">
        <v>1.0135135650634766</v>
      </c>
      <c r="E2930" s="172">
        <v>1.0135135650634766</v>
      </c>
    </row>
    <row r="2931" spans="1:5" ht="30">
      <c r="A2931" s="124" t="s">
        <v>5783</v>
      </c>
      <c r="B2931" s="134" t="s">
        <v>5784</v>
      </c>
      <c r="C2931" s="139" t="s">
        <v>42</v>
      </c>
      <c r="D2931" s="162">
        <v>30.021286010742188</v>
      </c>
      <c r="E2931" s="173">
        <v>28.022079467773438</v>
      </c>
    </row>
    <row r="2932" spans="1:5" ht="30">
      <c r="A2932" s="124" t="s">
        <v>5785</v>
      </c>
      <c r="B2932" s="134" t="s">
        <v>5786</v>
      </c>
      <c r="C2932" s="139" t="s">
        <v>20</v>
      </c>
      <c r="D2932" s="170">
        <v>2.9418970370898023E-7</v>
      </c>
      <c r="E2932" s="181">
        <v>2.9418970370898023E-7</v>
      </c>
    </row>
    <row r="2933" spans="1:5" ht="30">
      <c r="A2933" s="124" t="s">
        <v>5787</v>
      </c>
      <c r="B2933" s="134" t="s">
        <v>5788</v>
      </c>
      <c r="C2933" s="139" t="s">
        <v>353</v>
      </c>
      <c r="D2933" s="166">
        <v>0.43705686926841736</v>
      </c>
      <c r="E2933" s="177">
        <v>0.4093991219997406</v>
      </c>
    </row>
    <row r="2934" spans="1:5" ht="30">
      <c r="A2934" s="124" t="s">
        <v>5789</v>
      </c>
      <c r="B2934" s="134" t="s">
        <v>5790</v>
      </c>
      <c r="C2934" s="139" t="s">
        <v>348</v>
      </c>
      <c r="D2934" s="167">
        <v>125.83383941650391</v>
      </c>
      <c r="E2934" s="178">
        <v>117.47303771972656</v>
      </c>
    </row>
    <row r="2935" spans="1:5" ht="30">
      <c r="A2935" s="124" t="s">
        <v>5791</v>
      </c>
      <c r="B2935" s="134" t="s">
        <v>5792</v>
      </c>
      <c r="C2935" s="139" t="s">
        <v>348</v>
      </c>
      <c r="D2935" s="164">
        <v>-2421.65478515625</v>
      </c>
      <c r="E2935" s="175">
        <v>-2430.015380859375</v>
      </c>
    </row>
    <row r="2936" spans="1:5" ht="30">
      <c r="A2936" s="124" t="s">
        <v>5793</v>
      </c>
      <c r="B2936" s="134" t="s">
        <v>5794</v>
      </c>
      <c r="C2936" s="139"/>
      <c r="D2936" s="166">
        <v>-0.12992900609970093</v>
      </c>
      <c r="E2936" s="177">
        <v>-0.13363417983055115</v>
      </c>
    </row>
    <row r="2937" spans="1:5" ht="30">
      <c r="A2937" s="124" t="s">
        <v>5795</v>
      </c>
      <c r="B2937" s="134" t="s">
        <v>5796</v>
      </c>
      <c r="C2937" s="139" t="s">
        <v>3453</v>
      </c>
      <c r="D2937" s="167">
        <v>995.683349609375</v>
      </c>
      <c r="E2937" s="178">
        <v>996.26904296875</v>
      </c>
    </row>
    <row r="2938" spans="1:5" ht="30">
      <c r="A2938" s="124" t="s">
        <v>5797</v>
      </c>
      <c r="B2938" s="134" t="s">
        <v>5798</v>
      </c>
      <c r="C2938" s="139" t="s">
        <v>353</v>
      </c>
      <c r="D2938" s="161">
        <v>4.1781840324401855</v>
      </c>
      <c r="E2938" s="172">
        <v>4.1784954071044922</v>
      </c>
    </row>
    <row r="2939" spans="1:5" ht="45">
      <c r="A2939" s="124" t="s">
        <v>5799</v>
      </c>
      <c r="B2939" s="134" t="s">
        <v>5800</v>
      </c>
      <c r="C2939" s="139" t="s">
        <v>4963</v>
      </c>
      <c r="D2939" s="166">
        <v>0.61557126045227051</v>
      </c>
      <c r="E2939" s="177">
        <v>0.61263197660446167</v>
      </c>
    </row>
    <row r="2940" spans="1:5" ht="45">
      <c r="A2940" s="124" t="s">
        <v>5801</v>
      </c>
      <c r="B2940" s="134" t="s">
        <v>5802</v>
      </c>
      <c r="C2940" s="139" t="s">
        <v>4966</v>
      </c>
      <c r="D2940" s="171">
        <v>7.9600122990086675E-4</v>
      </c>
      <c r="E2940" s="182">
        <v>8.3108321996405721E-4</v>
      </c>
    </row>
    <row r="2941" spans="1:5" ht="30">
      <c r="A2941" s="124" t="s">
        <v>5803</v>
      </c>
      <c r="B2941" s="134" t="s">
        <v>5804</v>
      </c>
      <c r="C2941" s="139" t="s">
        <v>50</v>
      </c>
      <c r="D2941" s="161">
        <v>1.0135135650634766</v>
      </c>
      <c r="E2941" s="172">
        <v>1.0135135650634766</v>
      </c>
    </row>
    <row r="2942" spans="1:5" ht="30">
      <c r="A2942" s="124" t="s">
        <v>5805</v>
      </c>
      <c r="B2942" s="134" t="s">
        <v>5806</v>
      </c>
      <c r="C2942" s="139" t="s">
        <v>42</v>
      </c>
      <c r="D2942" s="162">
        <v>30.021286010742188</v>
      </c>
      <c r="E2942" s="173">
        <v>28.022079467773438</v>
      </c>
    </row>
    <row r="2943" spans="1:5" ht="30">
      <c r="A2943" s="124" t="s">
        <v>5807</v>
      </c>
      <c r="B2943" s="134" t="s">
        <v>5808</v>
      </c>
      <c r="C2943" s="139" t="s">
        <v>20</v>
      </c>
      <c r="D2943" s="163">
        <v>4482.35888671875</v>
      </c>
      <c r="E2943" s="174">
        <v>3503.29052734375</v>
      </c>
    </row>
    <row r="2944" spans="1:5" ht="30">
      <c r="A2944" s="124" t="s">
        <v>5809</v>
      </c>
      <c r="B2944" s="134" t="s">
        <v>5810</v>
      </c>
      <c r="C2944" s="139" t="s">
        <v>353</v>
      </c>
      <c r="D2944" s="166">
        <v>0.43705686926841736</v>
      </c>
      <c r="E2944" s="177">
        <v>0.4093991219997406</v>
      </c>
    </row>
    <row r="2945" spans="1:5" ht="30">
      <c r="A2945" s="124" t="s">
        <v>5811</v>
      </c>
      <c r="B2945" s="134" t="s">
        <v>5812</v>
      </c>
      <c r="C2945" s="139" t="s">
        <v>348</v>
      </c>
      <c r="D2945" s="167">
        <v>125.83383941650391</v>
      </c>
      <c r="E2945" s="178">
        <v>117.47303771972656</v>
      </c>
    </row>
    <row r="2946" spans="1:5" ht="30">
      <c r="A2946" s="124" t="s">
        <v>5813</v>
      </c>
      <c r="B2946" s="134" t="s">
        <v>5814</v>
      </c>
      <c r="C2946" s="139" t="s">
        <v>348</v>
      </c>
      <c r="D2946" s="164">
        <v>-2421.65478515625</v>
      </c>
      <c r="E2946" s="175">
        <v>-2430.015380859375</v>
      </c>
    </row>
    <row r="2947" spans="1:5" ht="30">
      <c r="A2947" s="124" t="s">
        <v>5815</v>
      </c>
      <c r="B2947" s="134" t="s">
        <v>5816</v>
      </c>
      <c r="C2947" s="139"/>
      <c r="D2947" s="166">
        <v>-0.12992900609970093</v>
      </c>
      <c r="E2947" s="177">
        <v>-0.13363417983055115</v>
      </c>
    </row>
    <row r="2948" spans="1:5" ht="30">
      <c r="A2948" s="124" t="s">
        <v>5817</v>
      </c>
      <c r="B2948" s="134" t="s">
        <v>5818</v>
      </c>
      <c r="C2948" s="139" t="s">
        <v>3453</v>
      </c>
      <c r="D2948" s="167">
        <v>995.683349609375</v>
      </c>
      <c r="E2948" s="178">
        <v>996.26904296875</v>
      </c>
    </row>
    <row r="2949" spans="1:5" ht="30">
      <c r="A2949" s="124" t="s">
        <v>5819</v>
      </c>
      <c r="B2949" s="134" t="s">
        <v>5820</v>
      </c>
      <c r="C2949" s="139" t="s">
        <v>353</v>
      </c>
      <c r="D2949" s="161">
        <v>4.1781840324401855</v>
      </c>
      <c r="E2949" s="172">
        <v>4.1784954071044922</v>
      </c>
    </row>
    <row r="2950" spans="1:5" ht="45">
      <c r="A2950" s="124" t="s">
        <v>5821</v>
      </c>
      <c r="B2950" s="134" t="s">
        <v>5822</v>
      </c>
      <c r="C2950" s="139" t="s">
        <v>4963</v>
      </c>
      <c r="D2950" s="166">
        <v>0.61557126045227051</v>
      </c>
      <c r="E2950" s="177">
        <v>0.61263197660446167</v>
      </c>
    </row>
    <row r="2951" spans="1:5" ht="45">
      <c r="A2951" s="124" t="s">
        <v>5823</v>
      </c>
      <c r="B2951" s="134" t="s">
        <v>5824</v>
      </c>
      <c r="C2951" s="139" t="s">
        <v>4966</v>
      </c>
      <c r="D2951" s="171">
        <v>7.9600122990086675E-4</v>
      </c>
      <c r="E2951" s="182">
        <v>8.3108321996405721E-4</v>
      </c>
    </row>
    <row r="2952" spans="1:5" ht="30">
      <c r="A2952" s="124" t="s">
        <v>5825</v>
      </c>
      <c r="B2952" s="134" t="s">
        <v>5826</v>
      </c>
      <c r="C2952" s="139" t="s">
        <v>50</v>
      </c>
      <c r="D2952" s="161">
        <v>1.0135135650634766</v>
      </c>
      <c r="E2952" s="172">
        <v>1.0135135650634766</v>
      </c>
    </row>
    <row r="2953" spans="1:5" ht="30">
      <c r="A2953" s="124" t="s">
        <v>5827</v>
      </c>
      <c r="B2953" s="134" t="s">
        <v>5828</v>
      </c>
      <c r="C2953" s="139" t="s">
        <v>42</v>
      </c>
      <c r="D2953" s="162">
        <v>30.021286010742188</v>
      </c>
      <c r="E2953" s="173">
        <v>28.022079467773438</v>
      </c>
    </row>
    <row r="2954" spans="1:5" ht="30">
      <c r="A2954" s="124" t="s">
        <v>5829</v>
      </c>
      <c r="B2954" s="134" t="s">
        <v>5830</v>
      </c>
      <c r="C2954" s="139" t="s">
        <v>20</v>
      </c>
      <c r="D2954" s="163">
        <v>4482.35888671875</v>
      </c>
      <c r="E2954" s="174">
        <v>3503.29052734375</v>
      </c>
    </row>
    <row r="2955" spans="1:5" ht="30">
      <c r="A2955" s="124" t="s">
        <v>5831</v>
      </c>
      <c r="B2955" s="134" t="s">
        <v>5832</v>
      </c>
      <c r="C2955" s="139" t="s">
        <v>353</v>
      </c>
      <c r="D2955" s="166">
        <v>0.43705686926841736</v>
      </c>
      <c r="E2955" s="177">
        <v>0.4093991219997406</v>
      </c>
    </row>
    <row r="2956" spans="1:5" ht="30">
      <c r="A2956" s="124" t="s">
        <v>5833</v>
      </c>
      <c r="B2956" s="134" t="s">
        <v>5834</v>
      </c>
      <c r="C2956" s="139" t="s">
        <v>348</v>
      </c>
      <c r="D2956" s="167">
        <v>125.83383941650391</v>
      </c>
      <c r="E2956" s="178">
        <v>117.47303771972656</v>
      </c>
    </row>
    <row r="2957" spans="1:5" ht="30">
      <c r="A2957" s="124" t="s">
        <v>5835</v>
      </c>
      <c r="B2957" s="134" t="s">
        <v>5836</v>
      </c>
      <c r="C2957" s="139" t="s">
        <v>348</v>
      </c>
      <c r="D2957" s="164">
        <v>-2421.65478515625</v>
      </c>
      <c r="E2957" s="175">
        <v>-2430.015380859375</v>
      </c>
    </row>
    <row r="2958" spans="1:5" ht="30">
      <c r="A2958" s="124" t="s">
        <v>5837</v>
      </c>
      <c r="B2958" s="134" t="s">
        <v>5838</v>
      </c>
      <c r="C2958" s="139"/>
      <c r="D2958" s="166">
        <v>-0.12992900609970093</v>
      </c>
      <c r="E2958" s="177">
        <v>-0.13363417983055115</v>
      </c>
    </row>
    <row r="2959" spans="1:5" ht="30">
      <c r="A2959" s="124" t="s">
        <v>5839</v>
      </c>
      <c r="B2959" s="134" t="s">
        <v>5840</v>
      </c>
      <c r="C2959" s="139" t="s">
        <v>3453</v>
      </c>
      <c r="D2959" s="167">
        <v>995.683349609375</v>
      </c>
      <c r="E2959" s="178">
        <v>996.26904296875</v>
      </c>
    </row>
    <row r="2960" spans="1:5" ht="30">
      <c r="A2960" s="124" t="s">
        <v>5841</v>
      </c>
      <c r="B2960" s="134" t="s">
        <v>5842</v>
      </c>
      <c r="C2960" s="139" t="s">
        <v>353</v>
      </c>
      <c r="D2960" s="161">
        <v>4.1781840324401855</v>
      </c>
      <c r="E2960" s="172">
        <v>4.1784954071044922</v>
      </c>
    </row>
    <row r="2961" spans="1:5" ht="45">
      <c r="A2961" s="124" t="s">
        <v>5843</v>
      </c>
      <c r="B2961" s="134" t="s">
        <v>5844</v>
      </c>
      <c r="C2961" s="139" t="s">
        <v>4963</v>
      </c>
      <c r="D2961" s="166">
        <v>0.61557126045227051</v>
      </c>
      <c r="E2961" s="177">
        <v>0.61263197660446167</v>
      </c>
    </row>
    <row r="2962" spans="1:5" ht="45">
      <c r="A2962" s="124" t="s">
        <v>5845</v>
      </c>
      <c r="B2962" s="134" t="s">
        <v>5846</v>
      </c>
      <c r="C2962" s="139" t="s">
        <v>4966</v>
      </c>
      <c r="D2962" s="171">
        <v>7.9600122990086675E-4</v>
      </c>
      <c r="E2962" s="182">
        <v>8.3108321996405721E-4</v>
      </c>
    </row>
    <row r="2963" spans="1:5" ht="45">
      <c r="A2963" s="124" t="s">
        <v>5847</v>
      </c>
      <c r="B2963" s="134" t="s">
        <v>5848</v>
      </c>
      <c r="C2963" s="139" t="s">
        <v>50</v>
      </c>
      <c r="D2963" s="161">
        <v>1.0114452838897705</v>
      </c>
      <c r="E2963" s="172">
        <v>1.0114452838897705</v>
      </c>
    </row>
    <row r="2964" spans="1:5" ht="45">
      <c r="A2964" s="124" t="s">
        <v>5849</v>
      </c>
      <c r="B2964" s="134" t="s">
        <v>5850</v>
      </c>
      <c r="C2964" s="139" t="s">
        <v>42</v>
      </c>
      <c r="D2964" s="167">
        <v>450.4732666015625</v>
      </c>
      <c r="E2964" s="178">
        <v>452.56988525390625</v>
      </c>
    </row>
    <row r="2965" spans="1:5" ht="45">
      <c r="A2965" s="124" t="s">
        <v>5851</v>
      </c>
      <c r="B2965" s="134" t="s">
        <v>5852</v>
      </c>
      <c r="C2965" s="139" t="s">
        <v>20</v>
      </c>
      <c r="D2965" s="166">
        <v>0.1393352597951889</v>
      </c>
      <c r="E2965" s="177">
        <v>0.14805372059345245</v>
      </c>
    </row>
    <row r="2966" spans="1:5" ht="45">
      <c r="A2966" s="124" t="s">
        <v>5853</v>
      </c>
      <c r="B2966" s="134" t="s">
        <v>5854</v>
      </c>
      <c r="C2966" s="139" t="s">
        <v>353</v>
      </c>
      <c r="D2966" s="161">
        <v>8.690587043762207</v>
      </c>
      <c r="E2966" s="172">
        <v>8.6966695785522461</v>
      </c>
    </row>
    <row r="2967" spans="1:5" ht="45">
      <c r="A2967" s="124" t="s">
        <v>5855</v>
      </c>
      <c r="B2967" s="134" t="s">
        <v>5856</v>
      </c>
      <c r="C2967" s="139" t="s">
        <v>348</v>
      </c>
      <c r="D2967" s="163">
        <v>3383.793212890625</v>
      </c>
      <c r="E2967" s="174">
        <v>3388.20166015625</v>
      </c>
    </row>
    <row r="2968" spans="1:5" ht="45">
      <c r="A2968" s="124" t="s">
        <v>5857</v>
      </c>
      <c r="B2968" s="134" t="s">
        <v>5858</v>
      </c>
      <c r="C2968" s="139" t="s">
        <v>348</v>
      </c>
      <c r="D2968" s="167">
        <v>836.3048095703125</v>
      </c>
      <c r="E2968" s="178">
        <v>840.71319580078125</v>
      </c>
    </row>
    <row r="2969" spans="1:5" ht="60">
      <c r="A2969" s="124" t="s">
        <v>5859</v>
      </c>
      <c r="B2969" s="134" t="s">
        <v>5860</v>
      </c>
      <c r="C2969" s="139"/>
      <c r="D2969" s="161">
        <v>1.3138871192932129</v>
      </c>
      <c r="E2969" s="172">
        <v>1.3158406019210815</v>
      </c>
    </row>
    <row r="2970" spans="1:5" ht="45">
      <c r="A2970" s="124" t="s">
        <v>5861</v>
      </c>
      <c r="B2970" s="134" t="s">
        <v>5862</v>
      </c>
      <c r="C2970" s="139" t="s">
        <v>3453</v>
      </c>
      <c r="D2970" s="166">
        <v>0.30316722393035889</v>
      </c>
      <c r="E2970" s="177">
        <v>0.3022879958152771</v>
      </c>
    </row>
    <row r="2971" spans="1:5" ht="45">
      <c r="A2971" s="124" t="s">
        <v>5863</v>
      </c>
      <c r="B2971" s="134" t="s">
        <v>5864</v>
      </c>
      <c r="C2971" s="139" t="s">
        <v>353</v>
      </c>
      <c r="D2971" s="161">
        <v>2.0993068218231201</v>
      </c>
      <c r="E2971" s="172">
        <v>2.1006865501403809</v>
      </c>
    </row>
    <row r="2972" spans="1:5" ht="60">
      <c r="A2972" s="124" t="s">
        <v>5865</v>
      </c>
      <c r="B2972" s="134" t="s">
        <v>5866</v>
      </c>
      <c r="C2972" s="139" t="s">
        <v>4963</v>
      </c>
      <c r="D2972" s="166">
        <v>6.0808166861534119E-2</v>
      </c>
      <c r="E2972" s="177">
        <v>6.1064254492521286E-2</v>
      </c>
    </row>
    <row r="2973" spans="1:5" ht="60">
      <c r="A2973" s="124" t="s">
        <v>5867</v>
      </c>
      <c r="B2973" s="134" t="s">
        <v>5868</v>
      </c>
      <c r="C2973" s="139" t="s">
        <v>4966</v>
      </c>
      <c r="D2973" s="170">
        <v>2.6547555535216816E-5</v>
      </c>
      <c r="E2973" s="181">
        <v>2.6634048481355421E-5</v>
      </c>
    </row>
    <row r="2974" spans="1:5" ht="45">
      <c r="A2974" s="124" t="s">
        <v>5869</v>
      </c>
      <c r="B2974" s="134" t="s">
        <v>5870</v>
      </c>
      <c r="C2974" s="139" t="s">
        <v>50</v>
      </c>
      <c r="D2974" s="161">
        <v>1.0135135650634766</v>
      </c>
      <c r="E2974" s="172">
        <v>1.0135135650634766</v>
      </c>
    </row>
    <row r="2975" spans="1:5" ht="45">
      <c r="A2975" s="124" t="s">
        <v>5871</v>
      </c>
      <c r="B2975" s="134" t="s">
        <v>5872</v>
      </c>
      <c r="C2975" s="139" t="s">
        <v>42</v>
      </c>
      <c r="D2975" s="162">
        <v>37.042362213134766</v>
      </c>
      <c r="E2975" s="173">
        <v>38.042594909667969</v>
      </c>
    </row>
    <row r="2976" spans="1:5" ht="45">
      <c r="A2976" s="124" t="s">
        <v>5873</v>
      </c>
      <c r="B2976" s="134" t="s">
        <v>5874</v>
      </c>
      <c r="C2976" s="139" t="s">
        <v>20</v>
      </c>
      <c r="D2976" s="163">
        <v>4482.35888671875</v>
      </c>
      <c r="E2976" s="174">
        <v>3503.29052734375</v>
      </c>
    </row>
    <row r="2977" spans="1:5" ht="45">
      <c r="A2977" s="124" t="s">
        <v>5875</v>
      </c>
      <c r="B2977" s="134" t="s">
        <v>5876</v>
      </c>
      <c r="C2977" s="139" t="s">
        <v>353</v>
      </c>
      <c r="D2977" s="166">
        <v>0.53273934125900269</v>
      </c>
      <c r="E2977" s="177">
        <v>0.54619204998016357</v>
      </c>
    </row>
    <row r="2978" spans="1:5" ht="45">
      <c r="A2978" s="124" t="s">
        <v>5877</v>
      </c>
      <c r="B2978" s="134" t="s">
        <v>5878</v>
      </c>
      <c r="C2978" s="139" t="s">
        <v>348</v>
      </c>
      <c r="D2978" s="167">
        <v>155.1917724609375</v>
      </c>
      <c r="E2978" s="178">
        <v>159.37387084960937</v>
      </c>
    </row>
    <row r="2979" spans="1:5" ht="45">
      <c r="A2979" s="124" t="s">
        <v>5879</v>
      </c>
      <c r="B2979" s="134" t="s">
        <v>5880</v>
      </c>
      <c r="C2979" s="139" t="s">
        <v>348</v>
      </c>
      <c r="D2979" s="164">
        <v>-2392.296875</v>
      </c>
      <c r="E2979" s="175">
        <v>-2388.11474609375</v>
      </c>
    </row>
    <row r="2980" spans="1:5" ht="45">
      <c r="A2980" s="124" t="s">
        <v>5881</v>
      </c>
      <c r="B2980" s="134" t="s">
        <v>5882</v>
      </c>
      <c r="C2980" s="139"/>
      <c r="D2980" s="166">
        <v>-0.11691875755786896</v>
      </c>
      <c r="E2980" s="177">
        <v>-0.11506541073322296</v>
      </c>
    </row>
    <row r="2981" spans="1:5" ht="45">
      <c r="A2981" s="124" t="s">
        <v>5883</v>
      </c>
      <c r="B2981" s="134" t="s">
        <v>5884</v>
      </c>
      <c r="C2981" s="139" t="s">
        <v>3453</v>
      </c>
      <c r="D2981" s="167">
        <v>993.35845947265625</v>
      </c>
      <c r="E2981" s="178">
        <v>992.99505615234375</v>
      </c>
    </row>
    <row r="2982" spans="1:5" ht="45">
      <c r="A2982" s="124" t="s">
        <v>5885</v>
      </c>
      <c r="B2982" s="134" t="s">
        <v>5886</v>
      </c>
      <c r="C2982" s="139" t="s">
        <v>353</v>
      </c>
      <c r="D2982" s="161">
        <v>4.1780967712402344</v>
      </c>
      <c r="E2982" s="172">
        <v>4.1781878471374512</v>
      </c>
    </row>
    <row r="2983" spans="1:5" ht="45">
      <c r="A2983" s="124" t="s">
        <v>5887</v>
      </c>
      <c r="B2983" s="134" t="s">
        <v>5888</v>
      </c>
      <c r="C2983" s="139" t="s">
        <v>4963</v>
      </c>
      <c r="D2983" s="166">
        <v>0.6253126859664917</v>
      </c>
      <c r="E2983" s="177">
        <v>0.62662899494171143</v>
      </c>
    </row>
    <row r="2984" spans="1:5" ht="45">
      <c r="A2984" s="124" t="s">
        <v>5889</v>
      </c>
      <c r="B2984" s="134" t="s">
        <v>5890</v>
      </c>
      <c r="C2984" s="139" t="s">
        <v>4966</v>
      </c>
      <c r="D2984" s="171">
        <v>6.9007067941129208E-4</v>
      </c>
      <c r="E2984" s="182">
        <v>6.768606835976243E-4</v>
      </c>
    </row>
    <row r="2985" spans="1:5" ht="30">
      <c r="A2985" s="124" t="s">
        <v>5891</v>
      </c>
      <c r="B2985" s="134" t="s">
        <v>5892</v>
      </c>
      <c r="C2985" s="139" t="s">
        <v>50</v>
      </c>
      <c r="D2985" s="161">
        <v>3.1915907859802246</v>
      </c>
      <c r="E2985" s="177">
        <v>0.43890789151191711</v>
      </c>
    </row>
    <row r="2986" spans="1:5" ht="30">
      <c r="A2986" s="124" t="s">
        <v>5893</v>
      </c>
      <c r="B2986" s="134" t="s">
        <v>5894</v>
      </c>
      <c r="C2986" s="139" t="s">
        <v>42</v>
      </c>
      <c r="D2986" s="162">
        <v>41.151962280273437</v>
      </c>
      <c r="E2986" s="173">
        <v>41.221645355224609</v>
      </c>
    </row>
    <row r="2987" spans="1:5" ht="30">
      <c r="A2987" s="124" t="s">
        <v>5895</v>
      </c>
      <c r="B2987" s="134" t="s">
        <v>5896</v>
      </c>
      <c r="C2987" s="139" t="s">
        <v>20</v>
      </c>
      <c r="D2987" s="170">
        <v>2.9418970370898023E-7</v>
      </c>
      <c r="E2987" s="181">
        <v>2.9418970370898023E-7</v>
      </c>
    </row>
    <row r="2988" spans="1:5" ht="30">
      <c r="A2988" s="124" t="s">
        <v>5897</v>
      </c>
      <c r="B2988" s="134" t="s">
        <v>5898</v>
      </c>
      <c r="C2988" s="139" t="s">
        <v>353</v>
      </c>
      <c r="D2988" s="166">
        <v>0.58764982223510742</v>
      </c>
      <c r="E2988" s="177">
        <v>0.58868527412414551</v>
      </c>
    </row>
    <row r="2989" spans="1:5" ht="30">
      <c r="A2989" s="124" t="s">
        <v>5899</v>
      </c>
      <c r="B2989" s="134" t="s">
        <v>5900</v>
      </c>
      <c r="C2989" s="139" t="s">
        <v>348</v>
      </c>
      <c r="D2989" s="167">
        <v>172.56822204589844</v>
      </c>
      <c r="E2989" s="178">
        <v>172.61465454101563</v>
      </c>
    </row>
    <row r="2990" spans="1:5" ht="30">
      <c r="A2990" s="124" t="s">
        <v>5901</v>
      </c>
      <c r="B2990" s="134" t="s">
        <v>5902</v>
      </c>
      <c r="C2990" s="139" t="s">
        <v>348</v>
      </c>
      <c r="D2990" s="164">
        <v>-2374.92041015625</v>
      </c>
      <c r="E2990" s="175">
        <v>-2374.873779296875</v>
      </c>
    </row>
    <row r="2991" spans="1:5" ht="30">
      <c r="A2991" s="124" t="s">
        <v>5903</v>
      </c>
      <c r="B2991" s="134" t="s">
        <v>5904</v>
      </c>
      <c r="C2991" s="139"/>
      <c r="D2991" s="166">
        <v>-0.18448874354362488</v>
      </c>
      <c r="E2991" s="177">
        <v>-6.6748999059200287E-2</v>
      </c>
    </row>
    <row r="2992" spans="1:5" ht="30">
      <c r="A2992" s="124" t="s">
        <v>5905</v>
      </c>
      <c r="B2992" s="134" t="s">
        <v>5906</v>
      </c>
      <c r="C2992" s="139" t="s">
        <v>3453</v>
      </c>
      <c r="D2992" s="167">
        <v>991.912109375</v>
      </c>
      <c r="E2992" s="178">
        <v>991.76458740234375</v>
      </c>
    </row>
    <row r="2993" spans="1:5" ht="30">
      <c r="A2993" s="124" t="s">
        <v>5907</v>
      </c>
      <c r="B2993" s="134" t="s">
        <v>5908</v>
      </c>
      <c r="C2993" s="139" t="s">
        <v>353</v>
      </c>
      <c r="D2993" s="161">
        <v>4.1780657768249512</v>
      </c>
      <c r="E2993" s="172">
        <v>4.1787586212158203</v>
      </c>
    </row>
    <row r="2994" spans="1:5" ht="45">
      <c r="A2994" s="124" t="s">
        <v>5909</v>
      </c>
      <c r="B2994" s="134" t="s">
        <v>5910</v>
      </c>
      <c r="C2994" s="139" t="s">
        <v>4963</v>
      </c>
      <c r="D2994" s="166">
        <v>0.63072359561920166</v>
      </c>
      <c r="E2994" s="177">
        <v>0.63066780567169189</v>
      </c>
    </row>
    <row r="2995" spans="1:5" ht="30">
      <c r="A2995" s="124" t="s">
        <v>5911</v>
      </c>
      <c r="B2995" s="134" t="s">
        <v>5912</v>
      </c>
      <c r="C2995" s="139" t="s">
        <v>4966</v>
      </c>
      <c r="D2995" s="171">
        <v>6.3835643231868744E-4</v>
      </c>
      <c r="E2995" s="182">
        <v>6.3751183915883303E-4</v>
      </c>
    </row>
    <row r="2996" spans="1:5" ht="45">
      <c r="A2996" s="124" t="s">
        <v>5913</v>
      </c>
      <c r="B2996" s="134" t="s">
        <v>5914</v>
      </c>
      <c r="C2996" s="139" t="s">
        <v>50</v>
      </c>
      <c r="D2996" s="161">
        <v>1.0114452838897705</v>
      </c>
      <c r="E2996" s="172">
        <v>1.0114452838897705</v>
      </c>
    </row>
    <row r="2997" spans="1:5" ht="45">
      <c r="A2997" s="124" t="s">
        <v>5915</v>
      </c>
      <c r="B2997" s="134" t="s">
        <v>5916</v>
      </c>
      <c r="C2997" s="139" t="s">
        <v>42</v>
      </c>
      <c r="D2997" s="162">
        <v>99.92437744140625</v>
      </c>
      <c r="E2997" s="173">
        <v>99.92437744140625</v>
      </c>
    </row>
    <row r="2998" spans="1:5" ht="45">
      <c r="A2998" s="124" t="s">
        <v>5917</v>
      </c>
      <c r="B2998" s="134" t="s">
        <v>5918</v>
      </c>
      <c r="C2998" s="139" t="s">
        <v>20</v>
      </c>
      <c r="D2998" s="166">
        <v>0.1393352597951889</v>
      </c>
      <c r="E2998" s="177">
        <v>0.14805372059345245</v>
      </c>
    </row>
    <row r="2999" spans="1:5" ht="45">
      <c r="A2999" s="124" t="s">
        <v>5919</v>
      </c>
      <c r="B2999" s="134" t="s">
        <v>5920</v>
      </c>
      <c r="C2999" s="139" t="s">
        <v>353</v>
      </c>
      <c r="D2999" s="161">
        <v>1.3061598539352417</v>
      </c>
      <c r="E2999" s="172">
        <v>1.3061598539352417</v>
      </c>
    </row>
    <row r="3000" spans="1:5" ht="45">
      <c r="A3000" s="124" t="s">
        <v>5921</v>
      </c>
      <c r="B3000" s="134" t="s">
        <v>5922</v>
      </c>
      <c r="C3000" s="139" t="s">
        <v>348</v>
      </c>
      <c r="D3000" s="167">
        <v>418.78018188476562</v>
      </c>
      <c r="E3000" s="178">
        <v>418.78018188476562</v>
      </c>
    </row>
    <row r="3001" spans="1:5" ht="45">
      <c r="A3001" s="124" t="s">
        <v>5923</v>
      </c>
      <c r="B3001" s="134" t="s">
        <v>5924</v>
      </c>
      <c r="C3001" s="139" t="s">
        <v>348</v>
      </c>
      <c r="D3001" s="164">
        <v>-2128.708251953125</v>
      </c>
      <c r="E3001" s="175">
        <v>-2128.708251953125</v>
      </c>
    </row>
    <row r="3002" spans="1:5" ht="45">
      <c r="A3002" s="124" t="s">
        <v>5925</v>
      </c>
      <c r="B3002" s="134" t="s">
        <v>5926</v>
      </c>
      <c r="C3002" s="139"/>
      <c r="D3002" s="170">
        <v>1.1410474343165333E-8</v>
      </c>
      <c r="E3002" s="181">
        <v>1.1410474343165333E-8</v>
      </c>
    </row>
    <row r="3003" spans="1:5" ht="45">
      <c r="A3003" s="124" t="s">
        <v>5927</v>
      </c>
      <c r="B3003" s="134" t="s">
        <v>5928</v>
      </c>
      <c r="C3003" s="139" t="s">
        <v>3453</v>
      </c>
      <c r="D3003" s="167">
        <v>958.4273681640625</v>
      </c>
      <c r="E3003" s="178">
        <v>958.4273681640625</v>
      </c>
    </row>
    <row r="3004" spans="1:5" ht="45">
      <c r="A3004" s="124" t="s">
        <v>5929</v>
      </c>
      <c r="B3004" s="134" t="s">
        <v>5930</v>
      </c>
      <c r="C3004" s="139" t="s">
        <v>353</v>
      </c>
      <c r="D3004" s="161">
        <v>4.2153077125549316</v>
      </c>
      <c r="E3004" s="172">
        <v>4.2153077125549316</v>
      </c>
    </row>
    <row r="3005" spans="1:5" ht="45">
      <c r="A3005" s="124" t="s">
        <v>5931</v>
      </c>
      <c r="B3005" s="134" t="s">
        <v>5932</v>
      </c>
      <c r="C3005" s="139" t="s">
        <v>4963</v>
      </c>
      <c r="D3005" s="166">
        <v>0.6782793402671814</v>
      </c>
      <c r="E3005" s="177">
        <v>0.6782793402671814</v>
      </c>
    </row>
    <row r="3006" spans="1:5" ht="45">
      <c r="A3006" s="124" t="s">
        <v>5933</v>
      </c>
      <c r="B3006" s="134" t="s">
        <v>5934</v>
      </c>
      <c r="C3006" s="139" t="s">
        <v>4966</v>
      </c>
      <c r="D3006" s="171">
        <v>2.8240049141459167E-4</v>
      </c>
      <c r="E3006" s="182">
        <v>2.8240049141459167E-4</v>
      </c>
    </row>
    <row r="3007" spans="1:5" ht="30">
      <c r="A3007" s="124" t="s">
        <v>5935</v>
      </c>
      <c r="B3007" s="134" t="s">
        <v>5936</v>
      </c>
      <c r="C3007" s="139" t="s">
        <v>50</v>
      </c>
      <c r="D3007" s="166">
        <v>0.43890789151191711</v>
      </c>
      <c r="E3007" s="177">
        <v>0.43890789151191711</v>
      </c>
    </row>
    <row r="3008" spans="1:5" ht="30">
      <c r="A3008" s="124" t="s">
        <v>5937</v>
      </c>
      <c r="B3008" s="134" t="s">
        <v>5938</v>
      </c>
      <c r="C3008" s="139" t="s">
        <v>42</v>
      </c>
      <c r="D3008" s="162">
        <v>41.210556030273438</v>
      </c>
      <c r="E3008" s="173">
        <v>41.221645355224609</v>
      </c>
    </row>
    <row r="3009" spans="1:5" ht="30">
      <c r="A3009" s="124" t="s">
        <v>5939</v>
      </c>
      <c r="B3009" s="134" t="s">
        <v>5940</v>
      </c>
      <c r="C3009" s="139" t="s">
        <v>20</v>
      </c>
      <c r="D3009" s="162">
        <v>58.011272430419922</v>
      </c>
      <c r="E3009" s="173">
        <v>64.7012939453125</v>
      </c>
    </row>
    <row r="3010" spans="1:5" ht="30">
      <c r="A3010" s="124" t="s">
        <v>5941</v>
      </c>
      <c r="B3010" s="134" t="s">
        <v>5942</v>
      </c>
      <c r="C3010" s="139" t="s">
        <v>353</v>
      </c>
      <c r="D3010" s="166">
        <v>0.58853781223297119</v>
      </c>
      <c r="E3010" s="177">
        <v>0.58868527412414551</v>
      </c>
    </row>
    <row r="3011" spans="1:5" ht="30">
      <c r="A3011" s="124" t="s">
        <v>5943</v>
      </c>
      <c r="B3011" s="134" t="s">
        <v>5944</v>
      </c>
      <c r="C3011" s="139" t="s">
        <v>348</v>
      </c>
      <c r="D3011" s="167">
        <v>172.56822204589844</v>
      </c>
      <c r="E3011" s="178">
        <v>172.61465454101563</v>
      </c>
    </row>
    <row r="3012" spans="1:5" ht="30">
      <c r="A3012" s="124" t="s">
        <v>5945</v>
      </c>
      <c r="B3012" s="134" t="s">
        <v>5946</v>
      </c>
      <c r="C3012" s="139" t="s">
        <v>348</v>
      </c>
      <c r="D3012" s="164">
        <v>-2374.92041015625</v>
      </c>
      <c r="E3012" s="175">
        <v>-2374.873779296875</v>
      </c>
    </row>
    <row r="3013" spans="1:5" ht="30">
      <c r="A3013" s="124" t="s">
        <v>5947</v>
      </c>
      <c r="B3013" s="134" t="s">
        <v>5948</v>
      </c>
      <c r="C3013" s="139"/>
      <c r="D3013" s="166">
        <v>-6.67690709233284E-2</v>
      </c>
      <c r="E3013" s="177">
        <v>-6.6748999059200287E-2</v>
      </c>
    </row>
    <row r="3014" spans="1:5" ht="30">
      <c r="A3014" s="124" t="s">
        <v>5949</v>
      </c>
      <c r="B3014" s="134" t="s">
        <v>5950</v>
      </c>
      <c r="C3014" s="139" t="s">
        <v>3453</v>
      </c>
      <c r="D3014" s="167">
        <v>991.7689208984375</v>
      </c>
      <c r="E3014" s="178">
        <v>991.76458740234375</v>
      </c>
    </row>
    <row r="3015" spans="1:5" ht="30">
      <c r="A3015" s="124" t="s">
        <v>5951</v>
      </c>
      <c r="B3015" s="134" t="s">
        <v>5952</v>
      </c>
      <c r="C3015" s="139" t="s">
        <v>353</v>
      </c>
      <c r="D3015" s="161">
        <v>4.1787567138671875</v>
      </c>
      <c r="E3015" s="172">
        <v>4.1787586212158203</v>
      </c>
    </row>
    <row r="3016" spans="1:5" ht="45">
      <c r="A3016" s="124" t="s">
        <v>5953</v>
      </c>
      <c r="B3016" s="134" t="s">
        <v>5954</v>
      </c>
      <c r="C3016" s="139" t="s">
        <v>4963</v>
      </c>
      <c r="D3016" s="166">
        <v>0.63065385818481445</v>
      </c>
      <c r="E3016" s="177">
        <v>0.63066780567169189</v>
      </c>
    </row>
    <row r="3017" spans="1:5" ht="45">
      <c r="A3017" s="124" t="s">
        <v>5955</v>
      </c>
      <c r="B3017" s="134" t="s">
        <v>5956</v>
      </c>
      <c r="C3017" s="139" t="s">
        <v>4966</v>
      </c>
      <c r="D3017" s="171">
        <v>6.3764245714992285E-4</v>
      </c>
      <c r="E3017" s="182">
        <v>6.3751183915883303E-4</v>
      </c>
    </row>
    <row r="3018" spans="1:5" ht="30">
      <c r="A3018" s="124" t="s">
        <v>5957</v>
      </c>
      <c r="B3018" s="134" t="s">
        <v>5958</v>
      </c>
      <c r="C3018" s="139" t="s">
        <v>50</v>
      </c>
      <c r="D3018" s="166">
        <v>0.43890789151191711</v>
      </c>
      <c r="E3018" s="177">
        <v>0.43890789151191711</v>
      </c>
    </row>
    <row r="3019" spans="1:5" ht="30">
      <c r="A3019" s="124" t="s">
        <v>5959</v>
      </c>
      <c r="B3019" s="134" t="s">
        <v>5960</v>
      </c>
      <c r="C3019" s="139" t="s">
        <v>42</v>
      </c>
      <c r="D3019" s="162">
        <v>41.210556030273438</v>
      </c>
      <c r="E3019" s="173">
        <v>41.221645355224609</v>
      </c>
    </row>
    <row r="3020" spans="1:5" ht="30">
      <c r="A3020" s="124" t="s">
        <v>5961</v>
      </c>
      <c r="B3020" s="134" t="s">
        <v>5962</v>
      </c>
      <c r="C3020" s="139" t="s">
        <v>20</v>
      </c>
      <c r="D3020" s="170">
        <v>2.9418970370898023E-7</v>
      </c>
      <c r="E3020" s="181">
        <v>2.9418970370898023E-7</v>
      </c>
    </row>
    <row r="3021" spans="1:5" ht="30">
      <c r="A3021" s="124" t="s">
        <v>5963</v>
      </c>
      <c r="B3021" s="134" t="s">
        <v>5964</v>
      </c>
      <c r="C3021" s="139" t="s">
        <v>353</v>
      </c>
      <c r="D3021" s="166">
        <v>0.58853781223297119</v>
      </c>
      <c r="E3021" s="177">
        <v>0.58868527412414551</v>
      </c>
    </row>
    <row r="3022" spans="1:5" ht="30">
      <c r="A3022" s="124" t="s">
        <v>5965</v>
      </c>
      <c r="B3022" s="134" t="s">
        <v>5966</v>
      </c>
      <c r="C3022" s="139" t="s">
        <v>348</v>
      </c>
      <c r="D3022" s="167">
        <v>172.56822204589844</v>
      </c>
      <c r="E3022" s="178">
        <v>172.61465454101563</v>
      </c>
    </row>
    <row r="3023" spans="1:5" ht="30">
      <c r="A3023" s="124" t="s">
        <v>5967</v>
      </c>
      <c r="B3023" s="134" t="s">
        <v>5968</v>
      </c>
      <c r="C3023" s="139" t="s">
        <v>348</v>
      </c>
      <c r="D3023" s="164">
        <v>-2374.92041015625</v>
      </c>
      <c r="E3023" s="175">
        <v>-2374.873779296875</v>
      </c>
    </row>
    <row r="3024" spans="1:5" ht="30">
      <c r="A3024" s="124" t="s">
        <v>5969</v>
      </c>
      <c r="B3024" s="134" t="s">
        <v>5970</v>
      </c>
      <c r="C3024" s="139"/>
      <c r="D3024" s="166">
        <v>-6.67690709233284E-2</v>
      </c>
      <c r="E3024" s="177">
        <v>-6.6748999059200287E-2</v>
      </c>
    </row>
    <row r="3025" spans="1:5" ht="30">
      <c r="A3025" s="124" t="s">
        <v>5971</v>
      </c>
      <c r="B3025" s="134" t="s">
        <v>5972</v>
      </c>
      <c r="C3025" s="139" t="s">
        <v>3453</v>
      </c>
      <c r="D3025" s="167">
        <v>991.7689208984375</v>
      </c>
      <c r="E3025" s="178">
        <v>991.76458740234375</v>
      </c>
    </row>
    <row r="3026" spans="1:5" ht="30">
      <c r="A3026" s="124" t="s">
        <v>5973</v>
      </c>
      <c r="B3026" s="134" t="s">
        <v>5974</v>
      </c>
      <c r="C3026" s="139" t="s">
        <v>353</v>
      </c>
      <c r="D3026" s="161">
        <v>4.1787567138671875</v>
      </c>
      <c r="E3026" s="172">
        <v>4.1787586212158203</v>
      </c>
    </row>
    <row r="3027" spans="1:5" ht="45">
      <c r="A3027" s="124" t="s">
        <v>5975</v>
      </c>
      <c r="B3027" s="134" t="s">
        <v>5976</v>
      </c>
      <c r="C3027" s="139" t="s">
        <v>4963</v>
      </c>
      <c r="D3027" s="166">
        <v>0.63065385818481445</v>
      </c>
      <c r="E3027" s="177">
        <v>0.63066780567169189</v>
      </c>
    </row>
    <row r="3028" spans="1:5" ht="45">
      <c r="A3028" s="124" t="s">
        <v>5977</v>
      </c>
      <c r="B3028" s="134" t="s">
        <v>5978</v>
      </c>
      <c r="C3028" s="139" t="s">
        <v>4966</v>
      </c>
      <c r="D3028" s="171">
        <v>6.3764245714992285E-4</v>
      </c>
      <c r="E3028" s="182">
        <v>6.3751183915883303E-4</v>
      </c>
    </row>
    <row r="3029" spans="1:5" ht="45">
      <c r="A3029" s="124" t="s">
        <v>5979</v>
      </c>
      <c r="B3029" s="134" t="s">
        <v>5980</v>
      </c>
      <c r="C3029" s="139" t="s">
        <v>50</v>
      </c>
      <c r="D3029" s="162">
        <v>59.449100494384766</v>
      </c>
      <c r="E3029" s="173">
        <v>59.904609680175781</v>
      </c>
    </row>
    <row r="3030" spans="1:5" ht="45">
      <c r="A3030" s="124" t="s">
        <v>5981</v>
      </c>
      <c r="B3030" s="134" t="s">
        <v>5982</v>
      </c>
      <c r="C3030" s="139" t="s">
        <v>42</v>
      </c>
      <c r="D3030" s="167">
        <v>158.1729736328125</v>
      </c>
      <c r="E3030" s="178">
        <v>158.50772094726562</v>
      </c>
    </row>
    <row r="3031" spans="1:5" ht="45">
      <c r="A3031" s="124" t="s">
        <v>5983</v>
      </c>
      <c r="B3031" s="134" t="s">
        <v>5984</v>
      </c>
      <c r="C3031" s="139" t="s">
        <v>20</v>
      </c>
      <c r="D3031" s="162">
        <v>64.622344970703125</v>
      </c>
      <c r="E3031" s="173">
        <v>71.797439575195313</v>
      </c>
    </row>
    <row r="3032" spans="1:5" ht="45">
      <c r="A3032" s="124" t="s">
        <v>5985</v>
      </c>
      <c r="B3032" s="134" t="s">
        <v>5986</v>
      </c>
      <c r="C3032" s="139" t="s">
        <v>353</v>
      </c>
      <c r="D3032" s="161">
        <v>1.9182240962982178</v>
      </c>
      <c r="E3032" s="172">
        <v>1.9215186834335327</v>
      </c>
    </row>
    <row r="3033" spans="1:5" ht="45">
      <c r="A3033" s="124" t="s">
        <v>5987</v>
      </c>
      <c r="B3033" s="134" t="s">
        <v>5988</v>
      </c>
      <c r="C3033" s="139" t="s">
        <v>348</v>
      </c>
      <c r="D3033" s="167">
        <v>670.7310791015625</v>
      </c>
      <c r="E3033" s="178">
        <v>672.20263671875</v>
      </c>
    </row>
    <row r="3034" spans="1:5" ht="45">
      <c r="A3034" s="124" t="s">
        <v>5989</v>
      </c>
      <c r="B3034" s="134" t="s">
        <v>5990</v>
      </c>
      <c r="C3034" s="139" t="s">
        <v>348</v>
      </c>
      <c r="D3034" s="164">
        <v>-1876.7574462890625</v>
      </c>
      <c r="E3034" s="175">
        <v>-1875.285888671875</v>
      </c>
    </row>
    <row r="3035" spans="1:5" ht="45">
      <c r="A3035" s="124" t="s">
        <v>5991</v>
      </c>
      <c r="B3035" s="134" t="s">
        <v>5992</v>
      </c>
      <c r="C3035" s="139"/>
      <c r="D3035" s="166">
        <v>-0.342894047498703</v>
      </c>
      <c r="E3035" s="177">
        <v>-0.34425872564315796</v>
      </c>
    </row>
    <row r="3036" spans="1:5" ht="45">
      <c r="A3036" s="124" t="s">
        <v>5993</v>
      </c>
      <c r="B3036" s="134" t="s">
        <v>5994</v>
      </c>
      <c r="C3036" s="139" t="s">
        <v>3453</v>
      </c>
      <c r="D3036" s="167">
        <v>912.3990478515625</v>
      </c>
      <c r="E3036" s="178">
        <v>912.10302734375</v>
      </c>
    </row>
    <row r="3037" spans="1:5" ht="45">
      <c r="A3037" s="124" t="s">
        <v>5995</v>
      </c>
      <c r="B3037" s="134" t="s">
        <v>5996</v>
      </c>
      <c r="C3037" s="139" t="s">
        <v>353</v>
      </c>
      <c r="D3037" s="161">
        <v>4.3146281242370605</v>
      </c>
      <c r="E3037" s="172">
        <v>4.3154268264770508</v>
      </c>
    </row>
    <row r="3038" spans="1:5" ht="45">
      <c r="A3038" s="124" t="s">
        <v>5997</v>
      </c>
      <c r="B3038" s="134" t="s">
        <v>5998</v>
      </c>
      <c r="C3038" s="139" t="s">
        <v>4963</v>
      </c>
      <c r="D3038" s="166">
        <v>0.68649232387542725</v>
      </c>
      <c r="E3038" s="177">
        <v>0.68644523620605469</v>
      </c>
    </row>
    <row r="3039" spans="1:5" ht="45">
      <c r="A3039" s="124" t="s">
        <v>5999</v>
      </c>
      <c r="B3039" s="134" t="s">
        <v>6000</v>
      </c>
      <c r="C3039" s="139" t="s">
        <v>4966</v>
      </c>
      <c r="D3039" s="171">
        <v>1.7312369891442358E-4</v>
      </c>
      <c r="E3039" s="182">
        <v>1.7273919365834445E-4</v>
      </c>
    </row>
    <row r="3040" spans="1:5" ht="30">
      <c r="A3040" s="124" t="s">
        <v>6001</v>
      </c>
      <c r="B3040" s="134" t="s">
        <v>6002</v>
      </c>
      <c r="C3040" s="139" t="s">
        <v>50</v>
      </c>
      <c r="D3040" s="162">
        <v>59.449100494384766</v>
      </c>
      <c r="E3040" s="173">
        <v>59.904609680175781</v>
      </c>
    </row>
    <row r="3041" spans="1:5" ht="30">
      <c r="A3041" s="124" t="s">
        <v>6003</v>
      </c>
      <c r="B3041" s="134" t="s">
        <v>6004</v>
      </c>
      <c r="C3041" s="139" t="s">
        <v>42</v>
      </c>
      <c r="D3041" s="167">
        <v>158.1729736328125</v>
      </c>
      <c r="E3041" s="178">
        <v>158.50772094726562</v>
      </c>
    </row>
    <row r="3042" spans="1:5" ht="30">
      <c r="A3042" s="124" t="s">
        <v>6005</v>
      </c>
      <c r="B3042" s="134" t="s">
        <v>6006</v>
      </c>
      <c r="C3042" s="139" t="s">
        <v>20</v>
      </c>
      <c r="D3042" s="162">
        <v>64.622344970703125</v>
      </c>
      <c r="E3042" s="173">
        <v>71.797439575195313</v>
      </c>
    </row>
    <row r="3043" spans="1:5" ht="30">
      <c r="A3043" s="124" t="s">
        <v>6007</v>
      </c>
      <c r="B3043" s="134" t="s">
        <v>6008</v>
      </c>
      <c r="C3043" s="139" t="s">
        <v>353</v>
      </c>
      <c r="D3043" s="161">
        <v>1.9182240962982178</v>
      </c>
      <c r="E3043" s="172">
        <v>1.9215186834335327</v>
      </c>
    </row>
    <row r="3044" spans="1:5" ht="30">
      <c r="A3044" s="124" t="s">
        <v>6009</v>
      </c>
      <c r="B3044" s="134" t="s">
        <v>6010</v>
      </c>
      <c r="C3044" s="139" t="s">
        <v>348</v>
      </c>
      <c r="D3044" s="167">
        <v>670.7310791015625</v>
      </c>
      <c r="E3044" s="178">
        <v>672.20263671875</v>
      </c>
    </row>
    <row r="3045" spans="1:5" ht="30">
      <c r="A3045" s="124" t="s">
        <v>6011</v>
      </c>
      <c r="B3045" s="134" t="s">
        <v>6012</v>
      </c>
      <c r="C3045" s="139" t="s">
        <v>348</v>
      </c>
      <c r="D3045" s="164">
        <v>-1876.7574462890625</v>
      </c>
      <c r="E3045" s="175">
        <v>-1875.285888671875</v>
      </c>
    </row>
    <row r="3046" spans="1:5" ht="30">
      <c r="A3046" s="124" t="s">
        <v>6013</v>
      </c>
      <c r="B3046" s="134" t="s">
        <v>6014</v>
      </c>
      <c r="C3046" s="139"/>
      <c r="D3046" s="166">
        <v>-0.342894047498703</v>
      </c>
      <c r="E3046" s="177">
        <v>-0.34425872564315796</v>
      </c>
    </row>
    <row r="3047" spans="1:5" ht="30">
      <c r="A3047" s="124" t="s">
        <v>6015</v>
      </c>
      <c r="B3047" s="134" t="s">
        <v>6016</v>
      </c>
      <c r="C3047" s="139" t="s">
        <v>3453</v>
      </c>
      <c r="D3047" s="167">
        <v>912.3990478515625</v>
      </c>
      <c r="E3047" s="178">
        <v>912.10302734375</v>
      </c>
    </row>
    <row r="3048" spans="1:5" ht="30">
      <c r="A3048" s="124" t="s">
        <v>6017</v>
      </c>
      <c r="B3048" s="134" t="s">
        <v>6018</v>
      </c>
      <c r="C3048" s="139" t="s">
        <v>353</v>
      </c>
      <c r="D3048" s="161">
        <v>4.3146281242370605</v>
      </c>
      <c r="E3048" s="172">
        <v>4.3154268264770508</v>
      </c>
    </row>
    <row r="3049" spans="1:5" ht="30">
      <c r="A3049" s="124" t="s">
        <v>6019</v>
      </c>
      <c r="B3049" s="134" t="s">
        <v>6020</v>
      </c>
      <c r="C3049" s="139" t="s">
        <v>4963</v>
      </c>
      <c r="D3049" s="166">
        <v>0.68649232387542725</v>
      </c>
      <c r="E3049" s="177">
        <v>0.68644523620605469</v>
      </c>
    </row>
    <row r="3050" spans="1:5" ht="30">
      <c r="A3050" s="124" t="s">
        <v>6021</v>
      </c>
      <c r="B3050" s="134" t="s">
        <v>6022</v>
      </c>
      <c r="C3050" s="139" t="s">
        <v>4966</v>
      </c>
      <c r="D3050" s="171">
        <v>1.7312369891442358E-4</v>
      </c>
      <c r="E3050" s="182">
        <v>1.7273919365834445E-4</v>
      </c>
    </row>
    <row r="3051" spans="1:5" ht="45">
      <c r="A3051" s="124" t="s">
        <v>6023</v>
      </c>
      <c r="B3051" s="134" t="s">
        <v>6024</v>
      </c>
      <c r="C3051" s="139" t="s">
        <v>50</v>
      </c>
      <c r="D3051" s="162">
        <v>59.449100494384766</v>
      </c>
      <c r="E3051" s="173">
        <v>59.904609680175781</v>
      </c>
    </row>
    <row r="3052" spans="1:5" ht="45">
      <c r="A3052" s="124" t="s">
        <v>6025</v>
      </c>
      <c r="B3052" s="134" t="s">
        <v>6026</v>
      </c>
      <c r="C3052" s="139" t="s">
        <v>42</v>
      </c>
      <c r="D3052" s="167">
        <v>158.1729736328125</v>
      </c>
      <c r="E3052" s="178">
        <v>158.50772094726562</v>
      </c>
    </row>
    <row r="3053" spans="1:5" ht="45">
      <c r="A3053" s="124" t="s">
        <v>6027</v>
      </c>
      <c r="B3053" s="134" t="s">
        <v>6028</v>
      </c>
      <c r="C3053" s="139" t="s">
        <v>20</v>
      </c>
      <c r="D3053" s="162">
        <v>64.622344970703125</v>
      </c>
      <c r="E3053" s="173">
        <v>71.797439575195313</v>
      </c>
    </row>
    <row r="3054" spans="1:5" ht="45">
      <c r="A3054" s="124" t="s">
        <v>6029</v>
      </c>
      <c r="B3054" s="134" t="s">
        <v>6030</v>
      </c>
      <c r="C3054" s="139" t="s">
        <v>353</v>
      </c>
      <c r="D3054" s="161">
        <v>1.9182240962982178</v>
      </c>
      <c r="E3054" s="172">
        <v>1.9215186834335327</v>
      </c>
    </row>
    <row r="3055" spans="1:5" ht="45">
      <c r="A3055" s="124" t="s">
        <v>6031</v>
      </c>
      <c r="B3055" s="134" t="s">
        <v>6032</v>
      </c>
      <c r="C3055" s="139" t="s">
        <v>348</v>
      </c>
      <c r="D3055" s="167">
        <v>670.7310791015625</v>
      </c>
      <c r="E3055" s="178">
        <v>672.20263671875</v>
      </c>
    </row>
    <row r="3056" spans="1:5" ht="45">
      <c r="A3056" s="124" t="s">
        <v>6033</v>
      </c>
      <c r="B3056" s="134" t="s">
        <v>6034</v>
      </c>
      <c r="C3056" s="139" t="s">
        <v>348</v>
      </c>
      <c r="D3056" s="164">
        <v>-1876.7574462890625</v>
      </c>
      <c r="E3056" s="175">
        <v>-1875.285888671875</v>
      </c>
    </row>
    <row r="3057" spans="1:5" ht="45">
      <c r="A3057" s="124" t="s">
        <v>6035</v>
      </c>
      <c r="B3057" s="134" t="s">
        <v>6036</v>
      </c>
      <c r="C3057" s="139"/>
      <c r="D3057" s="166">
        <v>-0.342894047498703</v>
      </c>
      <c r="E3057" s="177">
        <v>-0.34425872564315796</v>
      </c>
    </row>
    <row r="3058" spans="1:5" ht="45">
      <c r="A3058" s="124" t="s">
        <v>6037</v>
      </c>
      <c r="B3058" s="134" t="s">
        <v>6038</v>
      </c>
      <c r="C3058" s="139" t="s">
        <v>3453</v>
      </c>
      <c r="D3058" s="167">
        <v>912.3990478515625</v>
      </c>
      <c r="E3058" s="178">
        <v>912.10302734375</v>
      </c>
    </row>
    <row r="3059" spans="1:5" ht="45">
      <c r="A3059" s="124" t="s">
        <v>6039</v>
      </c>
      <c r="B3059" s="134" t="s">
        <v>6040</v>
      </c>
      <c r="C3059" s="139" t="s">
        <v>353</v>
      </c>
      <c r="D3059" s="161">
        <v>4.3146281242370605</v>
      </c>
      <c r="E3059" s="172">
        <v>4.3154268264770508</v>
      </c>
    </row>
    <row r="3060" spans="1:5" ht="45">
      <c r="A3060" s="124" t="s">
        <v>6041</v>
      </c>
      <c r="B3060" s="134" t="s">
        <v>6042</v>
      </c>
      <c r="C3060" s="139" t="s">
        <v>4963</v>
      </c>
      <c r="D3060" s="166">
        <v>0.68649232387542725</v>
      </c>
      <c r="E3060" s="177">
        <v>0.68644523620605469</v>
      </c>
    </row>
    <row r="3061" spans="1:5" ht="45">
      <c r="A3061" s="124" t="s">
        <v>6043</v>
      </c>
      <c r="B3061" s="134" t="s">
        <v>6044</v>
      </c>
      <c r="C3061" s="139" t="s">
        <v>4966</v>
      </c>
      <c r="D3061" s="171">
        <v>1.7312369891442358E-4</v>
      </c>
      <c r="E3061" s="182">
        <v>1.7273919365834445E-4</v>
      </c>
    </row>
    <row r="3062" spans="1:5" ht="60">
      <c r="A3062" s="124" t="s">
        <v>6045</v>
      </c>
      <c r="B3062" s="134" t="s">
        <v>6046</v>
      </c>
      <c r="C3062" s="139" t="s">
        <v>50</v>
      </c>
      <c r="D3062" s="162">
        <v>57.717571258544922</v>
      </c>
      <c r="E3062" s="173">
        <v>58.159812927246094</v>
      </c>
    </row>
    <row r="3063" spans="1:5" ht="60">
      <c r="A3063" s="124" t="s">
        <v>6047</v>
      </c>
      <c r="B3063" s="134" t="s">
        <v>6048</v>
      </c>
      <c r="C3063" s="139" t="s">
        <v>42</v>
      </c>
      <c r="D3063" s="167">
        <v>259.97854614257812</v>
      </c>
      <c r="E3063" s="178">
        <v>257.58853149414062</v>
      </c>
    </row>
    <row r="3064" spans="1:5" ht="60">
      <c r="A3064" s="124" t="s">
        <v>6049</v>
      </c>
      <c r="B3064" s="134" t="s">
        <v>6050</v>
      </c>
      <c r="C3064" s="139" t="s">
        <v>20</v>
      </c>
      <c r="D3064" s="162">
        <v>64.622344970703125</v>
      </c>
      <c r="E3064" s="173">
        <v>71.797439575195313</v>
      </c>
    </row>
    <row r="3065" spans="1:5" ht="60">
      <c r="A3065" s="124" t="s">
        <v>6051</v>
      </c>
      <c r="B3065" s="134" t="s">
        <v>6052</v>
      </c>
      <c r="C3065" s="139" t="s">
        <v>353</v>
      </c>
      <c r="D3065" s="161">
        <v>2.8816006183624268</v>
      </c>
      <c r="E3065" s="172">
        <v>2.8592603206634521</v>
      </c>
    </row>
    <row r="3066" spans="1:5" ht="60">
      <c r="A3066" s="124" t="s">
        <v>6053</v>
      </c>
      <c r="B3066" s="134" t="s">
        <v>6054</v>
      </c>
      <c r="C3066" s="139" t="s">
        <v>348</v>
      </c>
      <c r="D3066" s="164">
        <v>1134.6494140625</v>
      </c>
      <c r="E3066" s="175">
        <v>1122.8232421875</v>
      </c>
    </row>
    <row r="3067" spans="1:5" ht="60">
      <c r="A3067" s="124" t="s">
        <v>6055</v>
      </c>
      <c r="B3067" s="134" t="s">
        <v>6056</v>
      </c>
      <c r="C3067" s="139" t="s">
        <v>348</v>
      </c>
      <c r="D3067" s="164">
        <v>-1412.839111328125</v>
      </c>
      <c r="E3067" s="175">
        <v>-1424.665283203125</v>
      </c>
    </row>
    <row r="3068" spans="1:5" ht="60">
      <c r="A3068" s="124" t="s">
        <v>6057</v>
      </c>
      <c r="B3068" s="134" t="s">
        <v>6058</v>
      </c>
      <c r="C3068" s="139"/>
      <c r="D3068" s="166">
        <v>-4.1680924594402313E-2</v>
      </c>
      <c r="E3068" s="177">
        <v>-5.0831042230129242E-2</v>
      </c>
    </row>
    <row r="3069" spans="1:5" ht="60">
      <c r="A3069" s="124" t="s">
        <v>6059</v>
      </c>
      <c r="B3069" s="134" t="s">
        <v>6060</v>
      </c>
      <c r="C3069" s="139" t="s">
        <v>3453</v>
      </c>
      <c r="D3069" s="167">
        <v>785.0819091796875</v>
      </c>
      <c r="E3069" s="178">
        <v>789.0513916015625</v>
      </c>
    </row>
    <row r="3070" spans="1:5" ht="60">
      <c r="A3070" s="124" t="s">
        <v>6061</v>
      </c>
      <c r="B3070" s="134" t="s">
        <v>6062</v>
      </c>
      <c r="C3070" s="139" t="s">
        <v>353</v>
      </c>
      <c r="D3070" s="161">
        <v>4.9638385772705078</v>
      </c>
      <c r="E3070" s="172">
        <v>4.9316716194152832</v>
      </c>
    </row>
    <row r="3071" spans="1:5" ht="60">
      <c r="A3071" s="124" t="s">
        <v>6063</v>
      </c>
      <c r="B3071" s="134" t="s">
        <v>6064</v>
      </c>
      <c r="C3071" s="139" t="s">
        <v>4963</v>
      </c>
      <c r="D3071" s="166">
        <v>0.60759949684143066</v>
      </c>
      <c r="E3071" s="177">
        <v>0.61089795827865601</v>
      </c>
    </row>
    <row r="3072" spans="1:5" ht="60">
      <c r="A3072" s="124" t="s">
        <v>6065</v>
      </c>
      <c r="B3072" s="134" t="s">
        <v>6066</v>
      </c>
      <c r="C3072" s="139" t="s">
        <v>4966</v>
      </c>
      <c r="D3072" s="171">
        <v>1.0178333468502387E-4</v>
      </c>
      <c r="E3072" s="182">
        <v>1.0286151518812403E-4</v>
      </c>
    </row>
    <row r="3073" spans="1:5" ht="45">
      <c r="A3073" s="124" t="s">
        <v>6067</v>
      </c>
      <c r="B3073" s="134" t="s">
        <v>6068</v>
      </c>
      <c r="C3073" s="139" t="s">
        <v>50</v>
      </c>
      <c r="D3073" s="162">
        <v>57.717571258544922</v>
      </c>
      <c r="E3073" s="173">
        <v>58.159812927246094</v>
      </c>
    </row>
    <row r="3074" spans="1:5" ht="45">
      <c r="A3074" s="124" t="s">
        <v>6069</v>
      </c>
      <c r="B3074" s="134" t="s">
        <v>6070</v>
      </c>
      <c r="C3074" s="139" t="s">
        <v>42</v>
      </c>
      <c r="D3074" s="167">
        <v>273.0728759765625</v>
      </c>
      <c r="E3074" s="178">
        <v>273.56137084960937</v>
      </c>
    </row>
    <row r="3075" spans="1:5" ht="45">
      <c r="A3075" s="124" t="s">
        <v>6071</v>
      </c>
      <c r="B3075" s="134" t="s">
        <v>6072</v>
      </c>
      <c r="C3075" s="139" t="s">
        <v>20</v>
      </c>
      <c r="D3075" s="162">
        <v>64.461196899414063</v>
      </c>
      <c r="E3075" s="173">
        <v>71.618392944335937</v>
      </c>
    </row>
    <row r="3076" spans="1:5" ht="45">
      <c r="A3076" s="124" t="s">
        <v>6073</v>
      </c>
      <c r="B3076" s="134" t="s">
        <v>6074</v>
      </c>
      <c r="C3076" s="139" t="s">
        <v>353</v>
      </c>
      <c r="D3076" s="161">
        <v>5.9083666801452637</v>
      </c>
      <c r="E3076" s="172">
        <v>5.9047479629516602</v>
      </c>
    </row>
    <row r="3077" spans="1:5" ht="45">
      <c r="A3077" s="124" t="s">
        <v>6075</v>
      </c>
      <c r="B3077" s="134" t="s">
        <v>6076</v>
      </c>
      <c r="C3077" s="139" t="s">
        <v>348</v>
      </c>
      <c r="D3077" s="164">
        <v>2786.990478515625</v>
      </c>
      <c r="E3077" s="175">
        <v>2786.529541015625</v>
      </c>
    </row>
    <row r="3078" spans="1:5" ht="45">
      <c r="A3078" s="124" t="s">
        <v>6077</v>
      </c>
      <c r="B3078" s="134" t="s">
        <v>6078</v>
      </c>
      <c r="C3078" s="139" t="s">
        <v>348</v>
      </c>
      <c r="D3078" s="167">
        <v>239.50205993652344</v>
      </c>
      <c r="E3078" s="178">
        <v>239.04096984863281</v>
      </c>
    </row>
    <row r="3079" spans="1:5" ht="45">
      <c r="A3079" s="124" t="s">
        <v>6079</v>
      </c>
      <c r="B3079" s="134" t="s">
        <v>6080</v>
      </c>
      <c r="C3079" s="139"/>
      <c r="D3079" s="161">
        <v>1</v>
      </c>
      <c r="E3079" s="172">
        <v>1</v>
      </c>
    </row>
    <row r="3080" spans="1:5" ht="45">
      <c r="A3080" s="124" t="s">
        <v>6081</v>
      </c>
      <c r="B3080" s="134" t="s">
        <v>6082</v>
      </c>
      <c r="C3080" s="139" t="s">
        <v>3453</v>
      </c>
      <c r="D3080" s="162">
        <v>29.550559997558594</v>
      </c>
      <c r="E3080" s="173">
        <v>29.796058654785156</v>
      </c>
    </row>
    <row r="3081" spans="1:5" ht="45">
      <c r="A3081" s="124" t="s">
        <v>6083</v>
      </c>
      <c r="B3081" s="134" t="s">
        <v>6084</v>
      </c>
      <c r="C3081" s="139" t="s">
        <v>353</v>
      </c>
      <c r="D3081" s="161">
        <v>4.4826173782348633</v>
      </c>
      <c r="E3081" s="172">
        <v>4.501584529876709</v>
      </c>
    </row>
    <row r="3082" spans="1:5" ht="60">
      <c r="A3082" s="124" t="s">
        <v>6085</v>
      </c>
      <c r="B3082" s="134" t="s">
        <v>6086</v>
      </c>
      <c r="C3082" s="139" t="s">
        <v>4963</v>
      </c>
      <c r="D3082" s="166">
        <v>5.9002365916967392E-2</v>
      </c>
      <c r="E3082" s="177">
        <v>5.9195425361394882E-2</v>
      </c>
    </row>
    <row r="3083" spans="1:5" ht="45">
      <c r="A3083" s="124" t="s">
        <v>6087</v>
      </c>
      <c r="B3083" s="134" t="s">
        <v>6088</v>
      </c>
      <c r="C3083" s="139" t="s">
        <v>4966</v>
      </c>
      <c r="D3083" s="170">
        <v>1.8513586837798357E-5</v>
      </c>
      <c r="E3083" s="181">
        <v>1.8533915863372386E-5</v>
      </c>
    </row>
    <row r="3084" spans="1:5" ht="45">
      <c r="A3084" s="124" t="s">
        <v>6089</v>
      </c>
      <c r="B3084" s="134" t="s">
        <v>6090</v>
      </c>
      <c r="C3084" s="139" t="s">
        <v>50</v>
      </c>
      <c r="D3084" s="162">
        <v>54.969120025634766</v>
      </c>
      <c r="E3084" s="173">
        <v>55.390304565429688</v>
      </c>
    </row>
    <row r="3085" spans="1:5" ht="45">
      <c r="A3085" s="124" t="s">
        <v>6091</v>
      </c>
      <c r="B3085" s="134" t="s">
        <v>6092</v>
      </c>
      <c r="C3085" s="139" t="s">
        <v>42</v>
      </c>
      <c r="D3085" s="167">
        <v>269.93112182617188</v>
      </c>
      <c r="E3085" s="178">
        <v>270.41940307617187</v>
      </c>
    </row>
    <row r="3086" spans="1:5" ht="45">
      <c r="A3086" s="124" t="s">
        <v>6093</v>
      </c>
      <c r="B3086" s="134" t="s">
        <v>6094</v>
      </c>
      <c r="C3086" s="139" t="s">
        <v>20</v>
      </c>
      <c r="D3086" s="162">
        <v>64.461196899414063</v>
      </c>
      <c r="E3086" s="173">
        <v>71.618392944335937</v>
      </c>
    </row>
    <row r="3087" spans="1:5" ht="45">
      <c r="A3087" s="124" t="s">
        <v>6095</v>
      </c>
      <c r="B3087" s="134" t="s">
        <v>6096</v>
      </c>
      <c r="C3087" s="139" t="s">
        <v>353</v>
      </c>
      <c r="D3087" s="161">
        <v>5.9258341789245605</v>
      </c>
      <c r="E3087" s="172">
        <v>5.922236442565918</v>
      </c>
    </row>
    <row r="3088" spans="1:5" ht="45">
      <c r="A3088" s="124" t="s">
        <v>6097</v>
      </c>
      <c r="B3088" s="134" t="s">
        <v>6098</v>
      </c>
      <c r="C3088" s="139" t="s">
        <v>348</v>
      </c>
      <c r="D3088" s="164">
        <v>2786.990478515625</v>
      </c>
      <c r="E3088" s="175">
        <v>2786.529541015625</v>
      </c>
    </row>
    <row r="3089" spans="1:5" ht="45">
      <c r="A3089" s="124" t="s">
        <v>6099</v>
      </c>
      <c r="B3089" s="134" t="s">
        <v>6100</v>
      </c>
      <c r="C3089" s="139" t="s">
        <v>348</v>
      </c>
      <c r="D3089" s="167">
        <v>239.50205993652344</v>
      </c>
      <c r="E3089" s="178">
        <v>239.04096984863281</v>
      </c>
    </row>
    <row r="3090" spans="1:5" ht="45">
      <c r="A3090" s="124" t="s">
        <v>6101</v>
      </c>
      <c r="B3090" s="134" t="s">
        <v>6102</v>
      </c>
      <c r="C3090" s="139"/>
      <c r="D3090" s="166">
        <v>0.99828243255615234</v>
      </c>
      <c r="E3090" s="177">
        <v>0.99824750423431396</v>
      </c>
    </row>
    <row r="3091" spans="1:5" ht="45">
      <c r="A3091" s="124" t="s">
        <v>6103</v>
      </c>
      <c r="B3091" s="134" t="s">
        <v>6104</v>
      </c>
      <c r="C3091" s="139" t="s">
        <v>3453</v>
      </c>
      <c r="D3091" s="162">
        <v>28.087326049804688</v>
      </c>
      <c r="E3091" s="173">
        <v>28.319026947021484</v>
      </c>
    </row>
    <row r="3092" spans="1:5" ht="45">
      <c r="A3092" s="124" t="s">
        <v>6105</v>
      </c>
      <c r="B3092" s="134" t="s">
        <v>6106</v>
      </c>
      <c r="C3092" s="139" t="s">
        <v>353</v>
      </c>
      <c r="D3092" s="161">
        <v>4.3679428100585938</v>
      </c>
      <c r="E3092" s="172">
        <v>4.385383129119873</v>
      </c>
    </row>
    <row r="3093" spans="1:5" ht="45">
      <c r="A3093" s="124" t="s">
        <v>6107</v>
      </c>
      <c r="B3093" s="134" t="s">
        <v>6108</v>
      </c>
      <c r="C3093" s="139" t="s">
        <v>4963</v>
      </c>
      <c r="D3093" s="166">
        <v>5.781322717666626E-2</v>
      </c>
      <c r="E3093" s="177">
        <v>5.799548327922821E-2</v>
      </c>
    </row>
    <row r="3094" spans="1:5" ht="45">
      <c r="A3094" s="124" t="s">
        <v>6109</v>
      </c>
      <c r="B3094" s="134" t="s">
        <v>6110</v>
      </c>
      <c r="C3094" s="139" t="s">
        <v>4966</v>
      </c>
      <c r="D3094" s="170">
        <v>1.838374009821564E-5</v>
      </c>
      <c r="E3094" s="181">
        <v>1.8403778085485101E-5</v>
      </c>
    </row>
    <row r="3095" spans="1:5" ht="60">
      <c r="A3095" s="124" t="s">
        <v>6111</v>
      </c>
      <c r="B3095" s="134" t="s">
        <v>6112</v>
      </c>
      <c r="C3095" s="139" t="s">
        <v>50</v>
      </c>
      <c r="D3095" s="162">
        <v>52.854923248291016</v>
      </c>
      <c r="E3095" s="173">
        <v>53.259906768798828</v>
      </c>
    </row>
    <row r="3096" spans="1:5" ht="60">
      <c r="A3096" s="124" t="s">
        <v>6113</v>
      </c>
      <c r="B3096" s="134" t="s">
        <v>6114</v>
      </c>
      <c r="C3096" s="139" t="s">
        <v>42</v>
      </c>
      <c r="D3096" s="167">
        <v>290.00469970703125</v>
      </c>
      <c r="E3096" s="178">
        <v>290.00491333007812</v>
      </c>
    </row>
    <row r="3097" spans="1:5" ht="60">
      <c r="A3097" s="124" t="s">
        <v>6115</v>
      </c>
      <c r="B3097" s="134" t="s">
        <v>6116</v>
      </c>
      <c r="C3097" s="139" t="s">
        <v>20</v>
      </c>
      <c r="D3097" s="162">
        <v>64.461196899414063</v>
      </c>
      <c r="E3097" s="173">
        <v>71.618392944335937</v>
      </c>
    </row>
    <row r="3098" spans="1:5" ht="60">
      <c r="A3098" s="124" t="s">
        <v>6117</v>
      </c>
      <c r="B3098" s="134" t="s">
        <v>6118</v>
      </c>
      <c r="C3098" s="139" t="s">
        <v>353</v>
      </c>
      <c r="D3098" s="161">
        <v>6.1101231575012207</v>
      </c>
      <c r="E3098" s="172">
        <v>6.1040182113647461</v>
      </c>
    </row>
    <row r="3099" spans="1:5" ht="60">
      <c r="A3099" s="124" t="s">
        <v>6119</v>
      </c>
      <c r="B3099" s="134" t="s">
        <v>6120</v>
      </c>
      <c r="C3099" s="139" t="s">
        <v>348</v>
      </c>
      <c r="D3099" s="164">
        <v>2880.664794921875</v>
      </c>
      <c r="E3099" s="175">
        <v>2878.875732421875</v>
      </c>
    </row>
    <row r="3100" spans="1:5" ht="60">
      <c r="A3100" s="124" t="s">
        <v>6121</v>
      </c>
      <c r="B3100" s="134" t="s">
        <v>6122</v>
      </c>
      <c r="C3100" s="139" t="s">
        <v>348</v>
      </c>
      <c r="D3100" s="167">
        <v>333.17633056640625</v>
      </c>
      <c r="E3100" s="178">
        <v>331.38711547851562</v>
      </c>
    </row>
    <row r="3101" spans="1:5" ht="60">
      <c r="A3101" s="124" t="s">
        <v>6123</v>
      </c>
      <c r="B3101" s="134" t="s">
        <v>6124</v>
      </c>
      <c r="C3101" s="139"/>
      <c r="D3101" s="161">
        <v>1.0549062490463257</v>
      </c>
      <c r="E3101" s="172">
        <v>1.054125189781189</v>
      </c>
    </row>
    <row r="3102" spans="1:5" ht="60">
      <c r="A3102" s="124" t="s">
        <v>6125</v>
      </c>
      <c r="B3102" s="134" t="s">
        <v>6126</v>
      </c>
      <c r="C3102" s="139" t="s">
        <v>3453</v>
      </c>
      <c r="D3102" s="162">
        <v>24.430185317993164</v>
      </c>
      <c r="E3102" s="173">
        <v>24.665555953979492</v>
      </c>
    </row>
    <row r="3103" spans="1:5" ht="60">
      <c r="A3103" s="124" t="s">
        <v>6127</v>
      </c>
      <c r="B3103" s="134" t="s">
        <v>6128</v>
      </c>
      <c r="C3103" s="139" t="s">
        <v>353</v>
      </c>
      <c r="D3103" s="161">
        <v>3.5686461925506592</v>
      </c>
      <c r="E3103" s="172">
        <v>3.5901134014129639</v>
      </c>
    </row>
    <row r="3104" spans="1:5" ht="60">
      <c r="A3104" s="124" t="s">
        <v>6129</v>
      </c>
      <c r="B3104" s="134" t="s">
        <v>6130</v>
      </c>
      <c r="C3104" s="139" t="s">
        <v>4963</v>
      </c>
      <c r="D3104" s="166">
        <v>5.4334662854671478E-2</v>
      </c>
      <c r="E3104" s="177">
        <v>5.4500780999660492E-2</v>
      </c>
    </row>
    <row r="3105" spans="1:5" ht="60">
      <c r="A3105" s="124" t="s">
        <v>6131</v>
      </c>
      <c r="B3105" s="134" t="s">
        <v>6132</v>
      </c>
      <c r="C3105" s="139" t="s">
        <v>4966</v>
      </c>
      <c r="D3105" s="170">
        <v>1.9378285287530161E-5</v>
      </c>
      <c r="E3105" s="181">
        <v>1.937530942086596E-5</v>
      </c>
    </row>
    <row r="3106" spans="1:5" ht="30">
      <c r="A3106" s="124" t="s">
        <v>6133</v>
      </c>
      <c r="B3106" s="134" t="s">
        <v>6134</v>
      </c>
      <c r="C3106" s="139" t="s">
        <v>50</v>
      </c>
      <c r="D3106" s="161">
        <v>3.2082538604736328</v>
      </c>
      <c r="E3106" s="172">
        <v>3.2082540988922119</v>
      </c>
    </row>
    <row r="3107" spans="1:5" ht="30">
      <c r="A3107" s="124" t="s">
        <v>6135</v>
      </c>
      <c r="B3107" s="134" t="s">
        <v>6136</v>
      </c>
      <c r="C3107" s="139" t="s">
        <v>42</v>
      </c>
      <c r="D3107" s="162">
        <v>41.240699768066406</v>
      </c>
      <c r="E3107" s="173">
        <v>41.251789093017578</v>
      </c>
    </row>
    <row r="3108" spans="1:5" ht="30">
      <c r="A3108" s="124" t="s">
        <v>6137</v>
      </c>
      <c r="B3108" s="134" t="s">
        <v>6138</v>
      </c>
      <c r="C3108" s="139" t="s">
        <v>20</v>
      </c>
      <c r="D3108" s="162">
        <v>58.011272430419922</v>
      </c>
      <c r="E3108" s="173">
        <v>64.7012939453125</v>
      </c>
    </row>
    <row r="3109" spans="1:5" ht="30">
      <c r="A3109" s="124" t="s">
        <v>6139</v>
      </c>
      <c r="B3109" s="134" t="s">
        <v>6140</v>
      </c>
      <c r="C3109" s="139" t="s">
        <v>353</v>
      </c>
      <c r="D3109" s="166">
        <v>0.588828444480896</v>
      </c>
      <c r="E3109" s="177">
        <v>0.58897596597671509</v>
      </c>
    </row>
    <row r="3110" spans="1:5" ht="30">
      <c r="A3110" s="124" t="s">
        <v>6141</v>
      </c>
      <c r="B3110" s="134" t="s">
        <v>6142</v>
      </c>
      <c r="C3110" s="139" t="s">
        <v>348</v>
      </c>
      <c r="D3110" s="167">
        <v>172.94058227539062</v>
      </c>
      <c r="E3110" s="178">
        <v>172.98699951171875</v>
      </c>
    </row>
    <row r="3111" spans="1:5" ht="30">
      <c r="A3111" s="124" t="s">
        <v>6143</v>
      </c>
      <c r="B3111" s="134" t="s">
        <v>6144</v>
      </c>
      <c r="C3111" s="139" t="s">
        <v>348</v>
      </c>
      <c r="D3111" s="164">
        <v>-2374.5478515625</v>
      </c>
      <c r="E3111" s="175">
        <v>-2374.50146484375</v>
      </c>
    </row>
    <row r="3112" spans="1:5" ht="30">
      <c r="A3112" s="124" t="s">
        <v>6145</v>
      </c>
      <c r="B3112" s="134" t="s">
        <v>6146</v>
      </c>
      <c r="C3112" s="139"/>
      <c r="D3112" s="166">
        <v>-0.1847185492515564</v>
      </c>
      <c r="E3112" s="177">
        <v>-0.18469701707363129</v>
      </c>
    </row>
    <row r="3113" spans="1:5" ht="30">
      <c r="A3113" s="124" t="s">
        <v>6147</v>
      </c>
      <c r="B3113" s="134" t="s">
        <v>6148</v>
      </c>
      <c r="C3113" s="139" t="s">
        <v>3453</v>
      </c>
      <c r="D3113" s="167">
        <v>991.87811279296875</v>
      </c>
      <c r="E3113" s="178">
        <v>991.873779296875</v>
      </c>
    </row>
    <row r="3114" spans="1:5" ht="30">
      <c r="A3114" s="124" t="s">
        <v>6149</v>
      </c>
      <c r="B3114" s="134" t="s">
        <v>6150</v>
      </c>
      <c r="C3114" s="139" t="s">
        <v>353</v>
      </c>
      <c r="D3114" s="161">
        <v>4.1780767440795898</v>
      </c>
      <c r="E3114" s="172">
        <v>4.1780786514282227</v>
      </c>
    </row>
    <row r="3115" spans="1:5" ht="30">
      <c r="A3115" s="124" t="s">
        <v>6151</v>
      </c>
      <c r="B3115" s="134" t="s">
        <v>6152</v>
      </c>
      <c r="C3115" s="139" t="s">
        <v>4963</v>
      </c>
      <c r="D3115" s="166">
        <v>0.63083565235137939</v>
      </c>
      <c r="E3115" s="177">
        <v>0.63084954023361206</v>
      </c>
    </row>
    <row r="3116" spans="1:5" ht="30">
      <c r="A3116" s="124" t="s">
        <v>6153</v>
      </c>
      <c r="B3116" s="134" t="s">
        <v>6154</v>
      </c>
      <c r="C3116" s="139" t="s">
        <v>4966</v>
      </c>
      <c r="D3116" s="171">
        <v>6.3731061527505517E-4</v>
      </c>
      <c r="E3116" s="182">
        <v>6.3718011369928718E-4</v>
      </c>
    </row>
    <row r="3117" spans="1:5" ht="30">
      <c r="A3117" s="124" t="s">
        <v>6155</v>
      </c>
      <c r="B3117" s="134" t="s">
        <v>6156</v>
      </c>
      <c r="C3117" s="139" t="s">
        <v>50</v>
      </c>
      <c r="D3117" s="161">
        <v>3.2082538604736328</v>
      </c>
      <c r="E3117" s="172">
        <v>3.2082540988922119</v>
      </c>
    </row>
    <row r="3118" spans="1:5" ht="30">
      <c r="A3118" s="124" t="s">
        <v>6157</v>
      </c>
      <c r="B3118" s="134" t="s">
        <v>6158</v>
      </c>
      <c r="C3118" s="139" t="s">
        <v>42</v>
      </c>
      <c r="D3118" s="162">
        <v>41.151622772216797</v>
      </c>
      <c r="E3118" s="173">
        <v>41.162712097167969</v>
      </c>
    </row>
    <row r="3119" spans="1:5" ht="30">
      <c r="A3119" s="124" t="s">
        <v>6159</v>
      </c>
      <c r="B3119" s="134" t="s">
        <v>6160</v>
      </c>
      <c r="C3119" s="139" t="s">
        <v>20</v>
      </c>
      <c r="D3119" s="170">
        <v>2.9418970370898023E-7</v>
      </c>
      <c r="E3119" s="181">
        <v>2.9418970370898023E-7</v>
      </c>
    </row>
    <row r="3120" spans="1:5" ht="30">
      <c r="A3120" s="124" t="s">
        <v>6161</v>
      </c>
      <c r="B3120" s="134" t="s">
        <v>6162</v>
      </c>
      <c r="C3120" s="139" t="s">
        <v>353</v>
      </c>
      <c r="D3120" s="166">
        <v>0.58764445781707764</v>
      </c>
      <c r="E3120" s="177">
        <v>0.58779191970825195</v>
      </c>
    </row>
    <row r="3121" spans="1:5" ht="30">
      <c r="A3121" s="124" t="s">
        <v>6163</v>
      </c>
      <c r="B3121" s="134" t="s">
        <v>6164</v>
      </c>
      <c r="C3121" s="139" t="s">
        <v>348</v>
      </c>
      <c r="D3121" s="167">
        <v>172.56822204589844</v>
      </c>
      <c r="E3121" s="178">
        <v>172.61465454101563</v>
      </c>
    </row>
    <row r="3122" spans="1:5" ht="30">
      <c r="A3122" s="124" t="s">
        <v>6165</v>
      </c>
      <c r="B3122" s="134" t="s">
        <v>6166</v>
      </c>
      <c r="C3122" s="139" t="s">
        <v>348</v>
      </c>
      <c r="D3122" s="164">
        <v>-2374.92041015625</v>
      </c>
      <c r="E3122" s="175">
        <v>-2374.873779296875</v>
      </c>
    </row>
    <row r="3123" spans="1:5" ht="30">
      <c r="A3123" s="124" t="s">
        <v>6167</v>
      </c>
      <c r="B3123" s="134" t="s">
        <v>6168</v>
      </c>
      <c r="C3123" s="139"/>
      <c r="D3123" s="166">
        <v>-0.18489119410514832</v>
      </c>
      <c r="E3123" s="177">
        <v>-0.1848696768283844</v>
      </c>
    </row>
    <row r="3124" spans="1:5" ht="30">
      <c r="A3124" s="124" t="s">
        <v>6169</v>
      </c>
      <c r="B3124" s="134" t="s">
        <v>6170</v>
      </c>
      <c r="C3124" s="139" t="s">
        <v>3453</v>
      </c>
      <c r="D3124" s="167">
        <v>991.9129638671875</v>
      </c>
      <c r="E3124" s="178">
        <v>991.90863037109375</v>
      </c>
    </row>
    <row r="3125" spans="1:5" ht="30">
      <c r="A3125" s="124" t="s">
        <v>6171</v>
      </c>
      <c r="B3125" s="134" t="s">
        <v>6172</v>
      </c>
      <c r="C3125" s="139" t="s">
        <v>353</v>
      </c>
      <c r="D3125" s="161">
        <v>4.1780614852905273</v>
      </c>
      <c r="E3125" s="172">
        <v>4.1780633926391602</v>
      </c>
    </row>
    <row r="3126" spans="1:5" ht="30">
      <c r="A3126" s="124" t="s">
        <v>6173</v>
      </c>
      <c r="B3126" s="134" t="s">
        <v>6174</v>
      </c>
      <c r="C3126" s="139" t="s">
        <v>4963</v>
      </c>
      <c r="D3126" s="166">
        <v>0.63072407245635986</v>
      </c>
      <c r="E3126" s="177">
        <v>0.63073790073394775</v>
      </c>
    </row>
    <row r="3127" spans="1:5" ht="30">
      <c r="A3127" s="124" t="s">
        <v>6175</v>
      </c>
      <c r="B3127" s="134" t="s">
        <v>6176</v>
      </c>
      <c r="C3127" s="139" t="s">
        <v>4966</v>
      </c>
      <c r="D3127" s="171">
        <v>6.3836062327027321E-4</v>
      </c>
      <c r="E3127" s="182">
        <v>6.3822971424087882E-4</v>
      </c>
    </row>
    <row r="3128" spans="1:5" ht="45">
      <c r="A3128" s="124" t="s">
        <v>6177</v>
      </c>
      <c r="B3128" s="134" t="s">
        <v>6178</v>
      </c>
      <c r="C3128" s="139" t="s">
        <v>50</v>
      </c>
      <c r="D3128" s="161">
        <v>3.2082538604736328</v>
      </c>
      <c r="E3128" s="172">
        <v>3.2082540988922119</v>
      </c>
    </row>
    <row r="3129" spans="1:5" ht="45">
      <c r="A3129" s="124" t="s">
        <v>6179</v>
      </c>
      <c r="B3129" s="134" t="s">
        <v>6180</v>
      </c>
      <c r="C3129" s="139" t="s">
        <v>42</v>
      </c>
      <c r="D3129" s="162">
        <v>41.240631103515625</v>
      </c>
      <c r="E3129" s="173">
        <v>41.251720428466797</v>
      </c>
    </row>
    <row r="3130" spans="1:5" ht="45">
      <c r="A3130" s="124" t="s">
        <v>6181</v>
      </c>
      <c r="B3130" s="134" t="s">
        <v>6182</v>
      </c>
      <c r="C3130" s="139" t="s">
        <v>20</v>
      </c>
      <c r="D3130" s="162">
        <v>58.011272430419922</v>
      </c>
      <c r="E3130" s="173">
        <v>64.7012939453125</v>
      </c>
    </row>
    <row r="3131" spans="1:5" ht="45">
      <c r="A3131" s="124" t="s">
        <v>6183</v>
      </c>
      <c r="B3131" s="134" t="s">
        <v>6184</v>
      </c>
      <c r="C3131" s="139" t="s">
        <v>353</v>
      </c>
      <c r="D3131" s="166">
        <v>0.58882761001586914</v>
      </c>
      <c r="E3131" s="177">
        <v>0.58897513151168823</v>
      </c>
    </row>
    <row r="3132" spans="1:5" ht="45">
      <c r="A3132" s="124" t="s">
        <v>6185</v>
      </c>
      <c r="B3132" s="134" t="s">
        <v>6186</v>
      </c>
      <c r="C3132" s="139" t="s">
        <v>348</v>
      </c>
      <c r="D3132" s="167">
        <v>172.94044494628906</v>
      </c>
      <c r="E3132" s="178">
        <v>172.98686218261719</v>
      </c>
    </row>
    <row r="3133" spans="1:5" ht="45">
      <c r="A3133" s="124" t="s">
        <v>6187</v>
      </c>
      <c r="B3133" s="134" t="s">
        <v>6188</v>
      </c>
      <c r="C3133" s="139" t="s">
        <v>348</v>
      </c>
      <c r="D3133" s="164">
        <v>-2374.548095703125</v>
      </c>
      <c r="E3133" s="175">
        <v>-2374.501708984375</v>
      </c>
    </row>
    <row r="3134" spans="1:5" ht="45">
      <c r="A3134" s="124" t="s">
        <v>6189</v>
      </c>
      <c r="B3134" s="134" t="s">
        <v>6190</v>
      </c>
      <c r="C3134" s="139"/>
      <c r="D3134" s="166">
        <v>-0.18471860885620117</v>
      </c>
      <c r="E3134" s="177">
        <v>-0.18469709157943726</v>
      </c>
    </row>
    <row r="3135" spans="1:5" ht="45">
      <c r="A3135" s="124" t="s">
        <v>6191</v>
      </c>
      <c r="B3135" s="134" t="s">
        <v>6192</v>
      </c>
      <c r="C3135" s="139" t="s">
        <v>3453</v>
      </c>
      <c r="D3135" s="167">
        <v>991.87811279296875</v>
      </c>
      <c r="E3135" s="178">
        <v>991.873779296875</v>
      </c>
    </row>
    <row r="3136" spans="1:5" ht="45">
      <c r="A3136" s="124" t="s">
        <v>6193</v>
      </c>
      <c r="B3136" s="134" t="s">
        <v>6194</v>
      </c>
      <c r="C3136" s="139" t="s">
        <v>353</v>
      </c>
      <c r="D3136" s="161">
        <v>4.1780767440795898</v>
      </c>
      <c r="E3136" s="172">
        <v>4.1780786514282227</v>
      </c>
    </row>
    <row r="3137" spans="1:5" ht="45">
      <c r="A3137" s="124" t="s">
        <v>6195</v>
      </c>
      <c r="B3137" s="134" t="s">
        <v>6196</v>
      </c>
      <c r="C3137" s="139" t="s">
        <v>4963</v>
      </c>
      <c r="D3137" s="166">
        <v>0.63083553314208984</v>
      </c>
      <c r="E3137" s="177">
        <v>0.63084942102432251</v>
      </c>
    </row>
    <row r="3138" spans="1:5" ht="45">
      <c r="A3138" s="124" t="s">
        <v>6197</v>
      </c>
      <c r="B3138" s="134" t="s">
        <v>6198</v>
      </c>
      <c r="C3138" s="139" t="s">
        <v>4966</v>
      </c>
      <c r="D3138" s="171">
        <v>6.3731143018230796E-4</v>
      </c>
      <c r="E3138" s="182">
        <v>6.3718092860653996E-4</v>
      </c>
    </row>
    <row r="3139" spans="1:5" ht="30">
      <c r="A3139" s="124" t="s">
        <v>6199</v>
      </c>
      <c r="B3139" s="134" t="s">
        <v>6200</v>
      </c>
      <c r="C3139" s="139" t="s">
        <v>50</v>
      </c>
      <c r="D3139" s="166">
        <v>0.43890789151191711</v>
      </c>
      <c r="E3139" s="177">
        <v>0.43890789151191711</v>
      </c>
    </row>
    <row r="3140" spans="1:5" ht="30">
      <c r="A3140" s="124" t="s">
        <v>6201</v>
      </c>
      <c r="B3140" s="134" t="s">
        <v>6202</v>
      </c>
      <c r="C3140" s="139" t="s">
        <v>42</v>
      </c>
      <c r="D3140" s="162">
        <v>41.210556030273438</v>
      </c>
      <c r="E3140" s="173">
        <v>41.221645355224609</v>
      </c>
    </row>
    <row r="3141" spans="1:5" ht="30">
      <c r="A3141" s="124" t="s">
        <v>6203</v>
      </c>
      <c r="B3141" s="134" t="s">
        <v>6204</v>
      </c>
      <c r="C3141" s="139" t="s">
        <v>20</v>
      </c>
      <c r="D3141" s="162">
        <v>58.011272430419922</v>
      </c>
      <c r="E3141" s="173">
        <v>64.7012939453125</v>
      </c>
    </row>
    <row r="3142" spans="1:5" ht="30">
      <c r="A3142" s="124" t="s">
        <v>6205</v>
      </c>
      <c r="B3142" s="134" t="s">
        <v>6206</v>
      </c>
      <c r="C3142" s="139" t="s">
        <v>353</v>
      </c>
      <c r="D3142" s="166">
        <v>0.58853781223297119</v>
      </c>
      <c r="E3142" s="177">
        <v>0.58868527412414551</v>
      </c>
    </row>
    <row r="3143" spans="1:5" ht="30">
      <c r="A3143" s="124" t="s">
        <v>6207</v>
      </c>
      <c r="B3143" s="134" t="s">
        <v>6208</v>
      </c>
      <c r="C3143" s="139" t="s">
        <v>348</v>
      </c>
      <c r="D3143" s="167">
        <v>172.56822204589844</v>
      </c>
      <c r="E3143" s="178">
        <v>172.61465454101563</v>
      </c>
    </row>
    <row r="3144" spans="1:5" ht="30">
      <c r="A3144" s="124" t="s">
        <v>6209</v>
      </c>
      <c r="B3144" s="134" t="s">
        <v>6210</v>
      </c>
      <c r="C3144" s="139" t="s">
        <v>348</v>
      </c>
      <c r="D3144" s="164">
        <v>-2374.92041015625</v>
      </c>
      <c r="E3144" s="175">
        <v>-2374.873779296875</v>
      </c>
    </row>
    <row r="3145" spans="1:5" ht="30">
      <c r="A3145" s="124" t="s">
        <v>6211</v>
      </c>
      <c r="B3145" s="134" t="s">
        <v>6212</v>
      </c>
      <c r="C3145" s="139"/>
      <c r="D3145" s="166">
        <v>-6.67690709233284E-2</v>
      </c>
      <c r="E3145" s="177">
        <v>-6.6748999059200287E-2</v>
      </c>
    </row>
    <row r="3146" spans="1:5" ht="30">
      <c r="A3146" s="124" t="s">
        <v>6213</v>
      </c>
      <c r="B3146" s="134" t="s">
        <v>6214</v>
      </c>
      <c r="C3146" s="139" t="s">
        <v>3453</v>
      </c>
      <c r="D3146" s="167">
        <v>991.7689208984375</v>
      </c>
      <c r="E3146" s="178">
        <v>991.76458740234375</v>
      </c>
    </row>
    <row r="3147" spans="1:5" ht="30">
      <c r="A3147" s="124" t="s">
        <v>6215</v>
      </c>
      <c r="B3147" s="134" t="s">
        <v>6216</v>
      </c>
      <c r="C3147" s="139" t="s">
        <v>353</v>
      </c>
      <c r="D3147" s="161">
        <v>4.1787567138671875</v>
      </c>
      <c r="E3147" s="172">
        <v>4.1787586212158203</v>
      </c>
    </row>
    <row r="3148" spans="1:5" ht="30">
      <c r="A3148" s="124" t="s">
        <v>6217</v>
      </c>
      <c r="B3148" s="134" t="s">
        <v>6218</v>
      </c>
      <c r="C3148" s="139" t="s">
        <v>4963</v>
      </c>
      <c r="D3148" s="166">
        <v>0.63065385818481445</v>
      </c>
      <c r="E3148" s="177">
        <v>0.63066780567169189</v>
      </c>
    </row>
    <row r="3149" spans="1:5" ht="30">
      <c r="A3149" s="124" t="s">
        <v>6219</v>
      </c>
      <c r="B3149" s="134" t="s">
        <v>6220</v>
      </c>
      <c r="C3149" s="139" t="s">
        <v>4966</v>
      </c>
      <c r="D3149" s="171">
        <v>6.3764245714992285E-4</v>
      </c>
      <c r="E3149" s="182">
        <v>6.3751183915883303E-4</v>
      </c>
    </row>
    <row r="3150" spans="1:5" ht="45">
      <c r="A3150" s="124" t="s">
        <v>6221</v>
      </c>
      <c r="B3150" s="134" t="s">
        <v>6222</v>
      </c>
      <c r="C3150" s="139" t="s">
        <v>50</v>
      </c>
      <c r="D3150" s="162">
        <v>49.820831298828125</v>
      </c>
      <c r="E3150" s="173">
        <v>50.202579498291016</v>
      </c>
    </row>
    <row r="3151" spans="1:5" ht="45">
      <c r="A3151" s="124" t="s">
        <v>6223</v>
      </c>
      <c r="B3151" s="134" t="s">
        <v>6224</v>
      </c>
      <c r="C3151" s="139" t="s">
        <v>42</v>
      </c>
      <c r="D3151" s="167">
        <v>480.40213012695312</v>
      </c>
      <c r="E3151" s="178">
        <v>482.484375</v>
      </c>
    </row>
    <row r="3152" spans="1:5" ht="45">
      <c r="A3152" s="124" t="s">
        <v>6225</v>
      </c>
      <c r="B3152" s="134" t="s">
        <v>6226</v>
      </c>
      <c r="C3152" s="139" t="s">
        <v>20</v>
      </c>
      <c r="D3152" s="162">
        <v>66.803192138671875</v>
      </c>
      <c r="E3152" s="173">
        <v>74.49969482421875</v>
      </c>
    </row>
    <row r="3153" spans="1:5" ht="45">
      <c r="A3153" s="124" t="s">
        <v>6227</v>
      </c>
      <c r="B3153" s="134" t="s">
        <v>6228</v>
      </c>
      <c r="C3153" s="139" t="s">
        <v>353</v>
      </c>
      <c r="D3153" s="161">
        <v>6.9196553230285645</v>
      </c>
      <c r="E3153" s="172">
        <v>6.922126293182373</v>
      </c>
    </row>
    <row r="3154" spans="1:5" ht="45">
      <c r="A3154" s="124" t="s">
        <v>6229</v>
      </c>
      <c r="B3154" s="134" t="s">
        <v>6230</v>
      </c>
      <c r="C3154" s="139" t="s">
        <v>348</v>
      </c>
      <c r="D3154" s="163">
        <v>3388.87353515625</v>
      </c>
      <c r="E3154" s="174">
        <v>3393.28173828125</v>
      </c>
    </row>
    <row r="3155" spans="1:5" ht="45">
      <c r="A3155" s="124" t="s">
        <v>6231</v>
      </c>
      <c r="B3155" s="134" t="s">
        <v>6232</v>
      </c>
      <c r="C3155" s="139" t="s">
        <v>348</v>
      </c>
      <c r="D3155" s="167">
        <v>841.38494873046875</v>
      </c>
      <c r="E3155" s="178">
        <v>845.79339599609375</v>
      </c>
    </row>
    <row r="3156" spans="1:5" ht="45">
      <c r="A3156" s="124" t="s">
        <v>6233</v>
      </c>
      <c r="B3156" s="134" t="s">
        <v>6234</v>
      </c>
      <c r="C3156" s="139"/>
      <c r="D3156" s="161">
        <v>1.3622783422470093</v>
      </c>
      <c r="E3156" s="172">
        <v>1.3657622337341309</v>
      </c>
    </row>
    <row r="3157" spans="1:5" ht="45">
      <c r="A3157" s="124" t="s">
        <v>6235</v>
      </c>
      <c r="B3157" s="134" t="s">
        <v>6236</v>
      </c>
      <c r="C3157" s="139" t="s">
        <v>3453</v>
      </c>
      <c r="D3157" s="162">
        <v>14.972143173217773</v>
      </c>
      <c r="E3157" s="173">
        <v>15.042964935302734</v>
      </c>
    </row>
    <row r="3158" spans="1:5" ht="45">
      <c r="A3158" s="124" t="s">
        <v>6237</v>
      </c>
      <c r="B3158" s="134" t="s">
        <v>6238</v>
      </c>
      <c r="C3158" s="139" t="s">
        <v>353</v>
      </c>
      <c r="D3158" s="161">
        <v>2.3173043727874756</v>
      </c>
      <c r="E3158" s="172">
        <v>2.3179531097412109</v>
      </c>
    </row>
    <row r="3159" spans="1:5" ht="45">
      <c r="A3159" s="124" t="s">
        <v>6239</v>
      </c>
      <c r="B3159" s="134" t="s">
        <v>6240</v>
      </c>
      <c r="C3159" s="139" t="s">
        <v>4963</v>
      </c>
      <c r="D3159" s="166">
        <v>6.831793487071991E-2</v>
      </c>
      <c r="E3159" s="177">
        <v>6.8594403564929962E-2</v>
      </c>
    </row>
    <row r="3160" spans="1:5" ht="45">
      <c r="A3160" s="124" t="s">
        <v>6241</v>
      </c>
      <c r="B3160" s="134" t="s">
        <v>6242</v>
      </c>
      <c r="C3160" s="139" t="s">
        <v>4966</v>
      </c>
      <c r="D3160" s="170">
        <v>2.785344076983165E-5</v>
      </c>
      <c r="E3160" s="181">
        <v>2.7942827728111297E-5</v>
      </c>
    </row>
    <row r="3161" spans="1:5" ht="30">
      <c r="A3161" s="124" t="s">
        <v>6243</v>
      </c>
      <c r="B3161" s="134" t="s">
        <v>6244</v>
      </c>
      <c r="C3161" s="139" t="s">
        <v>50</v>
      </c>
      <c r="D3161" s="162">
        <v>48.444999694824219</v>
      </c>
      <c r="E3161" s="173">
        <v>48.816200256347656</v>
      </c>
    </row>
    <row r="3162" spans="1:5" ht="30">
      <c r="A3162" s="124" t="s">
        <v>6245</v>
      </c>
      <c r="B3162" s="134" t="s">
        <v>6246</v>
      </c>
      <c r="C3162" s="139" t="s">
        <v>42</v>
      </c>
      <c r="D3162" s="167">
        <v>477.50045776367187</v>
      </c>
      <c r="E3162" s="178">
        <v>479.58364868164062</v>
      </c>
    </row>
    <row r="3163" spans="1:5" ht="30">
      <c r="A3163" s="124" t="s">
        <v>6247</v>
      </c>
      <c r="B3163" s="134" t="s">
        <v>6248</v>
      </c>
      <c r="C3163" s="139" t="s">
        <v>20</v>
      </c>
      <c r="D3163" s="162">
        <v>66.803192138671875</v>
      </c>
      <c r="E3163" s="173">
        <v>74.49969482421875</v>
      </c>
    </row>
    <row r="3164" spans="1:5" ht="30">
      <c r="A3164" s="124" t="s">
        <v>6249</v>
      </c>
      <c r="B3164" s="134" t="s">
        <v>6250</v>
      </c>
      <c r="C3164" s="139" t="s">
        <v>353</v>
      </c>
      <c r="D3164" s="161">
        <v>6.9252715110778809</v>
      </c>
      <c r="E3164" s="172">
        <v>6.927762508392334</v>
      </c>
    </row>
    <row r="3165" spans="1:5" ht="30">
      <c r="A3165" s="124" t="s">
        <v>6251</v>
      </c>
      <c r="B3165" s="134" t="s">
        <v>6252</v>
      </c>
      <c r="C3165" s="139" t="s">
        <v>348</v>
      </c>
      <c r="D3165" s="163">
        <v>3383.793212890625</v>
      </c>
      <c r="E3165" s="174">
        <v>3388.20166015625</v>
      </c>
    </row>
    <row r="3166" spans="1:5" ht="30">
      <c r="A3166" s="124" t="s">
        <v>6253</v>
      </c>
      <c r="B3166" s="134" t="s">
        <v>6254</v>
      </c>
      <c r="C3166" s="139" t="s">
        <v>348</v>
      </c>
      <c r="D3166" s="167">
        <v>836.3048095703125</v>
      </c>
      <c r="E3166" s="178">
        <v>840.7132568359375</v>
      </c>
    </row>
    <row r="3167" spans="1:5" ht="30">
      <c r="A3167" s="124" t="s">
        <v>6255</v>
      </c>
      <c r="B3167" s="134" t="s">
        <v>6256</v>
      </c>
      <c r="C3167" s="139"/>
      <c r="D3167" s="161">
        <v>1.3563739061355591</v>
      </c>
      <c r="E3167" s="172">
        <v>1.3598015308380127</v>
      </c>
    </row>
    <row r="3168" spans="1:5" ht="30">
      <c r="A3168" s="124" t="s">
        <v>6257</v>
      </c>
      <c r="B3168" s="134" t="s">
        <v>6258</v>
      </c>
      <c r="C3168" s="139" t="s">
        <v>3453</v>
      </c>
      <c r="D3168" s="162">
        <v>14.606348037719727</v>
      </c>
      <c r="E3168" s="173">
        <v>14.675271034240723</v>
      </c>
    </row>
    <row r="3169" spans="1:5" ht="30">
      <c r="A3169" s="124" t="s">
        <v>6259</v>
      </c>
      <c r="B3169" s="134" t="s">
        <v>6260</v>
      </c>
      <c r="C3169" s="139" t="s">
        <v>353</v>
      </c>
      <c r="D3169" s="161">
        <v>2.3123912811279297</v>
      </c>
      <c r="E3169" s="172">
        <v>2.3130245208740234</v>
      </c>
    </row>
    <row r="3170" spans="1:5" ht="30">
      <c r="A3170" s="124" t="s">
        <v>6261</v>
      </c>
      <c r="B3170" s="134" t="s">
        <v>6262</v>
      </c>
      <c r="C3170" s="139" t="s">
        <v>4963</v>
      </c>
      <c r="D3170" s="166">
        <v>6.7857913672924042E-2</v>
      </c>
      <c r="E3170" s="177">
        <v>6.8133436143398285E-2</v>
      </c>
    </row>
    <row r="3171" spans="1:5" ht="30">
      <c r="A3171" s="124" t="s">
        <v>6263</v>
      </c>
      <c r="B3171" s="134" t="s">
        <v>6264</v>
      </c>
      <c r="C3171" s="139" t="s">
        <v>4966</v>
      </c>
      <c r="D3171" s="170">
        <v>2.7726642656489275E-5</v>
      </c>
      <c r="E3171" s="181">
        <v>2.7816018700832501E-5</v>
      </c>
    </row>
    <row r="3172" spans="1:5" ht="30">
      <c r="A3172" s="124" t="s">
        <v>6265</v>
      </c>
      <c r="B3172" s="134" t="s">
        <v>6266</v>
      </c>
      <c r="C3172" s="139" t="s">
        <v>50</v>
      </c>
      <c r="D3172" s="162">
        <v>48.444999694824219</v>
      </c>
      <c r="E3172" s="173">
        <v>48.816200256347656</v>
      </c>
    </row>
    <row r="3173" spans="1:5" ht="30">
      <c r="A3173" s="124" t="s">
        <v>6267</v>
      </c>
      <c r="B3173" s="134" t="s">
        <v>6268</v>
      </c>
      <c r="C3173" s="139" t="s">
        <v>42</v>
      </c>
      <c r="D3173" s="167">
        <v>477.50045776367187</v>
      </c>
      <c r="E3173" s="178">
        <v>479.58364868164062</v>
      </c>
    </row>
    <row r="3174" spans="1:5" ht="30">
      <c r="A3174" s="124" t="s">
        <v>6269</v>
      </c>
      <c r="B3174" s="134" t="s">
        <v>6270</v>
      </c>
      <c r="C3174" s="139" t="s">
        <v>20</v>
      </c>
      <c r="D3174" s="162">
        <v>66.803192138671875</v>
      </c>
      <c r="E3174" s="173">
        <v>74.49969482421875</v>
      </c>
    </row>
    <row r="3175" spans="1:5" ht="30">
      <c r="A3175" s="124" t="s">
        <v>6271</v>
      </c>
      <c r="B3175" s="134" t="s">
        <v>6272</v>
      </c>
      <c r="C3175" s="139" t="s">
        <v>353</v>
      </c>
      <c r="D3175" s="161">
        <v>6.9252715110778809</v>
      </c>
      <c r="E3175" s="172">
        <v>6.927762508392334</v>
      </c>
    </row>
    <row r="3176" spans="1:5" ht="30">
      <c r="A3176" s="124" t="s">
        <v>6273</v>
      </c>
      <c r="B3176" s="134" t="s">
        <v>6274</v>
      </c>
      <c r="C3176" s="139" t="s">
        <v>348</v>
      </c>
      <c r="D3176" s="163">
        <v>3383.793212890625</v>
      </c>
      <c r="E3176" s="174">
        <v>3388.20166015625</v>
      </c>
    </row>
    <row r="3177" spans="1:5" ht="30">
      <c r="A3177" s="124" t="s">
        <v>6275</v>
      </c>
      <c r="B3177" s="134" t="s">
        <v>6276</v>
      </c>
      <c r="C3177" s="139" t="s">
        <v>348</v>
      </c>
      <c r="D3177" s="167">
        <v>836.3048095703125</v>
      </c>
      <c r="E3177" s="178">
        <v>840.7132568359375</v>
      </c>
    </row>
    <row r="3178" spans="1:5" ht="30">
      <c r="A3178" s="124" t="s">
        <v>6277</v>
      </c>
      <c r="B3178" s="134" t="s">
        <v>6278</v>
      </c>
      <c r="C3178" s="139"/>
      <c r="D3178" s="161">
        <v>1.3563739061355591</v>
      </c>
      <c r="E3178" s="172">
        <v>1.3598015308380127</v>
      </c>
    </row>
    <row r="3179" spans="1:5" ht="30">
      <c r="A3179" s="124" t="s">
        <v>6279</v>
      </c>
      <c r="B3179" s="134" t="s">
        <v>6280</v>
      </c>
      <c r="C3179" s="139" t="s">
        <v>3453</v>
      </c>
      <c r="D3179" s="162">
        <v>14.606348037719727</v>
      </c>
      <c r="E3179" s="173">
        <v>14.675271034240723</v>
      </c>
    </row>
    <row r="3180" spans="1:5" ht="30">
      <c r="A3180" s="124" t="s">
        <v>6281</v>
      </c>
      <c r="B3180" s="134" t="s">
        <v>6282</v>
      </c>
      <c r="C3180" s="139" t="s">
        <v>353</v>
      </c>
      <c r="D3180" s="161">
        <v>2.3123912811279297</v>
      </c>
      <c r="E3180" s="172">
        <v>2.3130245208740234</v>
      </c>
    </row>
    <row r="3181" spans="1:5" ht="45">
      <c r="A3181" s="124" t="s">
        <v>6283</v>
      </c>
      <c r="B3181" s="134" t="s">
        <v>6284</v>
      </c>
      <c r="C3181" s="139" t="s">
        <v>4963</v>
      </c>
      <c r="D3181" s="166">
        <v>6.7857913672924042E-2</v>
      </c>
      <c r="E3181" s="177">
        <v>6.8133436143398285E-2</v>
      </c>
    </row>
    <row r="3182" spans="1:5" ht="45">
      <c r="A3182" s="124" t="s">
        <v>6285</v>
      </c>
      <c r="B3182" s="134" t="s">
        <v>6286</v>
      </c>
      <c r="C3182" s="139" t="s">
        <v>4966</v>
      </c>
      <c r="D3182" s="170">
        <v>2.7726642656489275E-5</v>
      </c>
      <c r="E3182" s="181">
        <v>2.7816018700832501E-5</v>
      </c>
    </row>
    <row r="3183" spans="1:5" ht="45">
      <c r="A3183" s="124" t="s">
        <v>6287</v>
      </c>
      <c r="B3183" s="134" t="s">
        <v>6288</v>
      </c>
      <c r="C3183" s="139" t="s">
        <v>50</v>
      </c>
      <c r="D3183" s="166">
        <v>7.9999998211860657E-2</v>
      </c>
      <c r="E3183" s="177">
        <v>7.9999998211860657E-2</v>
      </c>
    </row>
    <row r="3184" spans="1:5" ht="45">
      <c r="A3184" s="124" t="s">
        <v>6289</v>
      </c>
      <c r="B3184" s="134" t="s">
        <v>6290</v>
      </c>
      <c r="C3184" s="139" t="s">
        <v>42</v>
      </c>
      <c r="D3184" s="162">
        <v>41.51007080078125</v>
      </c>
      <c r="E3184" s="173">
        <v>41.51007080078125</v>
      </c>
    </row>
    <row r="3185" spans="1:5" ht="45">
      <c r="A3185" s="124" t="s">
        <v>6291</v>
      </c>
      <c r="B3185" s="134" t="s">
        <v>6292</v>
      </c>
      <c r="C3185" s="139" t="s">
        <v>20</v>
      </c>
      <c r="D3185" s="161">
        <v>2.4443488121032715</v>
      </c>
      <c r="E3185" s="172">
        <v>2.7489147186279297</v>
      </c>
    </row>
    <row r="3186" spans="1:5" ht="45">
      <c r="A3186" s="124" t="s">
        <v>6293</v>
      </c>
      <c r="B3186" s="134" t="s">
        <v>6294</v>
      </c>
      <c r="C3186" s="139" t="s">
        <v>353</v>
      </c>
      <c r="D3186" s="161">
        <v>1.3220107555389404</v>
      </c>
      <c r="E3186" s="172">
        <v>1.3210010528564453</v>
      </c>
    </row>
    <row r="3187" spans="1:5" ht="45">
      <c r="A3187" s="124" t="s">
        <v>6295</v>
      </c>
      <c r="B3187" s="134" t="s">
        <v>6296</v>
      </c>
      <c r="C3187" s="139" t="s">
        <v>348</v>
      </c>
      <c r="D3187" s="167">
        <v>403.3892822265625</v>
      </c>
      <c r="E3187" s="178">
        <v>403.07159423828125</v>
      </c>
    </row>
    <row r="3188" spans="1:5" ht="45">
      <c r="A3188" s="124" t="s">
        <v>6297</v>
      </c>
      <c r="B3188" s="134" t="s">
        <v>6298</v>
      </c>
      <c r="C3188" s="139" t="s">
        <v>348</v>
      </c>
      <c r="D3188" s="164">
        <v>-2144.099365234375</v>
      </c>
      <c r="E3188" s="175">
        <v>-2144.4169921875</v>
      </c>
    </row>
    <row r="3189" spans="1:5" ht="45">
      <c r="A3189" s="124" t="s">
        <v>6299</v>
      </c>
      <c r="B3189" s="134" t="s">
        <v>6300</v>
      </c>
      <c r="C3189" s="139"/>
      <c r="D3189" s="166">
        <v>9.554559737443924E-2</v>
      </c>
      <c r="E3189" s="177">
        <v>9.5413349568843842E-2</v>
      </c>
    </row>
    <row r="3190" spans="1:5" ht="45">
      <c r="A3190" s="124" t="s">
        <v>6301</v>
      </c>
      <c r="B3190" s="134" t="s">
        <v>6302</v>
      </c>
      <c r="C3190" s="139" t="s">
        <v>3453</v>
      </c>
      <c r="D3190" s="166">
        <v>0.57797831296920776</v>
      </c>
      <c r="E3190" s="177">
        <v>0.57877892255783081</v>
      </c>
    </row>
    <row r="3191" spans="1:5" ht="45">
      <c r="A3191" s="124" t="s">
        <v>6303</v>
      </c>
      <c r="B3191" s="134" t="s">
        <v>6304</v>
      </c>
      <c r="C3191" s="139" t="s">
        <v>353</v>
      </c>
      <c r="D3191" s="161">
        <v>4.1788954734802246</v>
      </c>
      <c r="E3191" s="172">
        <v>4.1788954734802246</v>
      </c>
    </row>
    <row r="3192" spans="1:5" ht="60">
      <c r="A3192" s="124" t="s">
        <v>6305</v>
      </c>
      <c r="B3192" s="134" t="s">
        <v>6306</v>
      </c>
      <c r="C3192" s="139" t="s">
        <v>4963</v>
      </c>
      <c r="D3192" s="166">
        <v>1.961703784763813E-2</v>
      </c>
      <c r="E3192" s="177">
        <v>1.961703784763813E-2</v>
      </c>
    </row>
    <row r="3193" spans="1:5" ht="45">
      <c r="A3193" s="124" t="s">
        <v>6307</v>
      </c>
      <c r="B3193" s="134" t="s">
        <v>6308</v>
      </c>
      <c r="C3193" s="139" t="s">
        <v>4966</v>
      </c>
      <c r="D3193" s="170">
        <v>1.0356509847042616E-5</v>
      </c>
      <c r="E3193" s="181">
        <v>1.0356509847042616E-5</v>
      </c>
    </row>
    <row r="3194" spans="1:5" ht="30">
      <c r="A3194" s="124" t="s">
        <v>6309</v>
      </c>
      <c r="B3194" s="134" t="s">
        <v>6310</v>
      </c>
      <c r="C3194" s="139" t="s">
        <v>50</v>
      </c>
      <c r="D3194" s="162">
        <v>61.210433959960938</v>
      </c>
      <c r="E3194" s="172">
        <v>2.3808960914611816</v>
      </c>
    </row>
    <row r="3195" spans="1:5" ht="30">
      <c r="A3195" s="124" t="s">
        <v>6311</v>
      </c>
      <c r="B3195" s="134" t="s">
        <v>6312</v>
      </c>
      <c r="C3195" s="139" t="s">
        <v>42</v>
      </c>
      <c r="D3195" s="167">
        <v>103.34848022460937</v>
      </c>
      <c r="E3195" s="178">
        <v>104.39205169677734</v>
      </c>
    </row>
    <row r="3196" spans="1:5" ht="30">
      <c r="A3196" s="124" t="s">
        <v>6313</v>
      </c>
      <c r="B3196" s="134" t="s">
        <v>6314</v>
      </c>
      <c r="C3196" s="139" t="s">
        <v>20</v>
      </c>
      <c r="D3196" s="170">
        <v>2.9418970370898023E-7</v>
      </c>
      <c r="E3196" s="181">
        <v>2.9418970370898023E-7</v>
      </c>
    </row>
    <row r="3197" spans="1:5" ht="30">
      <c r="A3197" s="124" t="s">
        <v>6315</v>
      </c>
      <c r="B3197" s="134" t="s">
        <v>6316</v>
      </c>
      <c r="C3197" s="139" t="s">
        <v>353</v>
      </c>
      <c r="D3197" s="161">
        <v>1.3399027585983276</v>
      </c>
      <c r="E3197" s="172">
        <v>1.3562778234481812</v>
      </c>
    </row>
    <row r="3198" spans="1:5" ht="30">
      <c r="A3198" s="124" t="s">
        <v>6317</v>
      </c>
      <c r="B3198" s="134" t="s">
        <v>6318</v>
      </c>
      <c r="C3198" s="139" t="s">
        <v>348</v>
      </c>
      <c r="D3198" s="167">
        <v>437.7197265625</v>
      </c>
      <c r="E3198" s="178">
        <v>437.7197265625</v>
      </c>
    </row>
    <row r="3199" spans="1:5" ht="30">
      <c r="A3199" s="124" t="s">
        <v>6319</v>
      </c>
      <c r="B3199" s="134" t="s">
        <v>6320</v>
      </c>
      <c r="C3199" s="139" t="s">
        <v>348</v>
      </c>
      <c r="D3199" s="164">
        <v>-2109.768798828125</v>
      </c>
      <c r="E3199" s="175">
        <v>-2109.768798828125</v>
      </c>
    </row>
    <row r="3200" spans="1:5" ht="30">
      <c r="A3200" s="124" t="s">
        <v>6321</v>
      </c>
      <c r="B3200" s="134" t="s">
        <v>6322</v>
      </c>
      <c r="C3200" s="139"/>
      <c r="D3200" s="166">
        <v>-0.50089848041534424</v>
      </c>
      <c r="E3200" s="177">
        <v>-4.1544180363416672E-2</v>
      </c>
    </row>
    <row r="3201" spans="1:5" ht="30">
      <c r="A3201" s="124" t="s">
        <v>6323</v>
      </c>
      <c r="B3201" s="134" t="s">
        <v>6324</v>
      </c>
      <c r="C3201" s="139" t="s">
        <v>3453</v>
      </c>
      <c r="D3201" s="167">
        <v>958.7802734375</v>
      </c>
      <c r="E3201" s="178">
        <v>955.2501220703125</v>
      </c>
    </row>
    <row r="3202" spans="1:5" ht="30">
      <c r="A3202" s="124" t="s">
        <v>6325</v>
      </c>
      <c r="B3202" s="134" t="s">
        <v>6326</v>
      </c>
      <c r="C3202" s="139" t="s">
        <v>353</v>
      </c>
      <c r="D3202" s="161">
        <v>4.2059826850891113</v>
      </c>
      <c r="E3202" s="172">
        <v>4.2205696105957031</v>
      </c>
    </row>
    <row r="3203" spans="1:5" ht="45">
      <c r="A3203" s="124" t="s">
        <v>6327</v>
      </c>
      <c r="B3203" s="134" t="s">
        <v>6328</v>
      </c>
      <c r="C3203" s="139" t="s">
        <v>4963</v>
      </c>
      <c r="D3203" s="166">
        <v>0.68298566341400146</v>
      </c>
      <c r="E3203" s="177">
        <v>0.68007290363311768</v>
      </c>
    </row>
    <row r="3204" spans="1:5" ht="30">
      <c r="A3204" s="124" t="s">
        <v>6329</v>
      </c>
      <c r="B3204" s="134" t="s">
        <v>6330</v>
      </c>
      <c r="C3204" s="139" t="s">
        <v>4966</v>
      </c>
      <c r="D3204" s="171">
        <v>2.7410904294811189E-4</v>
      </c>
      <c r="E3204" s="182">
        <v>2.6966119185090065E-4</v>
      </c>
    </row>
    <row r="3205" spans="1:5" ht="30">
      <c r="A3205" s="124" t="s">
        <v>6331</v>
      </c>
      <c r="B3205" s="134" t="s">
        <v>6332</v>
      </c>
      <c r="C3205" s="139" t="s">
        <v>50</v>
      </c>
      <c r="D3205" s="162">
        <v>62.426036834716797</v>
      </c>
      <c r="E3205" s="172">
        <v>2.3808960914611816</v>
      </c>
    </row>
    <row r="3206" spans="1:5" ht="30">
      <c r="A3206" s="124" t="s">
        <v>6333</v>
      </c>
      <c r="B3206" s="134" t="s">
        <v>6334</v>
      </c>
      <c r="C3206" s="139" t="s">
        <v>42</v>
      </c>
      <c r="D3206" s="167">
        <v>103.32685089111328</v>
      </c>
      <c r="E3206" s="178">
        <v>104.39205169677734</v>
      </c>
    </row>
    <row r="3207" spans="1:5" ht="30">
      <c r="A3207" s="124" t="s">
        <v>6335</v>
      </c>
      <c r="B3207" s="134" t="s">
        <v>6336</v>
      </c>
      <c r="C3207" s="139" t="s">
        <v>20</v>
      </c>
      <c r="D3207" s="170">
        <v>2.9418970370898023E-7</v>
      </c>
      <c r="E3207" s="181">
        <v>2.9418970370898023E-7</v>
      </c>
    </row>
    <row r="3208" spans="1:5" ht="30">
      <c r="A3208" s="124" t="s">
        <v>6337</v>
      </c>
      <c r="B3208" s="134" t="s">
        <v>6338</v>
      </c>
      <c r="C3208" s="139" t="s">
        <v>353</v>
      </c>
      <c r="D3208" s="161">
        <v>1.3395648002624512</v>
      </c>
      <c r="E3208" s="172">
        <v>1.3562778234481812</v>
      </c>
    </row>
    <row r="3209" spans="1:5" ht="30">
      <c r="A3209" s="124" t="s">
        <v>6339</v>
      </c>
      <c r="B3209" s="134" t="s">
        <v>6340</v>
      </c>
      <c r="C3209" s="139" t="s">
        <v>348</v>
      </c>
      <c r="D3209" s="167">
        <v>437.7197265625</v>
      </c>
      <c r="E3209" s="178">
        <v>437.7197265625</v>
      </c>
    </row>
    <row r="3210" spans="1:5" ht="30">
      <c r="A3210" s="124" t="s">
        <v>6341</v>
      </c>
      <c r="B3210" s="134" t="s">
        <v>6342</v>
      </c>
      <c r="C3210" s="139" t="s">
        <v>348</v>
      </c>
      <c r="D3210" s="164">
        <v>-2109.768798828125</v>
      </c>
      <c r="E3210" s="175">
        <v>-2109.768798828125</v>
      </c>
    </row>
    <row r="3211" spans="1:5" ht="30">
      <c r="A3211" s="124" t="s">
        <v>6343</v>
      </c>
      <c r="B3211" s="134" t="s">
        <v>6344</v>
      </c>
      <c r="C3211" s="139"/>
      <c r="D3211" s="166">
        <v>-0.50782090425491333</v>
      </c>
      <c r="E3211" s="177">
        <v>-4.1544180363416672E-2</v>
      </c>
    </row>
    <row r="3212" spans="1:5" ht="30">
      <c r="A3212" s="124" t="s">
        <v>6345</v>
      </c>
      <c r="B3212" s="134" t="s">
        <v>6346</v>
      </c>
      <c r="C3212" s="139" t="s">
        <v>3453</v>
      </c>
      <c r="D3212" s="167">
        <v>958.8525390625</v>
      </c>
      <c r="E3212" s="178">
        <v>955.2501220703125</v>
      </c>
    </row>
    <row r="3213" spans="1:5" ht="30">
      <c r="A3213" s="124" t="s">
        <v>6347</v>
      </c>
      <c r="B3213" s="134" t="s">
        <v>6348</v>
      </c>
      <c r="C3213" s="139" t="s">
        <v>353</v>
      </c>
      <c r="D3213" s="161">
        <v>4.2056875228881836</v>
      </c>
      <c r="E3213" s="172">
        <v>4.2205696105957031</v>
      </c>
    </row>
    <row r="3214" spans="1:5" ht="45">
      <c r="A3214" s="124" t="s">
        <v>6349</v>
      </c>
      <c r="B3214" s="134" t="s">
        <v>6350</v>
      </c>
      <c r="C3214" s="139" t="s">
        <v>4963</v>
      </c>
      <c r="D3214" s="166">
        <v>0.68304497003555298</v>
      </c>
      <c r="E3214" s="177">
        <v>0.68007290363311768</v>
      </c>
    </row>
    <row r="3215" spans="1:5" ht="30">
      <c r="A3215" s="124" t="s">
        <v>6351</v>
      </c>
      <c r="B3215" s="134" t="s">
        <v>6352</v>
      </c>
      <c r="C3215" s="139" t="s">
        <v>4966</v>
      </c>
      <c r="D3215" s="171">
        <v>2.7420168044045568E-4</v>
      </c>
      <c r="E3215" s="182">
        <v>2.6966119185090065E-4</v>
      </c>
    </row>
    <row r="3216" spans="1:5" ht="30">
      <c r="A3216" s="124" t="s">
        <v>6353</v>
      </c>
      <c r="B3216" s="134" t="s">
        <v>6354</v>
      </c>
      <c r="C3216" s="139" t="s">
        <v>50</v>
      </c>
      <c r="D3216" s="162">
        <v>59.862781524658203</v>
      </c>
      <c r="E3216" s="173">
        <v>60.318290710449219</v>
      </c>
    </row>
    <row r="3217" spans="1:5" ht="30">
      <c r="A3217" s="124" t="s">
        <v>6355</v>
      </c>
      <c r="B3217" s="134" t="s">
        <v>6356</v>
      </c>
      <c r="C3217" s="139" t="s">
        <v>42</v>
      </c>
      <c r="D3217" s="167">
        <v>105.27946472167969</v>
      </c>
      <c r="E3217" s="178">
        <v>105.28648376464844</v>
      </c>
    </row>
    <row r="3218" spans="1:5" ht="30">
      <c r="A3218" s="124" t="s">
        <v>6357</v>
      </c>
      <c r="B3218" s="134" t="s">
        <v>6358</v>
      </c>
      <c r="C3218" s="139" t="s">
        <v>20</v>
      </c>
      <c r="D3218" s="162">
        <v>66.964347839355469</v>
      </c>
      <c r="E3218" s="173">
        <v>74.678741455078125</v>
      </c>
    </row>
    <row r="3219" spans="1:5" ht="30">
      <c r="A3219" s="124" t="s">
        <v>6359</v>
      </c>
      <c r="B3219" s="134" t="s">
        <v>6360</v>
      </c>
      <c r="C3219" s="139" t="s">
        <v>353</v>
      </c>
      <c r="D3219" s="161">
        <v>1.3615399599075317</v>
      </c>
      <c r="E3219" s="172">
        <v>1.361581563949585</v>
      </c>
    </row>
    <row r="3220" spans="1:5" ht="30">
      <c r="A3220" s="124" t="s">
        <v>6361</v>
      </c>
      <c r="B3220" s="134" t="s">
        <v>6362</v>
      </c>
      <c r="C3220" s="139" t="s">
        <v>348</v>
      </c>
      <c r="D3220" s="167">
        <v>445.74282836914063</v>
      </c>
      <c r="E3220" s="178">
        <v>445.80642700195312</v>
      </c>
    </row>
    <row r="3221" spans="1:5" ht="30">
      <c r="A3221" s="124" t="s">
        <v>6363</v>
      </c>
      <c r="B3221" s="134" t="s">
        <v>6364</v>
      </c>
      <c r="C3221" s="139" t="s">
        <v>348</v>
      </c>
      <c r="D3221" s="164">
        <v>-2101.74560546875</v>
      </c>
      <c r="E3221" s="175">
        <v>-2101.68212890625</v>
      </c>
    </row>
    <row r="3222" spans="1:5" ht="30">
      <c r="A3222" s="124" t="s">
        <v>6365</v>
      </c>
      <c r="B3222" s="134" t="s">
        <v>6366</v>
      </c>
      <c r="C3222" s="139"/>
      <c r="D3222" s="166">
        <v>-0.48812857270240784</v>
      </c>
      <c r="E3222" s="177">
        <v>-0.49066808819770813</v>
      </c>
    </row>
    <row r="3223" spans="1:5" ht="30">
      <c r="A3223" s="124" t="s">
        <v>6367</v>
      </c>
      <c r="B3223" s="134" t="s">
        <v>6368</v>
      </c>
      <c r="C3223" s="139" t="s">
        <v>3453</v>
      </c>
      <c r="D3223" s="167">
        <v>957.3055419921875</v>
      </c>
      <c r="E3223" s="178">
        <v>957.32171630859375</v>
      </c>
    </row>
    <row r="3224" spans="1:5" ht="30">
      <c r="A3224" s="124" t="s">
        <v>6369</v>
      </c>
      <c r="B3224" s="134" t="s">
        <v>6370</v>
      </c>
      <c r="C3224" s="139" t="s">
        <v>353</v>
      </c>
      <c r="D3224" s="161">
        <v>4.2086901664733887</v>
      </c>
      <c r="E3224" s="172">
        <v>4.2085981369018555</v>
      </c>
    </row>
    <row r="3225" spans="1:5" ht="30">
      <c r="A3225" s="124" t="s">
        <v>6371</v>
      </c>
      <c r="B3225" s="134" t="s">
        <v>6372</v>
      </c>
      <c r="C3225" s="139" t="s">
        <v>4963</v>
      </c>
      <c r="D3225" s="166">
        <v>0.68361985683441162</v>
      </c>
      <c r="E3225" s="177">
        <v>0.6836477518081665</v>
      </c>
    </row>
    <row r="3226" spans="1:5" ht="30">
      <c r="A3226" s="124" t="s">
        <v>6373</v>
      </c>
      <c r="B3226" s="134" t="s">
        <v>6374</v>
      </c>
      <c r="C3226" s="139" t="s">
        <v>4966</v>
      </c>
      <c r="D3226" s="171">
        <v>2.6876525953412056E-4</v>
      </c>
      <c r="E3226" s="182">
        <v>2.6875836192630231E-4</v>
      </c>
    </row>
    <row r="3227" spans="1:5" ht="30">
      <c r="A3227" s="124" t="s">
        <v>6375</v>
      </c>
      <c r="B3227" s="134" t="s">
        <v>6376</v>
      </c>
      <c r="C3227" s="139" t="s">
        <v>50</v>
      </c>
      <c r="D3227" s="162">
        <v>59.862781524658203</v>
      </c>
      <c r="E3227" s="173">
        <v>60.318290710449219</v>
      </c>
    </row>
    <row r="3228" spans="1:5" ht="30">
      <c r="A3228" s="124" t="s">
        <v>6377</v>
      </c>
      <c r="B3228" s="134" t="s">
        <v>6378</v>
      </c>
      <c r="C3228" s="139" t="s">
        <v>42</v>
      </c>
      <c r="D3228" s="167">
        <v>103.37248992919922</v>
      </c>
      <c r="E3228" s="178">
        <v>103.36438751220703</v>
      </c>
    </row>
    <row r="3229" spans="1:5" ht="30">
      <c r="A3229" s="124" t="s">
        <v>6379</v>
      </c>
      <c r="B3229" s="134" t="s">
        <v>6380</v>
      </c>
      <c r="C3229" s="139" t="s">
        <v>20</v>
      </c>
      <c r="D3229" s="170">
        <v>2.9418970370898023E-7</v>
      </c>
      <c r="E3229" s="181">
        <v>2.9418970370898023E-7</v>
      </c>
    </row>
    <row r="3230" spans="1:5" ht="30">
      <c r="A3230" s="124" t="s">
        <v>6381</v>
      </c>
      <c r="B3230" s="134" t="s">
        <v>6382</v>
      </c>
      <c r="C3230" s="139" t="s">
        <v>353</v>
      </c>
      <c r="D3230" s="161">
        <v>1.3402775526046753</v>
      </c>
      <c r="E3230" s="172">
        <v>1.3401509523391724</v>
      </c>
    </row>
    <row r="3231" spans="1:5" ht="30">
      <c r="A3231" s="124" t="s">
        <v>6383</v>
      </c>
      <c r="B3231" s="134" t="s">
        <v>6384</v>
      </c>
      <c r="C3231" s="139" t="s">
        <v>348</v>
      </c>
      <c r="D3231" s="167">
        <v>437.7197265625</v>
      </c>
      <c r="E3231" s="178">
        <v>437.7197265625</v>
      </c>
    </row>
    <row r="3232" spans="1:5" ht="30">
      <c r="A3232" s="124" t="s">
        <v>6385</v>
      </c>
      <c r="B3232" s="134" t="s">
        <v>6386</v>
      </c>
      <c r="C3232" s="139" t="s">
        <v>348</v>
      </c>
      <c r="D3232" s="164">
        <v>-2109.768798828125</v>
      </c>
      <c r="E3232" s="175">
        <v>-2109.768798828125</v>
      </c>
    </row>
    <row r="3233" spans="1:5" ht="30">
      <c r="A3233" s="124" t="s">
        <v>6387</v>
      </c>
      <c r="B3233" s="134" t="s">
        <v>6388</v>
      </c>
      <c r="C3233" s="139"/>
      <c r="D3233" s="166">
        <v>-0.49323314428329468</v>
      </c>
      <c r="E3233" s="177">
        <v>-0.49582311511039734</v>
      </c>
    </row>
    <row r="3234" spans="1:5" ht="30">
      <c r="A3234" s="124" t="s">
        <v>6389</v>
      </c>
      <c r="B3234" s="134" t="s">
        <v>6390</v>
      </c>
      <c r="C3234" s="139" t="s">
        <v>3453</v>
      </c>
      <c r="D3234" s="167">
        <v>958.70001220703125</v>
      </c>
      <c r="E3234" s="178">
        <v>958.7271728515625</v>
      </c>
    </row>
    <row r="3235" spans="1:5" ht="30">
      <c r="A3235" s="124" t="s">
        <v>6391</v>
      </c>
      <c r="B3235" s="134" t="s">
        <v>6392</v>
      </c>
      <c r="C3235" s="139" t="s">
        <v>353</v>
      </c>
      <c r="D3235" s="161">
        <v>4.2063102722167969</v>
      </c>
      <c r="E3235" s="172">
        <v>4.2061996459960938</v>
      </c>
    </row>
    <row r="3236" spans="1:5" ht="30">
      <c r="A3236" s="124" t="s">
        <v>6393</v>
      </c>
      <c r="B3236" s="134" t="s">
        <v>6394</v>
      </c>
      <c r="C3236" s="139" t="s">
        <v>4963</v>
      </c>
      <c r="D3236" s="166">
        <v>0.68291985988616943</v>
      </c>
      <c r="E3236" s="177">
        <v>0.68294215202331543</v>
      </c>
    </row>
    <row r="3237" spans="1:5" ht="30">
      <c r="A3237" s="124" t="s">
        <v>6395</v>
      </c>
      <c r="B3237" s="134" t="s">
        <v>6396</v>
      </c>
      <c r="C3237" s="139" t="s">
        <v>4966</v>
      </c>
      <c r="D3237" s="171">
        <v>2.7400627732276917E-4</v>
      </c>
      <c r="E3237" s="182">
        <v>2.7404096908867359E-4</v>
      </c>
    </row>
    <row r="3238" spans="1:5" ht="30">
      <c r="A3238" s="124" t="s">
        <v>6397</v>
      </c>
      <c r="B3238" s="134" t="s">
        <v>6398</v>
      </c>
      <c r="C3238" s="139" t="s">
        <v>50</v>
      </c>
      <c r="D3238" s="162">
        <v>59.862781524658203</v>
      </c>
      <c r="E3238" s="173">
        <v>60.318290710449219</v>
      </c>
    </row>
    <row r="3239" spans="1:5" ht="30">
      <c r="A3239" s="124" t="s">
        <v>6399</v>
      </c>
      <c r="B3239" s="134" t="s">
        <v>6400</v>
      </c>
      <c r="C3239" s="139" t="s">
        <v>42</v>
      </c>
      <c r="D3239" s="167">
        <v>103.37248992919922</v>
      </c>
      <c r="E3239" s="178">
        <v>103.36438751220703</v>
      </c>
    </row>
    <row r="3240" spans="1:5" ht="30">
      <c r="A3240" s="124" t="s">
        <v>6401</v>
      </c>
      <c r="B3240" s="134" t="s">
        <v>6402</v>
      </c>
      <c r="C3240" s="139" t="s">
        <v>20</v>
      </c>
      <c r="D3240" s="170">
        <v>2.9418970370898023E-7</v>
      </c>
      <c r="E3240" s="181">
        <v>2.9418970370898023E-7</v>
      </c>
    </row>
    <row r="3241" spans="1:5" ht="30">
      <c r="A3241" s="124" t="s">
        <v>6403</v>
      </c>
      <c r="B3241" s="134" t="s">
        <v>6404</v>
      </c>
      <c r="C3241" s="139" t="s">
        <v>353</v>
      </c>
      <c r="D3241" s="161">
        <v>1.3402775526046753</v>
      </c>
      <c r="E3241" s="172">
        <v>1.3401509523391724</v>
      </c>
    </row>
    <row r="3242" spans="1:5" ht="30">
      <c r="A3242" s="124" t="s">
        <v>6405</v>
      </c>
      <c r="B3242" s="134" t="s">
        <v>6406</v>
      </c>
      <c r="C3242" s="139" t="s">
        <v>348</v>
      </c>
      <c r="D3242" s="167">
        <v>437.7197265625</v>
      </c>
      <c r="E3242" s="178">
        <v>437.7197265625</v>
      </c>
    </row>
    <row r="3243" spans="1:5" ht="30">
      <c r="A3243" s="124" t="s">
        <v>6407</v>
      </c>
      <c r="B3243" s="134" t="s">
        <v>6408</v>
      </c>
      <c r="C3243" s="139" t="s">
        <v>348</v>
      </c>
      <c r="D3243" s="164">
        <v>-2109.768798828125</v>
      </c>
      <c r="E3243" s="175">
        <v>-2109.768798828125</v>
      </c>
    </row>
    <row r="3244" spans="1:5" ht="30">
      <c r="A3244" s="124" t="s">
        <v>6409</v>
      </c>
      <c r="B3244" s="134" t="s">
        <v>6410</v>
      </c>
      <c r="C3244" s="139"/>
      <c r="D3244" s="166">
        <v>-0.49323314428329468</v>
      </c>
      <c r="E3244" s="177">
        <v>-0.49582311511039734</v>
      </c>
    </row>
    <row r="3245" spans="1:5" ht="30">
      <c r="A3245" s="124" t="s">
        <v>6411</v>
      </c>
      <c r="B3245" s="134" t="s">
        <v>6412</v>
      </c>
      <c r="C3245" s="139" t="s">
        <v>3453</v>
      </c>
      <c r="D3245" s="167">
        <v>958.70001220703125</v>
      </c>
      <c r="E3245" s="178">
        <v>958.7271728515625</v>
      </c>
    </row>
    <row r="3246" spans="1:5" ht="30">
      <c r="A3246" s="124" t="s">
        <v>6413</v>
      </c>
      <c r="B3246" s="134" t="s">
        <v>6414</v>
      </c>
      <c r="C3246" s="139" t="s">
        <v>353</v>
      </c>
      <c r="D3246" s="161">
        <v>4.2063102722167969</v>
      </c>
      <c r="E3246" s="172">
        <v>4.2061996459960938</v>
      </c>
    </row>
    <row r="3247" spans="1:5" ht="30">
      <c r="A3247" s="124" t="s">
        <v>6415</v>
      </c>
      <c r="B3247" s="134" t="s">
        <v>6416</v>
      </c>
      <c r="C3247" s="139" t="s">
        <v>4963</v>
      </c>
      <c r="D3247" s="166">
        <v>0.68291985988616943</v>
      </c>
      <c r="E3247" s="177">
        <v>0.68294215202331543</v>
      </c>
    </row>
    <row r="3248" spans="1:5" ht="30">
      <c r="A3248" s="124" t="s">
        <v>6417</v>
      </c>
      <c r="B3248" s="134" t="s">
        <v>6418</v>
      </c>
      <c r="C3248" s="139" t="s">
        <v>4966</v>
      </c>
      <c r="D3248" s="171">
        <v>2.7400627732276917E-4</v>
      </c>
      <c r="E3248" s="182">
        <v>2.7404096908867359E-4</v>
      </c>
    </row>
    <row r="3249" spans="1:5" ht="45">
      <c r="A3249" s="124" t="s">
        <v>6419</v>
      </c>
      <c r="B3249" s="134" t="s">
        <v>6420</v>
      </c>
      <c r="C3249" s="139" t="s">
        <v>50</v>
      </c>
      <c r="D3249" s="161">
        <v>1.0132377147674561</v>
      </c>
      <c r="E3249" s="172">
        <v>1.0124000310897827</v>
      </c>
    </row>
    <row r="3250" spans="1:5" ht="45">
      <c r="A3250" s="124" t="s">
        <v>6421</v>
      </c>
      <c r="B3250" s="134" t="s">
        <v>6422</v>
      </c>
      <c r="C3250" s="139" t="s">
        <v>42</v>
      </c>
      <c r="D3250" s="162">
        <v>24.999990463256836</v>
      </c>
      <c r="E3250" s="173">
        <v>24.999990463256836</v>
      </c>
    </row>
    <row r="3251" spans="1:5" ht="45">
      <c r="A3251" s="124" t="s">
        <v>6423</v>
      </c>
      <c r="B3251" s="134" t="s">
        <v>6424</v>
      </c>
      <c r="C3251" s="139" t="s">
        <v>20</v>
      </c>
      <c r="D3251" s="162">
        <v>13.038758277893066</v>
      </c>
      <c r="E3251" s="173">
        <v>13.392307281494141</v>
      </c>
    </row>
    <row r="3252" spans="1:5" ht="45">
      <c r="A3252" s="124" t="s">
        <v>6425</v>
      </c>
      <c r="B3252" s="134" t="s">
        <v>6426</v>
      </c>
      <c r="C3252" s="139" t="s">
        <v>348</v>
      </c>
      <c r="D3252" s="163">
        <v>15249.3037109375</v>
      </c>
      <c r="E3252" s="174">
        <v>16134.7109375</v>
      </c>
    </row>
    <row r="3253" spans="1:5" ht="45">
      <c r="A3253" s="124" t="s">
        <v>6427</v>
      </c>
      <c r="B3253" s="134" t="s">
        <v>6428</v>
      </c>
      <c r="C3253" s="139" t="s">
        <v>348</v>
      </c>
      <c r="D3253" s="163">
        <v>15249.302734375</v>
      </c>
      <c r="E3253" s="174">
        <v>16134.7099609375</v>
      </c>
    </row>
    <row r="3254" spans="1:5" ht="45">
      <c r="A3254" s="124" t="s">
        <v>6429</v>
      </c>
      <c r="B3254" s="134" t="s">
        <v>6430</v>
      </c>
      <c r="C3254" s="139" t="s">
        <v>348</v>
      </c>
      <c r="D3254" s="163">
        <v>16748</v>
      </c>
      <c r="E3254" s="174">
        <v>17584.560546875</v>
      </c>
    </row>
    <row r="3255" spans="1:5" ht="45">
      <c r="A3255" s="124" t="s">
        <v>6431</v>
      </c>
      <c r="B3255" s="134" t="s">
        <v>6432</v>
      </c>
      <c r="C3255" s="139" t="s">
        <v>3446</v>
      </c>
      <c r="D3255" s="161">
        <v>7.2130680084228516</v>
      </c>
      <c r="E3255" s="172">
        <v>7.3283791542053223</v>
      </c>
    </row>
    <row r="3256" spans="1:5" ht="45">
      <c r="A3256" s="124" t="s">
        <v>6433</v>
      </c>
      <c r="B3256" s="134" t="s">
        <v>6434</v>
      </c>
      <c r="C3256" s="139" t="s">
        <v>15</v>
      </c>
      <c r="D3256" s="163">
        <v>55231.953125</v>
      </c>
      <c r="E3256" s="174">
        <v>60023.421875</v>
      </c>
    </row>
    <row r="3257" spans="1:5" ht="45">
      <c r="A3257" s="124" t="s">
        <v>6435</v>
      </c>
      <c r="B3257" s="134" t="s">
        <v>6436</v>
      </c>
      <c r="C3257" s="139" t="s">
        <v>15</v>
      </c>
      <c r="D3257" s="163">
        <v>60660.13671875</v>
      </c>
      <c r="E3257" s="174">
        <v>65417.078125</v>
      </c>
    </row>
    <row r="3258" spans="1:5" ht="45">
      <c r="A3258" s="124" t="s">
        <v>6437</v>
      </c>
      <c r="B3258" s="134" t="s">
        <v>6438</v>
      </c>
      <c r="C3258" s="139" t="s">
        <v>388</v>
      </c>
      <c r="D3258" s="161">
        <v>2.891390323638916</v>
      </c>
      <c r="E3258" s="172">
        <v>2.891390323638916</v>
      </c>
    </row>
    <row r="3259" spans="1:5" ht="45">
      <c r="A3259" s="124" t="s">
        <v>6439</v>
      </c>
      <c r="B3259" s="134" t="s">
        <v>6440</v>
      </c>
      <c r="C3259" s="139" t="s">
        <v>45</v>
      </c>
      <c r="D3259" s="161">
        <v>4.630000114440918</v>
      </c>
      <c r="E3259" s="172">
        <v>4.630000114440918</v>
      </c>
    </row>
    <row r="3260" spans="1:5" ht="60">
      <c r="A3260" s="124" t="s">
        <v>6441</v>
      </c>
      <c r="B3260" s="134" t="s">
        <v>6442</v>
      </c>
      <c r="C3260" s="139" t="s">
        <v>45</v>
      </c>
      <c r="D3260" s="162">
        <v>35</v>
      </c>
      <c r="E3260" s="173">
        <v>33</v>
      </c>
    </row>
    <row r="3261" spans="1:5" ht="60">
      <c r="A3261" s="124" t="s">
        <v>6443</v>
      </c>
      <c r="B3261" s="134" t="s">
        <v>6444</v>
      </c>
      <c r="C3261" s="139" t="s">
        <v>45</v>
      </c>
      <c r="D3261" s="162">
        <v>42.700000762939453</v>
      </c>
      <c r="E3261" s="173">
        <v>42.700000762939453</v>
      </c>
    </row>
    <row r="3262" spans="1:5" ht="60">
      <c r="A3262" s="124" t="s">
        <v>6445</v>
      </c>
      <c r="B3262" s="134" t="s">
        <v>6446</v>
      </c>
      <c r="C3262" s="139" t="s">
        <v>45</v>
      </c>
      <c r="D3262" s="161">
        <v>2.9500000476837158</v>
      </c>
      <c r="E3262" s="172">
        <v>2.9500000476837158</v>
      </c>
    </row>
    <row r="3263" spans="1:5" ht="60">
      <c r="A3263" s="124" t="s">
        <v>6447</v>
      </c>
      <c r="B3263" s="134" t="s">
        <v>6448</v>
      </c>
      <c r="C3263" s="139" t="s">
        <v>45</v>
      </c>
      <c r="D3263" s="162">
        <v>13.639999389648437</v>
      </c>
      <c r="E3263" s="173">
        <v>15.639999389648437</v>
      </c>
    </row>
    <row r="3264" spans="1:5" ht="60">
      <c r="A3264" s="124" t="s">
        <v>6449</v>
      </c>
      <c r="B3264" s="134" t="s">
        <v>6450</v>
      </c>
      <c r="C3264" s="139" t="s">
        <v>45</v>
      </c>
      <c r="D3264" s="166">
        <v>0.62999999523162842</v>
      </c>
      <c r="E3264" s="177">
        <v>0.62999999523162842</v>
      </c>
    </row>
    <row r="3265" spans="1:5" ht="45">
      <c r="A3265" s="124" t="s">
        <v>6451</v>
      </c>
      <c r="B3265" s="134" t="s">
        <v>6452</v>
      </c>
      <c r="C3265" s="139" t="s">
        <v>45</v>
      </c>
      <c r="D3265" s="166">
        <v>0.44999998807907104</v>
      </c>
      <c r="E3265" s="177">
        <v>0.44999998807907104</v>
      </c>
    </row>
    <row r="3266" spans="1:5" ht="60">
      <c r="A3266" s="124" t="s">
        <v>6453</v>
      </c>
      <c r="B3266" s="134" t="s">
        <v>6454</v>
      </c>
      <c r="C3266" s="139" t="s">
        <v>45</v>
      </c>
      <c r="D3266" s="165">
        <v>0</v>
      </c>
      <c r="E3266" s="176">
        <v>0</v>
      </c>
    </row>
    <row r="3267" spans="1:5" ht="45">
      <c r="A3267" s="124" t="s">
        <v>6455</v>
      </c>
      <c r="B3267" s="134" t="s">
        <v>6456</v>
      </c>
      <c r="C3267" s="139" t="s">
        <v>45</v>
      </c>
      <c r="D3267" s="165">
        <v>0</v>
      </c>
      <c r="E3267" s="176">
        <v>0</v>
      </c>
    </row>
    <row r="3268" spans="1:5">
      <c r="A3268" s="124"/>
      <c r="B3268" s="134"/>
      <c r="C3268" s="139"/>
      <c r="D3268" s="131"/>
      <c r="E3268" s="152"/>
    </row>
    <row r="3269" spans="1:5">
      <c r="A3269" s="127"/>
      <c r="B3269" s="135"/>
      <c r="C3269" s="140"/>
      <c r="D3269" s="132"/>
      <c r="E3269" s="151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3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3313" r:id="rId4" name="ELINK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3269"/>
  <sheetViews>
    <sheetView topLeftCell="B424" workbookViewId="0">
      <selection activeCell="E443" sqref="E443"/>
    </sheetView>
  </sheetViews>
  <sheetFormatPr defaultRowHeight="15"/>
  <cols>
    <col min="1" max="1" width="9.7109375" style="120" hidden="1" customWidth="1"/>
    <col min="2" max="2" width="40.7109375" style="121" customWidth="1"/>
    <col min="3" max="5" width="10.7109375" style="120" customWidth="1"/>
    <col min="6" max="16384" width="9.140625" style="120"/>
  </cols>
  <sheetData>
    <row r="1" spans="1:6" ht="15" customHeight="1">
      <c r="A1" s="125"/>
      <c r="B1" s="126"/>
      <c r="C1" s="136"/>
      <c r="D1" s="128" t="s">
        <v>1</v>
      </c>
      <c r="E1" s="147" t="s">
        <v>8</v>
      </c>
    </row>
    <row r="2" spans="1:6" ht="15" customHeight="1">
      <c r="A2" s="123"/>
      <c r="B2" s="122"/>
      <c r="C2" s="129"/>
      <c r="D2" s="129"/>
      <c r="E2" s="148"/>
    </row>
    <row r="3" spans="1:6" ht="15" customHeight="1">
      <c r="A3" s="123"/>
      <c r="B3" s="122"/>
      <c r="C3" s="129"/>
      <c r="D3" s="129"/>
      <c r="E3" s="148"/>
    </row>
    <row r="4" spans="1:6" ht="15" customHeight="1">
      <c r="A4" s="123"/>
      <c r="B4" s="122"/>
      <c r="C4" s="129"/>
      <c r="D4" s="129"/>
      <c r="E4" s="148"/>
    </row>
    <row r="5" spans="1:6" ht="15" customHeight="1">
      <c r="A5" s="123"/>
      <c r="B5" s="122"/>
      <c r="C5" s="129"/>
      <c r="D5" s="129"/>
      <c r="E5" s="148"/>
    </row>
    <row r="6" spans="1:6" ht="15" customHeight="1">
      <c r="A6" s="123"/>
      <c r="B6" s="122"/>
      <c r="C6" s="137" t="s">
        <v>0</v>
      </c>
      <c r="D6" s="146" t="s">
        <v>7</v>
      </c>
      <c r="E6" s="183" t="s">
        <v>6645</v>
      </c>
    </row>
    <row r="7" spans="1:6" ht="15" customHeight="1">
      <c r="A7" s="127"/>
      <c r="B7" s="141" t="s">
        <v>2</v>
      </c>
      <c r="C7" s="142" t="s">
        <v>3</v>
      </c>
      <c r="D7" s="143" t="s">
        <v>4</v>
      </c>
      <c r="E7" s="149" t="s">
        <v>4</v>
      </c>
    </row>
    <row r="8" spans="1:6" ht="75">
      <c r="A8" s="124" t="s">
        <v>9</v>
      </c>
      <c r="B8" s="133" t="s">
        <v>10</v>
      </c>
      <c r="C8" s="138"/>
      <c r="D8" s="153">
        <v>0</v>
      </c>
      <c r="E8" s="160">
        <f>_xlfn.IFNA(F8,D8)</f>
        <v>0</v>
      </c>
      <c r="F8" s="120" t="e">
        <f>VLOOKUP(B8,input!$I$3:$J$28,2,FALSE)</f>
        <v>#N/A</v>
      </c>
    </row>
    <row r="9" spans="1:6">
      <c r="A9" s="124" t="s">
        <v>11</v>
      </c>
      <c r="B9" s="133" t="s">
        <v>12</v>
      </c>
      <c r="C9" s="138"/>
      <c r="D9" s="154">
        <v>1</v>
      </c>
      <c r="E9" s="160">
        <f t="shared" ref="E9:E72" si="0">_xlfn.IFNA(F9,D9)</f>
        <v>1</v>
      </c>
      <c r="F9" s="120" t="e">
        <f>VLOOKUP(B9,input!$I$3:$J$28,2,FALSE)</f>
        <v>#N/A</v>
      </c>
    </row>
    <row r="10" spans="1:6">
      <c r="A10" s="124" t="s">
        <v>13</v>
      </c>
      <c r="B10" s="133" t="s">
        <v>14</v>
      </c>
      <c r="C10" s="138" t="s">
        <v>15</v>
      </c>
      <c r="D10" s="153">
        <v>16499</v>
      </c>
      <c r="E10" s="160">
        <f t="shared" si="0"/>
        <v>0</v>
      </c>
      <c r="F10" s="120">
        <f>VLOOKUP(B10,input!$I$3:$J$28,2,FALSE)</f>
        <v>0</v>
      </c>
    </row>
    <row r="11" spans="1:6">
      <c r="A11" s="124" t="s">
        <v>16</v>
      </c>
      <c r="B11" s="133" t="s">
        <v>17</v>
      </c>
      <c r="C11" s="138"/>
      <c r="D11" s="155">
        <v>1.0000000474974513E-3</v>
      </c>
      <c r="E11" s="160">
        <f t="shared" si="0"/>
        <v>1.0000000474974513E-3</v>
      </c>
      <c r="F11" s="120" t="e">
        <f>VLOOKUP(B11,input!$I$3:$J$28,2,FALSE)</f>
        <v>#N/A</v>
      </c>
    </row>
    <row r="12" spans="1:6" ht="45">
      <c r="A12" s="124" t="s">
        <v>18</v>
      </c>
      <c r="B12" s="133" t="s">
        <v>19</v>
      </c>
      <c r="C12" s="138" t="s">
        <v>20</v>
      </c>
      <c r="D12" s="153">
        <v>0</v>
      </c>
      <c r="E12" s="160">
        <f t="shared" si="0"/>
        <v>0</v>
      </c>
      <c r="F12" s="120" t="e">
        <f>VLOOKUP(B12,input!$I$3:$J$28,2,FALSE)</f>
        <v>#N/A</v>
      </c>
    </row>
    <row r="13" spans="1:6" ht="45">
      <c r="A13" s="124" t="s">
        <v>21</v>
      </c>
      <c r="B13" s="133" t="s">
        <v>22</v>
      </c>
      <c r="C13" s="138" t="s">
        <v>20</v>
      </c>
      <c r="D13" s="156">
        <v>100</v>
      </c>
      <c r="E13" s="160">
        <f t="shared" si="0"/>
        <v>100</v>
      </c>
      <c r="F13" s="120" t="e">
        <f>VLOOKUP(B13,input!$I$3:$J$28,2,FALSE)</f>
        <v>#N/A</v>
      </c>
    </row>
    <row r="14" spans="1:6" ht="30">
      <c r="A14" s="124" t="s">
        <v>23</v>
      </c>
      <c r="B14" s="133" t="s">
        <v>24</v>
      </c>
      <c r="C14" s="138"/>
      <c r="D14" s="154">
        <v>1</v>
      </c>
      <c r="E14" s="160">
        <f t="shared" si="0"/>
        <v>1</v>
      </c>
      <c r="F14" s="120" t="e">
        <f>VLOOKUP(B14,input!$I$3:$J$28,2,FALSE)</f>
        <v>#N/A</v>
      </c>
    </row>
    <row r="15" spans="1:6" ht="30">
      <c r="A15" s="124" t="s">
        <v>25</v>
      </c>
      <c r="B15" s="133" t="s">
        <v>26</v>
      </c>
      <c r="C15" s="138"/>
      <c r="D15" s="154">
        <v>1</v>
      </c>
      <c r="E15" s="160">
        <f t="shared" si="0"/>
        <v>1</v>
      </c>
      <c r="F15" s="120" t="e">
        <f>VLOOKUP(B15,input!$I$3:$J$28,2,FALSE)</f>
        <v>#N/A</v>
      </c>
    </row>
    <row r="16" spans="1:6" ht="30">
      <c r="A16" s="124" t="s">
        <v>27</v>
      </c>
      <c r="B16" s="133" t="s">
        <v>28</v>
      </c>
      <c r="C16" s="138"/>
      <c r="D16" s="154">
        <v>1</v>
      </c>
      <c r="E16" s="160">
        <f t="shared" si="0"/>
        <v>1</v>
      </c>
      <c r="F16" s="120" t="e">
        <f>VLOOKUP(B16,input!$I$3:$J$28,2,FALSE)</f>
        <v>#N/A</v>
      </c>
    </row>
    <row r="17" spans="1:6" ht="30">
      <c r="A17" s="124" t="s">
        <v>29</v>
      </c>
      <c r="B17" s="133" t="s">
        <v>30</v>
      </c>
      <c r="C17" s="138"/>
      <c r="D17" s="157">
        <v>20</v>
      </c>
      <c r="E17" s="160">
        <f t="shared" si="0"/>
        <v>20</v>
      </c>
      <c r="F17" s="120" t="e">
        <f>VLOOKUP(B17,input!$I$3:$J$28,2,FALSE)</f>
        <v>#N/A</v>
      </c>
    </row>
    <row r="18" spans="1:6" ht="30">
      <c r="A18" s="124" t="s">
        <v>31</v>
      </c>
      <c r="B18" s="133" t="s">
        <v>32</v>
      </c>
      <c r="C18" s="138"/>
      <c r="D18" s="157">
        <v>30</v>
      </c>
      <c r="E18" s="160">
        <f t="shared" si="0"/>
        <v>30</v>
      </c>
      <c r="F18" s="120" t="e">
        <f>VLOOKUP(B18,input!$I$3:$J$28,2,FALSE)</f>
        <v>#N/A</v>
      </c>
    </row>
    <row r="19" spans="1:6" ht="30">
      <c r="A19" s="124" t="s">
        <v>33</v>
      </c>
      <c r="B19" s="133" t="s">
        <v>34</v>
      </c>
      <c r="C19" s="138"/>
      <c r="D19" s="154">
        <v>1</v>
      </c>
      <c r="E19" s="160">
        <f t="shared" si="0"/>
        <v>1</v>
      </c>
      <c r="F19" s="120" t="e">
        <f>VLOOKUP(B19,input!$I$3:$J$28,2,FALSE)</f>
        <v>#N/A</v>
      </c>
    </row>
    <row r="20" spans="1:6" ht="30">
      <c r="A20" s="124" t="s">
        <v>35</v>
      </c>
      <c r="B20" s="133" t="s">
        <v>36</v>
      </c>
      <c r="C20" s="138"/>
      <c r="D20" s="157">
        <v>20</v>
      </c>
      <c r="E20" s="160">
        <f t="shared" si="0"/>
        <v>20</v>
      </c>
      <c r="F20" s="120" t="e">
        <f>VLOOKUP(B20,input!$I$3:$J$28,2,FALSE)</f>
        <v>#N/A</v>
      </c>
    </row>
    <row r="21" spans="1:6">
      <c r="A21" s="124" t="s">
        <v>37</v>
      </c>
      <c r="B21" s="133" t="s">
        <v>38</v>
      </c>
      <c r="C21" s="138" t="s">
        <v>39</v>
      </c>
      <c r="D21" s="153">
        <v>0</v>
      </c>
      <c r="E21" s="160">
        <f t="shared" si="0"/>
        <v>0</v>
      </c>
      <c r="F21" s="120" t="e">
        <f>VLOOKUP(B21,input!$I$3:$J$28,2,FALSE)</f>
        <v>#N/A</v>
      </c>
    </row>
    <row r="22" spans="1:6">
      <c r="A22" s="124" t="s">
        <v>40</v>
      </c>
      <c r="B22" s="133" t="s">
        <v>41</v>
      </c>
      <c r="C22" s="138" t="s">
        <v>42</v>
      </c>
      <c r="D22" s="157">
        <v>29.999990463256836</v>
      </c>
      <c r="E22" s="160">
        <f t="shared" si="0"/>
        <v>0</v>
      </c>
      <c r="F22" s="120">
        <f>VLOOKUP(B22,input!$I$3:$J$28,2,FALSE)</f>
        <v>0</v>
      </c>
    </row>
    <row r="23" spans="1:6">
      <c r="A23" s="124" t="s">
        <v>43</v>
      </c>
      <c r="B23" s="133" t="s">
        <v>44</v>
      </c>
      <c r="C23" s="138" t="s">
        <v>45</v>
      </c>
      <c r="D23" s="157">
        <v>83</v>
      </c>
      <c r="E23" s="160">
        <f t="shared" si="0"/>
        <v>0</v>
      </c>
      <c r="F23" s="120">
        <f>VLOOKUP(B23,input!$I$3:$J$28,2,FALSE)</f>
        <v>0</v>
      </c>
    </row>
    <row r="24" spans="1:6">
      <c r="A24" s="124" t="s">
        <v>46</v>
      </c>
      <c r="B24" s="133" t="s">
        <v>47</v>
      </c>
      <c r="C24" s="138" t="s">
        <v>42</v>
      </c>
      <c r="D24" s="157">
        <v>27.550378799438477</v>
      </c>
      <c r="E24" s="160">
        <f t="shared" si="0"/>
        <v>27.550378799438477</v>
      </c>
      <c r="F24" s="120" t="e">
        <f>VLOOKUP(B24,input!$I$3:$J$28,2,FALSE)</f>
        <v>#N/A</v>
      </c>
    </row>
    <row r="25" spans="1:6">
      <c r="A25" s="124" t="s">
        <v>48</v>
      </c>
      <c r="B25" s="133" t="s">
        <v>49</v>
      </c>
      <c r="C25" s="138" t="s">
        <v>50</v>
      </c>
      <c r="D25" s="154">
        <v>1.0132377147674561</v>
      </c>
      <c r="E25" s="160">
        <f t="shared" si="0"/>
        <v>0</v>
      </c>
      <c r="F25" s="120">
        <f>VLOOKUP(B25,input!$I$3:$J$28,2,FALSE)</f>
        <v>0</v>
      </c>
    </row>
    <row r="26" spans="1:6" ht="30">
      <c r="A26" s="124" t="s">
        <v>51</v>
      </c>
      <c r="B26" s="133" t="s">
        <v>52</v>
      </c>
      <c r="C26" s="138" t="s">
        <v>20</v>
      </c>
      <c r="D26" s="157">
        <v>82.927436828613281</v>
      </c>
      <c r="E26" s="160">
        <f t="shared" si="0"/>
        <v>82.927436828613281</v>
      </c>
      <c r="F26" s="120" t="e">
        <f>VLOOKUP(B26,input!$I$3:$J$28,2,FALSE)</f>
        <v>#N/A</v>
      </c>
    </row>
    <row r="27" spans="1:6" ht="30">
      <c r="A27" s="124" t="s">
        <v>53</v>
      </c>
      <c r="B27" s="133" t="s">
        <v>54</v>
      </c>
      <c r="C27" s="138" t="s">
        <v>45</v>
      </c>
      <c r="D27" s="153">
        <v>0</v>
      </c>
      <c r="E27" s="160">
        <f t="shared" si="0"/>
        <v>0</v>
      </c>
      <c r="F27" s="120" t="e">
        <f>VLOOKUP(B27,input!$I$3:$J$28,2,FALSE)</f>
        <v>#N/A</v>
      </c>
    </row>
    <row r="28" spans="1:6" ht="30">
      <c r="A28" s="124" t="s">
        <v>55</v>
      </c>
      <c r="B28" s="133" t="s">
        <v>56</v>
      </c>
      <c r="C28" s="138" t="s">
        <v>42</v>
      </c>
      <c r="D28" s="156">
        <v>824</v>
      </c>
      <c r="E28" s="160">
        <f t="shared" si="0"/>
        <v>774.8</v>
      </c>
      <c r="F28" s="120">
        <f>VLOOKUP(B28,input!$I$3:$J$28,2,FALSE)</f>
        <v>774.8</v>
      </c>
    </row>
    <row r="29" spans="1:6" ht="30">
      <c r="A29" s="124" t="s">
        <v>57</v>
      </c>
      <c r="B29" s="133" t="s">
        <v>58</v>
      </c>
      <c r="C29" s="138" t="s">
        <v>45</v>
      </c>
      <c r="D29" s="157">
        <v>20</v>
      </c>
      <c r="E29" s="160">
        <f t="shared" si="0"/>
        <v>0</v>
      </c>
      <c r="F29" s="120">
        <f>VLOOKUP(B29,input!$I$3:$J$28,2,FALSE)</f>
        <v>0</v>
      </c>
    </row>
    <row r="30" spans="1:6" ht="30">
      <c r="A30" s="124" t="s">
        <v>59</v>
      </c>
      <c r="B30" s="133" t="s">
        <v>60</v>
      </c>
      <c r="C30" s="138" t="s">
        <v>45</v>
      </c>
      <c r="D30" s="154">
        <v>2.5</v>
      </c>
      <c r="E30" s="160">
        <f t="shared" si="0"/>
        <v>2.5</v>
      </c>
      <c r="F30" s="120" t="e">
        <f>VLOOKUP(B30,input!$I$3:$J$28,2,FALSE)</f>
        <v>#N/A</v>
      </c>
    </row>
    <row r="31" spans="1:6" ht="30">
      <c r="A31" s="124" t="s">
        <v>61</v>
      </c>
      <c r="B31" s="133" t="s">
        <v>62</v>
      </c>
      <c r="C31" s="138" t="s">
        <v>45</v>
      </c>
      <c r="D31" s="158">
        <v>0.25</v>
      </c>
      <c r="E31" s="160">
        <f t="shared" si="0"/>
        <v>0.25</v>
      </c>
      <c r="F31" s="120" t="e">
        <f>VLOOKUP(B31,input!$I$3:$J$28,2,FALSE)</f>
        <v>#N/A</v>
      </c>
    </row>
    <row r="32" spans="1:6" ht="30">
      <c r="A32" s="124" t="s">
        <v>63</v>
      </c>
      <c r="B32" s="133" t="s">
        <v>64</v>
      </c>
      <c r="C32" s="138" t="s">
        <v>65</v>
      </c>
      <c r="D32" s="158">
        <v>-0.24906601011753082</v>
      </c>
      <c r="E32" s="160">
        <f t="shared" si="0"/>
        <v>-0.24906601011753082</v>
      </c>
      <c r="F32" s="120" t="e">
        <f>VLOOKUP(B32,input!$I$3:$J$28,2,FALSE)</f>
        <v>#N/A</v>
      </c>
    </row>
    <row r="33" spans="1:6" ht="30">
      <c r="A33" s="124" t="s">
        <v>66</v>
      </c>
      <c r="B33" s="133" t="s">
        <v>67</v>
      </c>
      <c r="C33" s="138" t="s">
        <v>45</v>
      </c>
      <c r="D33" s="157">
        <v>50.5</v>
      </c>
      <c r="E33" s="160">
        <f t="shared" si="0"/>
        <v>50.5</v>
      </c>
      <c r="F33" s="120" t="e">
        <f>VLOOKUP(B33,input!$I$3:$J$28,2,FALSE)</f>
        <v>#N/A</v>
      </c>
    </row>
    <row r="34" spans="1:6" ht="30">
      <c r="A34" s="124" t="s">
        <v>68</v>
      </c>
      <c r="B34" s="133" t="s">
        <v>69</v>
      </c>
      <c r="C34" s="138" t="s">
        <v>65</v>
      </c>
      <c r="D34" s="157">
        <v>35</v>
      </c>
      <c r="E34" s="160">
        <f t="shared" si="0"/>
        <v>35</v>
      </c>
      <c r="F34" s="120" t="e">
        <f>VLOOKUP(B34,input!$I$3:$J$28,2,FALSE)</f>
        <v>#N/A</v>
      </c>
    </row>
    <row r="35" spans="1:6" ht="30">
      <c r="A35" s="124" t="s">
        <v>70</v>
      </c>
      <c r="B35" s="133" t="s">
        <v>71</v>
      </c>
      <c r="C35" s="138" t="s">
        <v>65</v>
      </c>
      <c r="D35" s="157">
        <v>72</v>
      </c>
      <c r="E35" s="160">
        <f t="shared" si="0"/>
        <v>72</v>
      </c>
      <c r="F35" s="120" t="e">
        <f>VLOOKUP(B35,input!$I$3:$J$28,2,FALSE)</f>
        <v>#N/A</v>
      </c>
    </row>
    <row r="36" spans="1:6" ht="30">
      <c r="A36" s="124" t="s">
        <v>72</v>
      </c>
      <c r="B36" s="133" t="s">
        <v>73</v>
      </c>
      <c r="C36" s="138" t="s">
        <v>65</v>
      </c>
      <c r="D36" s="157">
        <v>19.925281524658203</v>
      </c>
      <c r="E36" s="160">
        <f t="shared" si="0"/>
        <v>19.925281524658203</v>
      </c>
      <c r="F36" s="120" t="e">
        <f>VLOOKUP(B36,input!$I$3:$J$28,2,FALSE)</f>
        <v>#N/A</v>
      </c>
    </row>
    <row r="37" spans="1:6" ht="45">
      <c r="A37" s="124" t="s">
        <v>74</v>
      </c>
      <c r="B37" s="133" t="s">
        <v>75</v>
      </c>
      <c r="C37" s="138" t="s">
        <v>42</v>
      </c>
      <c r="D37" s="156">
        <v>290</v>
      </c>
      <c r="E37" s="160">
        <f t="shared" si="0"/>
        <v>290</v>
      </c>
      <c r="F37" s="120" t="e">
        <f>VLOOKUP(B37,input!$I$3:$J$28,2,FALSE)</f>
        <v>#N/A</v>
      </c>
    </row>
    <row r="38" spans="1:6" ht="45">
      <c r="A38" s="124" t="s">
        <v>76</v>
      </c>
      <c r="B38" s="133" t="s">
        <v>77</v>
      </c>
      <c r="C38" s="138" t="s">
        <v>45</v>
      </c>
      <c r="D38" s="154">
        <v>6</v>
      </c>
      <c r="E38" s="160">
        <f t="shared" si="0"/>
        <v>6</v>
      </c>
      <c r="F38" s="120" t="e">
        <f>VLOOKUP(B38,input!$I$3:$J$28,2,FALSE)</f>
        <v>#N/A</v>
      </c>
    </row>
    <row r="39" spans="1:6" ht="45">
      <c r="A39" s="124" t="s">
        <v>78</v>
      </c>
      <c r="B39" s="133" t="s">
        <v>79</v>
      </c>
      <c r="C39" s="138" t="s">
        <v>80</v>
      </c>
      <c r="D39" s="153">
        <v>0</v>
      </c>
      <c r="E39" s="160">
        <f t="shared" si="0"/>
        <v>0</v>
      </c>
      <c r="F39" s="120" t="e">
        <f>VLOOKUP(B39,input!$I$3:$J$28,2,FALSE)</f>
        <v>#N/A</v>
      </c>
    </row>
    <row r="40" spans="1:6" ht="30">
      <c r="A40" s="124" t="s">
        <v>81</v>
      </c>
      <c r="B40" s="133" t="s">
        <v>82</v>
      </c>
      <c r="C40" s="138" t="s">
        <v>50</v>
      </c>
      <c r="D40" s="154">
        <v>1.1845359802246094</v>
      </c>
      <c r="E40" s="160">
        <f t="shared" si="0"/>
        <v>1.1845359802246094</v>
      </c>
      <c r="F40" s="120" t="e">
        <f>VLOOKUP(B40,input!$I$3:$J$28,2,FALSE)</f>
        <v>#N/A</v>
      </c>
    </row>
    <row r="41" spans="1:6" ht="30">
      <c r="A41" s="124" t="s">
        <v>83</v>
      </c>
      <c r="B41" s="133" t="s">
        <v>84</v>
      </c>
      <c r="C41" s="138" t="s">
        <v>42</v>
      </c>
      <c r="D41" s="156">
        <v>104.40998840332031</v>
      </c>
      <c r="E41" s="160">
        <f t="shared" si="0"/>
        <v>104.40998840332031</v>
      </c>
      <c r="F41" s="120" t="e">
        <f>VLOOKUP(B41,input!$I$3:$J$28,2,FALSE)</f>
        <v>#N/A</v>
      </c>
    </row>
    <row r="42" spans="1:6" ht="45">
      <c r="A42" s="124" t="s">
        <v>85</v>
      </c>
      <c r="B42" s="133" t="s">
        <v>86</v>
      </c>
      <c r="C42" s="138" t="s">
        <v>39</v>
      </c>
      <c r="D42" s="157">
        <v>12.191999435424805</v>
      </c>
      <c r="E42" s="160">
        <f t="shared" si="0"/>
        <v>12.191999435424805</v>
      </c>
      <c r="F42" s="120" t="e">
        <f>VLOOKUP(B42,input!$I$3:$J$28,2,FALSE)</f>
        <v>#N/A</v>
      </c>
    </row>
    <row r="43" spans="1:6" ht="45">
      <c r="A43" s="124" t="s">
        <v>87</v>
      </c>
      <c r="B43" s="133" t="s">
        <v>88</v>
      </c>
      <c r="C43" s="138" t="s">
        <v>39</v>
      </c>
      <c r="D43" s="157">
        <v>12.191999435424805</v>
      </c>
      <c r="E43" s="160">
        <f t="shared" si="0"/>
        <v>12.191999435424805</v>
      </c>
      <c r="F43" s="120" t="e">
        <f>VLOOKUP(B43,input!$I$3:$J$28,2,FALSE)</f>
        <v>#N/A</v>
      </c>
    </row>
    <row r="44" spans="1:6" ht="30">
      <c r="A44" s="124" t="s">
        <v>89</v>
      </c>
      <c r="B44" s="133" t="s">
        <v>90</v>
      </c>
      <c r="C44" s="138" t="s">
        <v>65</v>
      </c>
      <c r="D44" s="154">
        <v>4.9813203811645508</v>
      </c>
      <c r="E44" s="160">
        <f t="shared" si="0"/>
        <v>4.9813203811645508</v>
      </c>
      <c r="F44" s="120" t="e">
        <f>VLOOKUP(B44,input!$I$3:$J$28,2,FALSE)</f>
        <v>#N/A</v>
      </c>
    </row>
    <row r="45" spans="1:6" ht="30">
      <c r="A45" s="124" t="s">
        <v>91</v>
      </c>
      <c r="B45" s="133" t="s">
        <v>92</v>
      </c>
      <c r="C45" s="138" t="s">
        <v>42</v>
      </c>
      <c r="D45" s="154">
        <v>1.1111111640930176</v>
      </c>
      <c r="E45" s="160">
        <f t="shared" si="0"/>
        <v>1.1111111640930176</v>
      </c>
      <c r="F45" s="120" t="e">
        <f>VLOOKUP(B45,input!$I$3:$J$28,2,FALSE)</f>
        <v>#N/A</v>
      </c>
    </row>
    <row r="46" spans="1:6" ht="30">
      <c r="A46" s="124" t="s">
        <v>93</v>
      </c>
      <c r="B46" s="133" t="s">
        <v>94</v>
      </c>
      <c r="C46" s="138" t="s">
        <v>65</v>
      </c>
      <c r="D46" s="154">
        <v>4.9813203811645508</v>
      </c>
      <c r="E46" s="160">
        <f t="shared" si="0"/>
        <v>4.9813203811645508</v>
      </c>
      <c r="F46" s="120" t="e">
        <f>VLOOKUP(B46,input!$I$3:$J$28,2,FALSE)</f>
        <v>#N/A</v>
      </c>
    </row>
    <row r="47" spans="1:6" ht="30">
      <c r="A47" s="124" t="s">
        <v>95</v>
      </c>
      <c r="B47" s="133" t="s">
        <v>96</v>
      </c>
      <c r="C47" s="138" t="s">
        <v>42</v>
      </c>
      <c r="D47" s="154">
        <v>1.1111111640930176</v>
      </c>
      <c r="E47" s="160">
        <f t="shared" si="0"/>
        <v>1.1111111640930176</v>
      </c>
      <c r="F47" s="120" t="e">
        <f>VLOOKUP(B47,input!$I$3:$J$28,2,FALSE)</f>
        <v>#N/A</v>
      </c>
    </row>
    <row r="48" spans="1:6" ht="30">
      <c r="A48" s="124" t="s">
        <v>97</v>
      </c>
      <c r="B48" s="133" t="s">
        <v>98</v>
      </c>
      <c r="C48" s="138" t="s">
        <v>65</v>
      </c>
      <c r="D48" s="154">
        <v>4.9813203811645508</v>
      </c>
      <c r="E48" s="160">
        <f t="shared" si="0"/>
        <v>4.9813203811645508</v>
      </c>
      <c r="F48" s="120" t="e">
        <f>VLOOKUP(B48,input!$I$3:$J$28,2,FALSE)</f>
        <v>#N/A</v>
      </c>
    </row>
    <row r="49" spans="1:6" ht="30">
      <c r="A49" s="124" t="s">
        <v>99</v>
      </c>
      <c r="B49" s="133" t="s">
        <v>100</v>
      </c>
      <c r="C49" s="138" t="s">
        <v>42</v>
      </c>
      <c r="D49" s="154">
        <v>1.1111111640930176</v>
      </c>
      <c r="E49" s="160">
        <f t="shared" si="0"/>
        <v>1.1111111640930176</v>
      </c>
      <c r="F49" s="120" t="e">
        <f>VLOOKUP(B49,input!$I$3:$J$28,2,FALSE)</f>
        <v>#N/A</v>
      </c>
    </row>
    <row r="50" spans="1:6" ht="30">
      <c r="A50" s="124" t="s">
        <v>101</v>
      </c>
      <c r="B50" s="133" t="s">
        <v>102</v>
      </c>
      <c r="C50" s="138" t="s">
        <v>65</v>
      </c>
      <c r="D50" s="154">
        <v>4.9813203811645508</v>
      </c>
      <c r="E50" s="160">
        <f t="shared" si="0"/>
        <v>4.9813203811645508</v>
      </c>
      <c r="F50" s="120" t="e">
        <f>VLOOKUP(B50,input!$I$3:$J$28,2,FALSE)</f>
        <v>#N/A</v>
      </c>
    </row>
    <row r="51" spans="1:6" ht="30">
      <c r="A51" s="124" t="s">
        <v>103</v>
      </c>
      <c r="B51" s="133" t="s">
        <v>104</v>
      </c>
      <c r="C51" s="138" t="s">
        <v>42</v>
      </c>
      <c r="D51" s="154">
        <v>1.1111111640930176</v>
      </c>
      <c r="E51" s="160">
        <f t="shared" si="0"/>
        <v>1.1111111640930176</v>
      </c>
      <c r="F51" s="120" t="e">
        <f>VLOOKUP(B51,input!$I$3:$J$28,2,FALSE)</f>
        <v>#N/A</v>
      </c>
    </row>
    <row r="52" spans="1:6" ht="30">
      <c r="A52" s="124" t="s">
        <v>105</v>
      </c>
      <c r="B52" s="133" t="s">
        <v>106</v>
      </c>
      <c r="C52" s="138" t="s">
        <v>65</v>
      </c>
      <c r="D52" s="154">
        <v>4.9813203811645508</v>
      </c>
      <c r="E52" s="160">
        <f t="shared" si="0"/>
        <v>4.9813203811645508</v>
      </c>
      <c r="F52" s="120" t="e">
        <f>VLOOKUP(B52,input!$I$3:$J$28,2,FALSE)</f>
        <v>#N/A</v>
      </c>
    </row>
    <row r="53" spans="1:6" ht="30">
      <c r="A53" s="124" t="s">
        <v>107</v>
      </c>
      <c r="B53" s="133" t="s">
        <v>108</v>
      </c>
      <c r="C53" s="138" t="s">
        <v>42</v>
      </c>
      <c r="D53" s="154">
        <v>1.1111111640930176</v>
      </c>
      <c r="E53" s="160">
        <f t="shared" si="0"/>
        <v>1.1111111640930176</v>
      </c>
      <c r="F53" s="120" t="e">
        <f>VLOOKUP(B53,input!$I$3:$J$28,2,FALSE)</f>
        <v>#N/A</v>
      </c>
    </row>
    <row r="54" spans="1:6" ht="30">
      <c r="A54" s="124" t="s">
        <v>109</v>
      </c>
      <c r="B54" s="133" t="s">
        <v>110</v>
      </c>
      <c r="C54" s="138" t="s">
        <v>42</v>
      </c>
      <c r="D54" s="156">
        <v>260</v>
      </c>
      <c r="E54" s="160">
        <f t="shared" si="0"/>
        <v>260</v>
      </c>
      <c r="F54" s="120" t="e">
        <f>VLOOKUP(B54,input!$I$3:$J$28,2,FALSE)</f>
        <v>#N/A</v>
      </c>
    </row>
    <row r="55" spans="1:6" ht="30">
      <c r="A55" s="124" t="s">
        <v>111</v>
      </c>
      <c r="B55" s="133" t="s">
        <v>112</v>
      </c>
      <c r="C55" s="138" t="s">
        <v>45</v>
      </c>
      <c r="D55" s="154">
        <v>2.75</v>
      </c>
      <c r="E55" s="160">
        <f t="shared" si="0"/>
        <v>6.8495999999999997</v>
      </c>
      <c r="F55" s="120">
        <f>VLOOKUP(B55,input!$I$3:$J$28,2,FALSE)</f>
        <v>6.8495999999999997</v>
      </c>
    </row>
    <row r="56" spans="1:6" ht="30">
      <c r="A56" s="124" t="s">
        <v>113</v>
      </c>
      <c r="B56" s="133" t="s">
        <v>114</v>
      </c>
      <c r="C56" s="138" t="s">
        <v>42</v>
      </c>
      <c r="D56" s="154">
        <v>5</v>
      </c>
      <c r="E56" s="160">
        <f t="shared" si="0"/>
        <v>5</v>
      </c>
      <c r="F56" s="120" t="e">
        <f>VLOOKUP(B56,input!$I$3:$J$28,2,FALSE)</f>
        <v>#N/A</v>
      </c>
    </row>
    <row r="57" spans="1:6" ht="45">
      <c r="A57" s="124" t="s">
        <v>115</v>
      </c>
      <c r="B57" s="133" t="s">
        <v>116</v>
      </c>
      <c r="C57" s="138" t="s">
        <v>45</v>
      </c>
      <c r="D57" s="154">
        <v>3</v>
      </c>
      <c r="E57" s="160">
        <f t="shared" si="0"/>
        <v>3</v>
      </c>
      <c r="F57" s="120" t="e">
        <f>VLOOKUP(B57,input!$I$3:$J$28,2,FALSE)</f>
        <v>#N/A</v>
      </c>
    </row>
    <row r="58" spans="1:6" ht="45">
      <c r="A58" s="124" t="s">
        <v>117</v>
      </c>
      <c r="B58" s="133" t="s">
        <v>118</v>
      </c>
      <c r="C58" s="138" t="s">
        <v>45</v>
      </c>
      <c r="D58" s="157">
        <v>99.599533081054688</v>
      </c>
      <c r="E58" s="160">
        <f t="shared" si="0"/>
        <v>99.599533081054688</v>
      </c>
      <c r="F58" s="120" t="e">
        <f>VLOOKUP(B58,input!$I$3:$J$28,2,FALSE)</f>
        <v>#N/A</v>
      </c>
    </row>
    <row r="59" spans="1:6" ht="45">
      <c r="A59" s="124" t="s">
        <v>119</v>
      </c>
      <c r="B59" s="133" t="s">
        <v>120</v>
      </c>
      <c r="C59" s="138" t="s">
        <v>80</v>
      </c>
      <c r="D59" s="154">
        <v>8.5989999771118164</v>
      </c>
      <c r="E59" s="160">
        <f t="shared" si="0"/>
        <v>8.5989999771118164</v>
      </c>
      <c r="F59" s="120" t="e">
        <f>VLOOKUP(B59,input!$I$3:$J$28,2,FALSE)</f>
        <v>#N/A</v>
      </c>
    </row>
    <row r="60" spans="1:6" ht="45">
      <c r="A60" s="124" t="s">
        <v>121</v>
      </c>
      <c r="B60" s="133" t="s">
        <v>122</v>
      </c>
      <c r="C60" s="138" t="s">
        <v>123</v>
      </c>
      <c r="D60" s="157">
        <v>25</v>
      </c>
      <c r="E60" s="160">
        <f t="shared" si="0"/>
        <v>25</v>
      </c>
      <c r="F60" s="120" t="e">
        <f>VLOOKUP(B60,input!$I$3:$J$28,2,FALSE)</f>
        <v>#N/A</v>
      </c>
    </row>
    <row r="61" spans="1:6" ht="45">
      <c r="A61" s="124" t="s">
        <v>124</v>
      </c>
      <c r="B61" s="133" t="s">
        <v>125</v>
      </c>
      <c r="C61" s="138" t="s">
        <v>126</v>
      </c>
      <c r="D61" s="154">
        <v>1.2192000150680542</v>
      </c>
      <c r="E61" s="160">
        <f t="shared" si="0"/>
        <v>1.2192000150680542</v>
      </c>
      <c r="F61" s="120" t="e">
        <f>VLOOKUP(B61,input!$I$3:$J$28,2,FALSE)</f>
        <v>#N/A</v>
      </c>
    </row>
    <row r="62" spans="1:6" ht="45">
      <c r="A62" s="124" t="s">
        <v>127</v>
      </c>
      <c r="B62" s="133" t="s">
        <v>128</v>
      </c>
      <c r="C62" s="138" t="s">
        <v>45</v>
      </c>
      <c r="D62" s="154">
        <v>6</v>
      </c>
      <c r="E62" s="160">
        <f t="shared" si="0"/>
        <v>6</v>
      </c>
      <c r="F62" s="120" t="e">
        <f>VLOOKUP(B62,input!$I$3:$J$28,2,FALSE)</f>
        <v>#N/A</v>
      </c>
    </row>
    <row r="63" spans="1:6" ht="45">
      <c r="A63" s="124" t="s">
        <v>129</v>
      </c>
      <c r="B63" s="133" t="s">
        <v>130</v>
      </c>
      <c r="C63" s="138"/>
      <c r="D63" s="158">
        <v>0.4850752055644989</v>
      </c>
      <c r="E63" s="160">
        <f t="shared" si="0"/>
        <v>0.4850752055644989</v>
      </c>
      <c r="F63" s="120" t="e">
        <f>VLOOKUP(B63,input!$I$3:$J$28,2,FALSE)</f>
        <v>#N/A</v>
      </c>
    </row>
    <row r="64" spans="1:6" ht="45">
      <c r="A64" s="124" t="s">
        <v>131</v>
      </c>
      <c r="B64" s="133" t="s">
        <v>132</v>
      </c>
      <c r="C64" s="138" t="s">
        <v>126</v>
      </c>
      <c r="D64" s="158">
        <v>0.21335999667644501</v>
      </c>
      <c r="E64" s="160">
        <f t="shared" si="0"/>
        <v>0.21335999667644501</v>
      </c>
      <c r="F64" s="120" t="e">
        <f>VLOOKUP(B64,input!$I$3:$J$28,2,FALSE)</f>
        <v>#N/A</v>
      </c>
    </row>
    <row r="65" spans="1:6" ht="45">
      <c r="A65" s="124" t="s">
        <v>133</v>
      </c>
      <c r="B65" s="133" t="s">
        <v>134</v>
      </c>
      <c r="C65" s="138" t="s">
        <v>135</v>
      </c>
      <c r="D65" s="153">
        <v>100000000</v>
      </c>
      <c r="E65" s="160">
        <f t="shared" si="0"/>
        <v>100000000</v>
      </c>
      <c r="F65" s="120" t="e">
        <f>VLOOKUP(B65,input!$I$3:$J$28,2,FALSE)</f>
        <v>#N/A</v>
      </c>
    </row>
    <row r="66" spans="1:6" ht="45">
      <c r="A66" s="124" t="s">
        <v>136</v>
      </c>
      <c r="B66" s="133" t="s">
        <v>137</v>
      </c>
      <c r="C66" s="138" t="s">
        <v>42</v>
      </c>
      <c r="D66" s="153">
        <v>0</v>
      </c>
      <c r="E66" s="160">
        <f t="shared" si="0"/>
        <v>0</v>
      </c>
      <c r="F66" s="120" t="e">
        <f>VLOOKUP(B66,input!$I$3:$J$28,2,FALSE)</f>
        <v>#N/A</v>
      </c>
    </row>
    <row r="67" spans="1:6" ht="30">
      <c r="A67" s="124" t="s">
        <v>138</v>
      </c>
      <c r="B67" s="133" t="s">
        <v>139</v>
      </c>
      <c r="C67" s="138" t="s">
        <v>65</v>
      </c>
      <c r="D67" s="157">
        <v>89.185531616210937</v>
      </c>
      <c r="E67" s="160">
        <f t="shared" si="0"/>
        <v>89.185531616210937</v>
      </c>
      <c r="F67" s="120" t="e">
        <f>VLOOKUP(B67,input!$I$3:$J$28,2,FALSE)</f>
        <v>#N/A</v>
      </c>
    </row>
    <row r="68" spans="1:6" ht="30">
      <c r="A68" s="124" t="s">
        <v>140</v>
      </c>
      <c r="B68" s="133" t="s">
        <v>141</v>
      </c>
      <c r="C68" s="138" t="s">
        <v>45</v>
      </c>
      <c r="D68" s="153">
        <v>0</v>
      </c>
      <c r="E68" s="160">
        <f t="shared" si="0"/>
        <v>0</v>
      </c>
      <c r="F68" s="120" t="e">
        <f>VLOOKUP(B68,input!$I$3:$J$28,2,FALSE)</f>
        <v>#N/A</v>
      </c>
    </row>
    <row r="69" spans="1:6" ht="30">
      <c r="A69" s="124" t="s">
        <v>142</v>
      </c>
      <c r="B69" s="133" t="s">
        <v>143</v>
      </c>
      <c r="C69" s="138" t="s">
        <v>45</v>
      </c>
      <c r="D69" s="153">
        <v>0</v>
      </c>
      <c r="E69" s="160">
        <f t="shared" si="0"/>
        <v>0</v>
      </c>
      <c r="F69" s="120" t="e">
        <f>VLOOKUP(B69,input!$I$3:$J$28,2,FALSE)</f>
        <v>#N/A</v>
      </c>
    </row>
    <row r="70" spans="1:6" ht="30">
      <c r="A70" s="124" t="s">
        <v>144</v>
      </c>
      <c r="B70" s="133" t="s">
        <v>145</v>
      </c>
      <c r="C70" s="138" t="s">
        <v>45</v>
      </c>
      <c r="D70" s="157">
        <v>80</v>
      </c>
      <c r="E70" s="160">
        <f t="shared" si="0"/>
        <v>80</v>
      </c>
      <c r="F70" s="120" t="e">
        <f>VLOOKUP(B70,input!$I$3:$J$28,2,FALSE)</f>
        <v>#N/A</v>
      </c>
    </row>
    <row r="71" spans="1:6" ht="30">
      <c r="A71" s="124" t="s">
        <v>146</v>
      </c>
      <c r="B71" s="133" t="s">
        <v>147</v>
      </c>
      <c r="C71" s="138"/>
      <c r="D71" s="156">
        <v>1000</v>
      </c>
      <c r="E71" s="160">
        <f t="shared" si="0"/>
        <v>1000</v>
      </c>
      <c r="F71" s="120" t="e">
        <f>VLOOKUP(B71,input!$I$3:$J$28,2,FALSE)</f>
        <v>#N/A</v>
      </c>
    </row>
    <row r="72" spans="1:6" ht="30">
      <c r="A72" s="124" t="s">
        <v>148</v>
      </c>
      <c r="B72" s="133" t="s">
        <v>149</v>
      </c>
      <c r="C72" s="138"/>
      <c r="D72" s="156">
        <v>1000</v>
      </c>
      <c r="E72" s="160">
        <f t="shared" si="0"/>
        <v>1000</v>
      </c>
      <c r="F72" s="120" t="e">
        <f>VLOOKUP(B72,input!$I$3:$J$28,2,FALSE)</f>
        <v>#N/A</v>
      </c>
    </row>
    <row r="73" spans="1:6" ht="30">
      <c r="A73" s="124" t="s">
        <v>150</v>
      </c>
      <c r="B73" s="133" t="s">
        <v>151</v>
      </c>
      <c r="C73" s="138" t="s">
        <v>45</v>
      </c>
      <c r="D73" s="157">
        <v>99</v>
      </c>
      <c r="E73" s="160">
        <f t="shared" ref="E73:E136" si="1">_xlfn.IFNA(F73,D73)</f>
        <v>99</v>
      </c>
      <c r="F73" s="120" t="e">
        <f>VLOOKUP(B73,input!$I$3:$J$28,2,FALSE)</f>
        <v>#N/A</v>
      </c>
    </row>
    <row r="74" spans="1:6" ht="30">
      <c r="A74" s="124" t="s">
        <v>152</v>
      </c>
      <c r="B74" s="133" t="s">
        <v>153</v>
      </c>
      <c r="C74" s="138"/>
      <c r="D74" s="154">
        <v>1</v>
      </c>
      <c r="E74" s="160">
        <f t="shared" si="1"/>
        <v>1</v>
      </c>
      <c r="F74" s="120" t="e">
        <f>VLOOKUP(B74,input!$I$3:$J$28,2,FALSE)</f>
        <v>#N/A</v>
      </c>
    </row>
    <row r="75" spans="1:6" ht="30">
      <c r="A75" s="124" t="s">
        <v>154</v>
      </c>
      <c r="B75" s="133" t="s">
        <v>155</v>
      </c>
      <c r="C75" s="138" t="s">
        <v>15</v>
      </c>
      <c r="D75" s="158">
        <v>0.72207683324813843</v>
      </c>
      <c r="E75" s="160">
        <f t="shared" si="1"/>
        <v>0.72207683324813843</v>
      </c>
      <c r="F75" s="120" t="e">
        <f>VLOOKUP(B75,input!$I$3:$J$28,2,FALSE)</f>
        <v>#N/A</v>
      </c>
    </row>
    <row r="76" spans="1:6" ht="30">
      <c r="A76" s="124" t="s">
        <v>156</v>
      </c>
      <c r="B76" s="133" t="s">
        <v>157</v>
      </c>
      <c r="C76" s="138" t="s">
        <v>65</v>
      </c>
      <c r="D76" s="153">
        <v>0</v>
      </c>
      <c r="E76" s="160">
        <f t="shared" si="1"/>
        <v>0</v>
      </c>
      <c r="F76" s="120" t="e">
        <f>VLOOKUP(B76,input!$I$3:$J$28,2,FALSE)</f>
        <v>#N/A</v>
      </c>
    </row>
    <row r="77" spans="1:6" ht="30">
      <c r="A77" s="124" t="s">
        <v>158</v>
      </c>
      <c r="B77" s="133" t="s">
        <v>159</v>
      </c>
      <c r="C77" s="138"/>
      <c r="D77" s="156">
        <v>1000</v>
      </c>
      <c r="E77" s="160">
        <f t="shared" si="1"/>
        <v>1000</v>
      </c>
      <c r="F77" s="120" t="e">
        <f>VLOOKUP(B77,input!$I$3:$J$28,2,FALSE)</f>
        <v>#N/A</v>
      </c>
    </row>
    <row r="78" spans="1:6" ht="45">
      <c r="A78" s="124" t="s">
        <v>160</v>
      </c>
      <c r="B78" s="133" t="s">
        <v>161</v>
      </c>
      <c r="C78" s="138" t="s">
        <v>162</v>
      </c>
      <c r="D78" s="154">
        <v>6.6060237884521484</v>
      </c>
      <c r="E78" s="160">
        <f t="shared" si="1"/>
        <v>6.6060237884521484</v>
      </c>
      <c r="F78" s="120" t="e">
        <f>VLOOKUP(B78,input!$I$3:$J$28,2,FALSE)</f>
        <v>#N/A</v>
      </c>
    </row>
    <row r="79" spans="1:6" ht="45">
      <c r="A79" s="124" t="s">
        <v>163</v>
      </c>
      <c r="B79" s="133" t="s">
        <v>164</v>
      </c>
      <c r="C79" s="138" t="s">
        <v>65</v>
      </c>
      <c r="D79" s="157">
        <v>94.714286804199219</v>
      </c>
      <c r="E79" s="160">
        <f t="shared" si="1"/>
        <v>94.714286804199219</v>
      </c>
      <c r="F79" s="120" t="e">
        <f>VLOOKUP(B79,input!$I$3:$J$28,2,FALSE)</f>
        <v>#N/A</v>
      </c>
    </row>
    <row r="80" spans="1:6" ht="30">
      <c r="A80" s="124" t="s">
        <v>165</v>
      </c>
      <c r="B80" s="133" t="s">
        <v>166</v>
      </c>
      <c r="C80" s="138"/>
      <c r="D80" s="154">
        <v>1.0499999523162842</v>
      </c>
      <c r="E80" s="160">
        <f t="shared" si="1"/>
        <v>1.0499999523162842</v>
      </c>
      <c r="F80" s="120" t="e">
        <f>VLOOKUP(B80,input!$I$3:$J$28,2,FALSE)</f>
        <v>#N/A</v>
      </c>
    </row>
    <row r="81" spans="1:6" ht="30">
      <c r="A81" s="124" t="s">
        <v>167</v>
      </c>
      <c r="B81" s="133" t="s">
        <v>168</v>
      </c>
      <c r="C81" s="138" t="s">
        <v>65</v>
      </c>
      <c r="D81" s="157">
        <v>89.185531616210937</v>
      </c>
      <c r="E81" s="160">
        <f t="shared" si="1"/>
        <v>89.185531616210937</v>
      </c>
      <c r="F81" s="120" t="e">
        <f>VLOOKUP(B81,input!$I$3:$J$28,2,FALSE)</f>
        <v>#N/A</v>
      </c>
    </row>
    <row r="82" spans="1:6" ht="30">
      <c r="A82" s="124" t="s">
        <v>169</v>
      </c>
      <c r="B82" s="133" t="s">
        <v>170</v>
      </c>
      <c r="C82" s="138" t="s">
        <v>45</v>
      </c>
      <c r="D82" s="153">
        <v>0</v>
      </c>
      <c r="E82" s="160">
        <f t="shared" si="1"/>
        <v>0</v>
      </c>
      <c r="F82" s="120" t="e">
        <f>VLOOKUP(B82,input!$I$3:$J$28,2,FALSE)</f>
        <v>#N/A</v>
      </c>
    </row>
    <row r="83" spans="1:6" ht="30">
      <c r="A83" s="124" t="s">
        <v>171</v>
      </c>
      <c r="B83" s="133" t="s">
        <v>172</v>
      </c>
      <c r="C83" s="138" t="s">
        <v>45</v>
      </c>
      <c r="D83" s="153">
        <v>0</v>
      </c>
      <c r="E83" s="160">
        <f t="shared" si="1"/>
        <v>0</v>
      </c>
      <c r="F83" s="120" t="e">
        <f>VLOOKUP(B83,input!$I$3:$J$28,2,FALSE)</f>
        <v>#N/A</v>
      </c>
    </row>
    <row r="84" spans="1:6" ht="30">
      <c r="A84" s="124" t="s">
        <v>173</v>
      </c>
      <c r="B84" s="133" t="s">
        <v>174</v>
      </c>
      <c r="C84" s="138" t="s">
        <v>45</v>
      </c>
      <c r="D84" s="157">
        <v>80</v>
      </c>
      <c r="E84" s="160">
        <f t="shared" si="1"/>
        <v>80</v>
      </c>
      <c r="F84" s="120" t="e">
        <f>VLOOKUP(B84,input!$I$3:$J$28,2,FALSE)</f>
        <v>#N/A</v>
      </c>
    </row>
    <row r="85" spans="1:6" ht="30">
      <c r="A85" s="124" t="s">
        <v>175</v>
      </c>
      <c r="B85" s="133" t="s">
        <v>176</v>
      </c>
      <c r="C85" s="138"/>
      <c r="D85" s="156">
        <v>1000</v>
      </c>
      <c r="E85" s="160">
        <f t="shared" si="1"/>
        <v>1000</v>
      </c>
      <c r="F85" s="120" t="e">
        <f>VLOOKUP(B85,input!$I$3:$J$28,2,FALSE)</f>
        <v>#N/A</v>
      </c>
    </row>
    <row r="86" spans="1:6" ht="30">
      <c r="A86" s="124" t="s">
        <v>177</v>
      </c>
      <c r="B86" s="133" t="s">
        <v>178</v>
      </c>
      <c r="C86" s="138"/>
      <c r="D86" s="156">
        <v>1000</v>
      </c>
      <c r="E86" s="160">
        <f t="shared" si="1"/>
        <v>1000</v>
      </c>
      <c r="F86" s="120" t="e">
        <f>VLOOKUP(B86,input!$I$3:$J$28,2,FALSE)</f>
        <v>#N/A</v>
      </c>
    </row>
    <row r="87" spans="1:6" ht="30">
      <c r="A87" s="124" t="s">
        <v>179</v>
      </c>
      <c r="B87" s="133" t="s">
        <v>180</v>
      </c>
      <c r="C87" s="138" t="s">
        <v>45</v>
      </c>
      <c r="D87" s="157">
        <v>99</v>
      </c>
      <c r="E87" s="160">
        <f t="shared" si="1"/>
        <v>99</v>
      </c>
      <c r="F87" s="120" t="e">
        <f>VLOOKUP(B87,input!$I$3:$J$28,2,FALSE)</f>
        <v>#N/A</v>
      </c>
    </row>
    <row r="88" spans="1:6" ht="30">
      <c r="A88" s="124" t="s">
        <v>181</v>
      </c>
      <c r="B88" s="133" t="s">
        <v>182</v>
      </c>
      <c r="C88" s="138"/>
      <c r="D88" s="154">
        <v>1</v>
      </c>
      <c r="E88" s="160">
        <f t="shared" si="1"/>
        <v>1</v>
      </c>
      <c r="F88" s="120" t="e">
        <f>VLOOKUP(B88,input!$I$3:$J$28,2,FALSE)</f>
        <v>#N/A</v>
      </c>
    </row>
    <row r="89" spans="1:6" ht="30">
      <c r="A89" s="124" t="s">
        <v>183</v>
      </c>
      <c r="B89" s="133" t="s">
        <v>184</v>
      </c>
      <c r="C89" s="138" t="s">
        <v>15</v>
      </c>
      <c r="D89" s="158">
        <v>0.72207683324813843</v>
      </c>
      <c r="E89" s="160">
        <f t="shared" si="1"/>
        <v>0.72207683324813843</v>
      </c>
      <c r="F89" s="120" t="e">
        <f>VLOOKUP(B89,input!$I$3:$J$28,2,FALSE)</f>
        <v>#N/A</v>
      </c>
    </row>
    <row r="90" spans="1:6" ht="30">
      <c r="A90" s="124" t="s">
        <v>185</v>
      </c>
      <c r="B90" s="133" t="s">
        <v>186</v>
      </c>
      <c r="C90" s="138" t="s">
        <v>65</v>
      </c>
      <c r="D90" s="153">
        <v>0</v>
      </c>
      <c r="E90" s="160">
        <f t="shared" si="1"/>
        <v>0</v>
      </c>
      <c r="F90" s="120" t="e">
        <f>VLOOKUP(B90,input!$I$3:$J$28,2,FALSE)</f>
        <v>#N/A</v>
      </c>
    </row>
    <row r="91" spans="1:6" ht="30">
      <c r="A91" s="124" t="s">
        <v>187</v>
      </c>
      <c r="B91" s="133" t="s">
        <v>188</v>
      </c>
      <c r="C91" s="138"/>
      <c r="D91" s="156">
        <v>1000</v>
      </c>
      <c r="E91" s="160">
        <f t="shared" si="1"/>
        <v>1000</v>
      </c>
      <c r="F91" s="120" t="e">
        <f>VLOOKUP(B91,input!$I$3:$J$28,2,FALSE)</f>
        <v>#N/A</v>
      </c>
    </row>
    <row r="92" spans="1:6" ht="45">
      <c r="A92" s="124" t="s">
        <v>189</v>
      </c>
      <c r="B92" s="133" t="s">
        <v>190</v>
      </c>
      <c r="C92" s="138" t="s">
        <v>162</v>
      </c>
      <c r="D92" s="154">
        <v>6.6060237884521484</v>
      </c>
      <c r="E92" s="160">
        <f t="shared" si="1"/>
        <v>6.6060237884521484</v>
      </c>
      <c r="F92" s="120" t="e">
        <f>VLOOKUP(B92,input!$I$3:$J$28,2,FALSE)</f>
        <v>#N/A</v>
      </c>
    </row>
    <row r="93" spans="1:6" ht="45">
      <c r="A93" s="124" t="s">
        <v>191</v>
      </c>
      <c r="B93" s="133" t="s">
        <v>192</v>
      </c>
      <c r="C93" s="138" t="s">
        <v>65</v>
      </c>
      <c r="D93" s="157">
        <v>94.714286804199219</v>
      </c>
      <c r="E93" s="160">
        <f t="shared" si="1"/>
        <v>94.714286804199219</v>
      </c>
      <c r="F93" s="120" t="e">
        <f>VLOOKUP(B93,input!$I$3:$J$28,2,FALSE)</f>
        <v>#N/A</v>
      </c>
    </row>
    <row r="94" spans="1:6" ht="30">
      <c r="A94" s="124" t="s">
        <v>193</v>
      </c>
      <c r="B94" s="133" t="s">
        <v>194</v>
      </c>
      <c r="C94" s="138"/>
      <c r="D94" s="154">
        <v>1.0499999523162842</v>
      </c>
      <c r="E94" s="160">
        <f t="shared" si="1"/>
        <v>1.0499999523162842</v>
      </c>
      <c r="F94" s="120" t="e">
        <f>VLOOKUP(B94,input!$I$3:$J$28,2,FALSE)</f>
        <v>#N/A</v>
      </c>
    </row>
    <row r="95" spans="1:6" ht="30">
      <c r="A95" s="124" t="s">
        <v>195</v>
      </c>
      <c r="B95" s="133" t="s">
        <v>196</v>
      </c>
      <c r="C95" s="138" t="s">
        <v>65</v>
      </c>
      <c r="D95" s="157">
        <v>53.17584228515625</v>
      </c>
      <c r="E95" s="160">
        <f t="shared" si="1"/>
        <v>53.17584228515625</v>
      </c>
      <c r="F95" s="120" t="e">
        <f>VLOOKUP(B95,input!$I$3:$J$28,2,FALSE)</f>
        <v>#N/A</v>
      </c>
    </row>
    <row r="96" spans="1:6" ht="30">
      <c r="A96" s="124" t="s">
        <v>197</v>
      </c>
      <c r="B96" s="133" t="s">
        <v>198</v>
      </c>
      <c r="C96" s="138" t="s">
        <v>45</v>
      </c>
      <c r="D96" s="153">
        <v>0</v>
      </c>
      <c r="E96" s="160">
        <f t="shared" si="1"/>
        <v>0</v>
      </c>
      <c r="F96" s="120" t="e">
        <f>VLOOKUP(B96,input!$I$3:$J$28,2,FALSE)</f>
        <v>#N/A</v>
      </c>
    </row>
    <row r="97" spans="1:6">
      <c r="A97" s="124" t="s">
        <v>199</v>
      </c>
      <c r="B97" s="133" t="s">
        <v>200</v>
      </c>
      <c r="C97" s="138" t="s">
        <v>45</v>
      </c>
      <c r="D97" s="153">
        <v>0</v>
      </c>
      <c r="E97" s="160">
        <f t="shared" si="1"/>
        <v>0</v>
      </c>
      <c r="F97" s="120" t="e">
        <f>VLOOKUP(B97,input!$I$3:$J$28,2,FALSE)</f>
        <v>#N/A</v>
      </c>
    </row>
    <row r="98" spans="1:6" ht="30">
      <c r="A98" s="124" t="s">
        <v>201</v>
      </c>
      <c r="B98" s="133" t="s">
        <v>202</v>
      </c>
      <c r="C98" s="138" t="s">
        <v>45</v>
      </c>
      <c r="D98" s="157">
        <v>80</v>
      </c>
      <c r="E98" s="160">
        <f t="shared" si="1"/>
        <v>80</v>
      </c>
      <c r="F98" s="120" t="e">
        <f>VLOOKUP(B98,input!$I$3:$J$28,2,FALSE)</f>
        <v>#N/A</v>
      </c>
    </row>
    <row r="99" spans="1:6">
      <c r="A99" s="124" t="s">
        <v>203</v>
      </c>
      <c r="B99" s="133" t="s">
        <v>204</v>
      </c>
      <c r="C99" s="138"/>
      <c r="D99" s="156">
        <v>1000</v>
      </c>
      <c r="E99" s="160">
        <f t="shared" si="1"/>
        <v>1000</v>
      </c>
      <c r="F99" s="120" t="e">
        <f>VLOOKUP(B99,input!$I$3:$J$28,2,FALSE)</f>
        <v>#N/A</v>
      </c>
    </row>
    <row r="100" spans="1:6" ht="30">
      <c r="A100" s="124" t="s">
        <v>205</v>
      </c>
      <c r="B100" s="133" t="s">
        <v>206</v>
      </c>
      <c r="C100" s="138"/>
      <c r="D100" s="156">
        <v>1000</v>
      </c>
      <c r="E100" s="160">
        <f t="shared" si="1"/>
        <v>1000</v>
      </c>
      <c r="F100" s="120" t="e">
        <f>VLOOKUP(B100,input!$I$3:$J$28,2,FALSE)</f>
        <v>#N/A</v>
      </c>
    </row>
    <row r="101" spans="1:6" ht="30">
      <c r="A101" s="124" t="s">
        <v>207</v>
      </c>
      <c r="B101" s="133" t="s">
        <v>208</v>
      </c>
      <c r="C101" s="138" t="s">
        <v>45</v>
      </c>
      <c r="D101" s="157">
        <v>99</v>
      </c>
      <c r="E101" s="160">
        <f t="shared" si="1"/>
        <v>99</v>
      </c>
      <c r="F101" s="120" t="e">
        <f>VLOOKUP(B101,input!$I$3:$J$28,2,FALSE)</f>
        <v>#N/A</v>
      </c>
    </row>
    <row r="102" spans="1:6" ht="30">
      <c r="A102" s="124" t="s">
        <v>209</v>
      </c>
      <c r="B102" s="133" t="s">
        <v>210</v>
      </c>
      <c r="C102" s="138"/>
      <c r="D102" s="154">
        <v>1</v>
      </c>
      <c r="E102" s="160">
        <f t="shared" si="1"/>
        <v>1</v>
      </c>
      <c r="F102" s="120" t="e">
        <f>VLOOKUP(B102,input!$I$3:$J$28,2,FALSE)</f>
        <v>#N/A</v>
      </c>
    </row>
    <row r="103" spans="1:6" ht="30">
      <c r="A103" s="124" t="s">
        <v>211</v>
      </c>
      <c r="B103" s="133" t="s">
        <v>212</v>
      </c>
      <c r="C103" s="138" t="s">
        <v>15</v>
      </c>
      <c r="D103" s="154">
        <v>1.378556489944458</v>
      </c>
      <c r="E103" s="160">
        <f t="shared" si="1"/>
        <v>1.378556489944458</v>
      </c>
      <c r="F103" s="120" t="e">
        <f>VLOOKUP(B103,input!$I$3:$J$28,2,FALSE)</f>
        <v>#N/A</v>
      </c>
    </row>
    <row r="104" spans="1:6" ht="30">
      <c r="A104" s="124" t="s">
        <v>213</v>
      </c>
      <c r="B104" s="133" t="s">
        <v>214</v>
      </c>
      <c r="C104" s="138" t="s">
        <v>65</v>
      </c>
      <c r="D104" s="153">
        <v>0</v>
      </c>
      <c r="E104" s="160">
        <f t="shared" si="1"/>
        <v>0</v>
      </c>
      <c r="F104" s="120" t="e">
        <f>VLOOKUP(B104,input!$I$3:$J$28,2,FALSE)</f>
        <v>#N/A</v>
      </c>
    </row>
    <row r="105" spans="1:6" ht="30">
      <c r="A105" s="124" t="s">
        <v>215</v>
      </c>
      <c r="B105" s="133" t="s">
        <v>216</v>
      </c>
      <c r="C105" s="138"/>
      <c r="D105" s="156">
        <v>1000</v>
      </c>
      <c r="E105" s="160">
        <f t="shared" si="1"/>
        <v>1000</v>
      </c>
      <c r="F105" s="120" t="e">
        <f>VLOOKUP(B105,input!$I$3:$J$28,2,FALSE)</f>
        <v>#N/A</v>
      </c>
    </row>
    <row r="106" spans="1:6" ht="30">
      <c r="A106" s="124" t="s">
        <v>217</v>
      </c>
      <c r="B106" s="133" t="s">
        <v>218</v>
      </c>
      <c r="C106" s="138" t="s">
        <v>162</v>
      </c>
      <c r="D106" s="157">
        <v>20.930305480957031</v>
      </c>
      <c r="E106" s="160">
        <f t="shared" si="1"/>
        <v>20.930305480957031</v>
      </c>
      <c r="F106" s="120" t="e">
        <f>VLOOKUP(B106,input!$I$3:$J$28,2,FALSE)</f>
        <v>#N/A</v>
      </c>
    </row>
    <row r="107" spans="1:6" ht="45">
      <c r="A107" s="124" t="s">
        <v>219</v>
      </c>
      <c r="B107" s="133" t="s">
        <v>220</v>
      </c>
      <c r="C107" s="138" t="s">
        <v>65</v>
      </c>
      <c r="D107" s="157">
        <v>77.299697875976562</v>
      </c>
      <c r="E107" s="160">
        <f t="shared" si="1"/>
        <v>77.299697875976562</v>
      </c>
      <c r="F107" s="120" t="e">
        <f>VLOOKUP(B107,input!$I$3:$J$28,2,FALSE)</f>
        <v>#N/A</v>
      </c>
    </row>
    <row r="108" spans="1:6" ht="30">
      <c r="A108" s="124" t="s">
        <v>221</v>
      </c>
      <c r="B108" s="133" t="s">
        <v>222</v>
      </c>
      <c r="C108" s="138"/>
      <c r="D108" s="154">
        <v>1.0499999523162842</v>
      </c>
      <c r="E108" s="160">
        <f t="shared" si="1"/>
        <v>1.0499999523162842</v>
      </c>
      <c r="F108" s="120" t="e">
        <f>VLOOKUP(B108,input!$I$3:$J$28,2,FALSE)</f>
        <v>#N/A</v>
      </c>
    </row>
    <row r="109" spans="1:6" ht="30">
      <c r="A109" s="124" t="s">
        <v>223</v>
      </c>
      <c r="B109" s="133" t="s">
        <v>224</v>
      </c>
      <c r="C109" s="138" t="s">
        <v>65</v>
      </c>
      <c r="D109" s="157">
        <v>53.17584228515625</v>
      </c>
      <c r="E109" s="160">
        <f t="shared" si="1"/>
        <v>53.17584228515625</v>
      </c>
      <c r="F109" s="120" t="e">
        <f>VLOOKUP(B109,input!$I$3:$J$28,2,FALSE)</f>
        <v>#N/A</v>
      </c>
    </row>
    <row r="110" spans="1:6" ht="30">
      <c r="A110" s="124" t="s">
        <v>225</v>
      </c>
      <c r="B110" s="133" t="s">
        <v>226</v>
      </c>
      <c r="C110" s="138" t="s">
        <v>45</v>
      </c>
      <c r="D110" s="153">
        <v>0</v>
      </c>
      <c r="E110" s="160">
        <f t="shared" si="1"/>
        <v>0</v>
      </c>
      <c r="F110" s="120" t="e">
        <f>VLOOKUP(B110,input!$I$3:$J$28,2,FALSE)</f>
        <v>#N/A</v>
      </c>
    </row>
    <row r="111" spans="1:6">
      <c r="A111" s="124" t="s">
        <v>227</v>
      </c>
      <c r="B111" s="133" t="s">
        <v>228</v>
      </c>
      <c r="C111" s="138" t="s">
        <v>45</v>
      </c>
      <c r="D111" s="153">
        <v>0</v>
      </c>
      <c r="E111" s="160">
        <f t="shared" si="1"/>
        <v>0</v>
      </c>
      <c r="F111" s="120" t="e">
        <f>VLOOKUP(B111,input!$I$3:$J$28,2,FALSE)</f>
        <v>#N/A</v>
      </c>
    </row>
    <row r="112" spans="1:6" ht="30">
      <c r="A112" s="124" t="s">
        <v>229</v>
      </c>
      <c r="B112" s="133" t="s">
        <v>230</v>
      </c>
      <c r="C112" s="138" t="s">
        <v>45</v>
      </c>
      <c r="D112" s="157">
        <v>80</v>
      </c>
      <c r="E112" s="160">
        <f t="shared" si="1"/>
        <v>80</v>
      </c>
      <c r="F112" s="120" t="e">
        <f>VLOOKUP(B112,input!$I$3:$J$28,2,FALSE)</f>
        <v>#N/A</v>
      </c>
    </row>
    <row r="113" spans="1:6">
      <c r="A113" s="124" t="s">
        <v>231</v>
      </c>
      <c r="B113" s="133" t="s">
        <v>232</v>
      </c>
      <c r="C113" s="138"/>
      <c r="D113" s="156">
        <v>1000</v>
      </c>
      <c r="E113" s="160">
        <f t="shared" si="1"/>
        <v>1000</v>
      </c>
      <c r="F113" s="120" t="e">
        <f>VLOOKUP(B113,input!$I$3:$J$28,2,FALSE)</f>
        <v>#N/A</v>
      </c>
    </row>
    <row r="114" spans="1:6" ht="30">
      <c r="A114" s="124" t="s">
        <v>233</v>
      </c>
      <c r="B114" s="133" t="s">
        <v>234</v>
      </c>
      <c r="C114" s="138"/>
      <c r="D114" s="156">
        <v>1000</v>
      </c>
      <c r="E114" s="160">
        <f t="shared" si="1"/>
        <v>1000</v>
      </c>
      <c r="F114" s="120" t="e">
        <f>VLOOKUP(B114,input!$I$3:$J$28,2,FALSE)</f>
        <v>#N/A</v>
      </c>
    </row>
    <row r="115" spans="1:6" ht="30">
      <c r="A115" s="124" t="s">
        <v>235</v>
      </c>
      <c r="B115" s="133" t="s">
        <v>236</v>
      </c>
      <c r="C115" s="138" t="s">
        <v>45</v>
      </c>
      <c r="D115" s="157">
        <v>99</v>
      </c>
      <c r="E115" s="160">
        <f t="shared" si="1"/>
        <v>99</v>
      </c>
      <c r="F115" s="120" t="e">
        <f>VLOOKUP(B115,input!$I$3:$J$28,2,FALSE)</f>
        <v>#N/A</v>
      </c>
    </row>
    <row r="116" spans="1:6" ht="30">
      <c r="A116" s="124" t="s">
        <v>237</v>
      </c>
      <c r="B116" s="133" t="s">
        <v>238</v>
      </c>
      <c r="C116" s="138"/>
      <c r="D116" s="154">
        <v>1</v>
      </c>
      <c r="E116" s="160">
        <f t="shared" si="1"/>
        <v>1</v>
      </c>
      <c r="F116" s="120" t="e">
        <f>VLOOKUP(B116,input!$I$3:$J$28,2,FALSE)</f>
        <v>#N/A</v>
      </c>
    </row>
    <row r="117" spans="1:6" ht="30">
      <c r="A117" s="124" t="s">
        <v>239</v>
      </c>
      <c r="B117" s="133" t="s">
        <v>240</v>
      </c>
      <c r="C117" s="138" t="s">
        <v>15</v>
      </c>
      <c r="D117" s="154">
        <v>1.378556489944458</v>
      </c>
      <c r="E117" s="160">
        <f t="shared" si="1"/>
        <v>1.378556489944458</v>
      </c>
      <c r="F117" s="120" t="e">
        <f>VLOOKUP(B117,input!$I$3:$J$28,2,FALSE)</f>
        <v>#N/A</v>
      </c>
    </row>
    <row r="118" spans="1:6" ht="30">
      <c r="A118" s="124" t="s">
        <v>241</v>
      </c>
      <c r="B118" s="133" t="s">
        <v>242</v>
      </c>
      <c r="C118" s="138" t="s">
        <v>65</v>
      </c>
      <c r="D118" s="153">
        <v>0</v>
      </c>
      <c r="E118" s="160">
        <f t="shared" si="1"/>
        <v>0</v>
      </c>
      <c r="F118" s="120" t="e">
        <f>VLOOKUP(B118,input!$I$3:$J$28,2,FALSE)</f>
        <v>#N/A</v>
      </c>
    </row>
    <row r="119" spans="1:6" ht="30">
      <c r="A119" s="124" t="s">
        <v>243</v>
      </c>
      <c r="B119" s="133" t="s">
        <v>244</v>
      </c>
      <c r="C119" s="138"/>
      <c r="D119" s="156">
        <v>1000</v>
      </c>
      <c r="E119" s="160">
        <f t="shared" si="1"/>
        <v>1000</v>
      </c>
      <c r="F119" s="120" t="e">
        <f>VLOOKUP(B119,input!$I$3:$J$28,2,FALSE)</f>
        <v>#N/A</v>
      </c>
    </row>
    <row r="120" spans="1:6" ht="30">
      <c r="A120" s="124" t="s">
        <v>245</v>
      </c>
      <c r="B120" s="133" t="s">
        <v>246</v>
      </c>
      <c r="C120" s="138" t="s">
        <v>162</v>
      </c>
      <c r="D120" s="157">
        <v>20.930305480957031</v>
      </c>
      <c r="E120" s="160">
        <f t="shared" si="1"/>
        <v>20.930305480957031</v>
      </c>
      <c r="F120" s="120" t="e">
        <f>VLOOKUP(B120,input!$I$3:$J$28,2,FALSE)</f>
        <v>#N/A</v>
      </c>
    </row>
    <row r="121" spans="1:6" ht="45">
      <c r="A121" s="124" t="s">
        <v>247</v>
      </c>
      <c r="B121" s="133" t="s">
        <v>248</v>
      </c>
      <c r="C121" s="138" t="s">
        <v>65</v>
      </c>
      <c r="D121" s="157">
        <v>77.299697875976562</v>
      </c>
      <c r="E121" s="160">
        <f t="shared" si="1"/>
        <v>77.299697875976562</v>
      </c>
      <c r="F121" s="120" t="e">
        <f>VLOOKUP(B121,input!$I$3:$J$28,2,FALSE)</f>
        <v>#N/A</v>
      </c>
    </row>
    <row r="122" spans="1:6" ht="30">
      <c r="A122" s="124" t="s">
        <v>249</v>
      </c>
      <c r="B122" s="133" t="s">
        <v>250</v>
      </c>
      <c r="C122" s="138"/>
      <c r="D122" s="154">
        <v>1.0499999523162842</v>
      </c>
      <c r="E122" s="160">
        <f t="shared" si="1"/>
        <v>1.0499999523162842</v>
      </c>
      <c r="F122" s="120" t="e">
        <f>VLOOKUP(B122,input!$I$3:$J$28,2,FALSE)</f>
        <v>#N/A</v>
      </c>
    </row>
    <row r="123" spans="1:6" ht="30">
      <c r="A123" s="124" t="s">
        <v>251</v>
      </c>
      <c r="B123" s="133" t="s">
        <v>252</v>
      </c>
      <c r="C123" s="138" t="s">
        <v>65</v>
      </c>
      <c r="D123" s="157">
        <v>52.434612274169922</v>
      </c>
      <c r="E123" s="160">
        <f t="shared" si="1"/>
        <v>52.434612274169922</v>
      </c>
      <c r="F123" s="120" t="e">
        <f>VLOOKUP(B123,input!$I$3:$J$28,2,FALSE)</f>
        <v>#N/A</v>
      </c>
    </row>
    <row r="124" spans="1:6" ht="30">
      <c r="A124" s="124" t="s">
        <v>253</v>
      </c>
      <c r="B124" s="133" t="s">
        <v>254</v>
      </c>
      <c r="C124" s="138" t="s">
        <v>45</v>
      </c>
      <c r="D124" s="153">
        <v>0</v>
      </c>
      <c r="E124" s="160">
        <f t="shared" si="1"/>
        <v>0</v>
      </c>
      <c r="F124" s="120" t="e">
        <f>VLOOKUP(B124,input!$I$3:$J$28,2,FALSE)</f>
        <v>#N/A</v>
      </c>
    </row>
    <row r="125" spans="1:6" ht="30">
      <c r="A125" s="124" t="s">
        <v>255</v>
      </c>
      <c r="B125" s="133" t="s">
        <v>256</v>
      </c>
      <c r="C125" s="138" t="s">
        <v>45</v>
      </c>
      <c r="D125" s="153">
        <v>0</v>
      </c>
      <c r="E125" s="160">
        <f t="shared" si="1"/>
        <v>0</v>
      </c>
      <c r="F125" s="120" t="e">
        <f>VLOOKUP(B125,input!$I$3:$J$28,2,FALSE)</f>
        <v>#N/A</v>
      </c>
    </row>
    <row r="126" spans="1:6" ht="30">
      <c r="A126" s="124" t="s">
        <v>257</v>
      </c>
      <c r="B126" s="133" t="s">
        <v>258</v>
      </c>
      <c r="C126" s="138" t="s">
        <v>45</v>
      </c>
      <c r="D126" s="157">
        <v>80</v>
      </c>
      <c r="E126" s="160">
        <f t="shared" si="1"/>
        <v>80</v>
      </c>
      <c r="F126" s="120" t="e">
        <f>VLOOKUP(B126,input!$I$3:$J$28,2,FALSE)</f>
        <v>#N/A</v>
      </c>
    </row>
    <row r="127" spans="1:6" ht="30">
      <c r="A127" s="124" t="s">
        <v>259</v>
      </c>
      <c r="B127" s="133" t="s">
        <v>260</v>
      </c>
      <c r="C127" s="138"/>
      <c r="D127" s="156">
        <v>1000</v>
      </c>
      <c r="E127" s="160">
        <f t="shared" si="1"/>
        <v>1000</v>
      </c>
      <c r="F127" s="120" t="e">
        <f>VLOOKUP(B127,input!$I$3:$J$28,2,FALSE)</f>
        <v>#N/A</v>
      </c>
    </row>
    <row r="128" spans="1:6" ht="30">
      <c r="A128" s="124" t="s">
        <v>261</v>
      </c>
      <c r="B128" s="133" t="s">
        <v>262</v>
      </c>
      <c r="C128" s="138"/>
      <c r="D128" s="156">
        <v>1000</v>
      </c>
      <c r="E128" s="160">
        <f t="shared" si="1"/>
        <v>1000</v>
      </c>
      <c r="F128" s="120" t="e">
        <f>VLOOKUP(B128,input!$I$3:$J$28,2,FALSE)</f>
        <v>#N/A</v>
      </c>
    </row>
    <row r="129" spans="1:6" ht="30">
      <c r="A129" s="124" t="s">
        <v>263</v>
      </c>
      <c r="B129" s="133" t="s">
        <v>264</v>
      </c>
      <c r="C129" s="138" t="s">
        <v>45</v>
      </c>
      <c r="D129" s="157">
        <v>99</v>
      </c>
      <c r="E129" s="160">
        <f t="shared" si="1"/>
        <v>99</v>
      </c>
      <c r="F129" s="120" t="e">
        <f>VLOOKUP(B129,input!$I$3:$J$28,2,FALSE)</f>
        <v>#N/A</v>
      </c>
    </row>
    <row r="130" spans="1:6" ht="30">
      <c r="A130" s="124" t="s">
        <v>265</v>
      </c>
      <c r="B130" s="133" t="s">
        <v>266</v>
      </c>
      <c r="C130" s="138"/>
      <c r="D130" s="154">
        <v>1</v>
      </c>
      <c r="E130" s="160">
        <f t="shared" si="1"/>
        <v>1</v>
      </c>
      <c r="F130" s="120" t="e">
        <f>VLOOKUP(B130,input!$I$3:$J$28,2,FALSE)</f>
        <v>#N/A</v>
      </c>
    </row>
    <row r="131" spans="1:6" ht="30">
      <c r="A131" s="124" t="s">
        <v>267</v>
      </c>
      <c r="B131" s="133" t="s">
        <v>268</v>
      </c>
      <c r="C131" s="138" t="s">
        <v>15</v>
      </c>
      <c r="D131" s="158">
        <v>0.43850234150886536</v>
      </c>
      <c r="E131" s="160">
        <f t="shared" si="1"/>
        <v>0.43850234150886536</v>
      </c>
      <c r="F131" s="120" t="e">
        <f>VLOOKUP(B131,input!$I$3:$J$28,2,FALSE)</f>
        <v>#N/A</v>
      </c>
    </row>
    <row r="132" spans="1:6" ht="30">
      <c r="A132" s="124" t="s">
        <v>269</v>
      </c>
      <c r="B132" s="133" t="s">
        <v>270</v>
      </c>
      <c r="C132" s="138" t="s">
        <v>65</v>
      </c>
      <c r="D132" s="153">
        <v>0</v>
      </c>
      <c r="E132" s="160">
        <f t="shared" si="1"/>
        <v>0</v>
      </c>
      <c r="F132" s="120" t="e">
        <f>VLOOKUP(B132,input!$I$3:$J$28,2,FALSE)</f>
        <v>#N/A</v>
      </c>
    </row>
    <row r="133" spans="1:6" ht="30">
      <c r="A133" s="124" t="s">
        <v>271</v>
      </c>
      <c r="B133" s="133" t="s">
        <v>272</v>
      </c>
      <c r="C133" s="138"/>
      <c r="D133" s="156">
        <v>1000</v>
      </c>
      <c r="E133" s="160">
        <f t="shared" si="1"/>
        <v>1000</v>
      </c>
      <c r="F133" s="120" t="e">
        <f>VLOOKUP(B133,input!$I$3:$J$28,2,FALSE)</f>
        <v>#N/A</v>
      </c>
    </row>
    <row r="134" spans="1:6" ht="45">
      <c r="A134" s="124" t="s">
        <v>273</v>
      </c>
      <c r="B134" s="133" t="s">
        <v>274</v>
      </c>
      <c r="C134" s="138" t="s">
        <v>162</v>
      </c>
      <c r="D134" s="154">
        <v>6.7394790649414062</v>
      </c>
      <c r="E134" s="160">
        <f t="shared" si="1"/>
        <v>6.7394790649414062</v>
      </c>
      <c r="F134" s="120" t="e">
        <f>VLOOKUP(B134,input!$I$3:$J$28,2,FALSE)</f>
        <v>#N/A</v>
      </c>
    </row>
    <row r="135" spans="1:6" ht="45">
      <c r="A135" s="124" t="s">
        <v>275</v>
      </c>
      <c r="B135" s="133" t="s">
        <v>276</v>
      </c>
      <c r="C135" s="138" t="s">
        <v>65</v>
      </c>
      <c r="D135" s="157">
        <v>55.685157775878906</v>
      </c>
      <c r="E135" s="160">
        <f t="shared" si="1"/>
        <v>55.685157775878906</v>
      </c>
      <c r="F135" s="120" t="e">
        <f>VLOOKUP(B135,input!$I$3:$J$28,2,FALSE)</f>
        <v>#N/A</v>
      </c>
    </row>
    <row r="136" spans="1:6" ht="30">
      <c r="A136" s="124" t="s">
        <v>277</v>
      </c>
      <c r="B136" s="133" t="s">
        <v>278</v>
      </c>
      <c r="C136" s="138"/>
      <c r="D136" s="154">
        <v>1.0499999523162842</v>
      </c>
      <c r="E136" s="160">
        <f t="shared" si="1"/>
        <v>1.0499999523162842</v>
      </c>
      <c r="F136" s="120" t="e">
        <f>VLOOKUP(B136,input!$I$3:$J$28,2,FALSE)</f>
        <v>#N/A</v>
      </c>
    </row>
    <row r="137" spans="1:6" ht="30">
      <c r="A137" s="124" t="s">
        <v>279</v>
      </c>
      <c r="B137" s="133" t="s">
        <v>280</v>
      </c>
      <c r="C137" s="138" t="s">
        <v>65</v>
      </c>
      <c r="D137" s="157">
        <v>52.434612274169922</v>
      </c>
      <c r="E137" s="160">
        <f t="shared" ref="E137:E200" si="2">_xlfn.IFNA(F137,D137)</f>
        <v>52.434612274169922</v>
      </c>
      <c r="F137" s="120" t="e">
        <f>VLOOKUP(B137,input!$I$3:$J$28,2,FALSE)</f>
        <v>#N/A</v>
      </c>
    </row>
    <row r="138" spans="1:6" ht="30">
      <c r="A138" s="124" t="s">
        <v>281</v>
      </c>
      <c r="B138" s="133" t="s">
        <v>282</v>
      </c>
      <c r="C138" s="138" t="s">
        <v>45</v>
      </c>
      <c r="D138" s="153">
        <v>0</v>
      </c>
      <c r="E138" s="160">
        <f t="shared" si="2"/>
        <v>0</v>
      </c>
      <c r="F138" s="120" t="e">
        <f>VLOOKUP(B138,input!$I$3:$J$28,2,FALSE)</f>
        <v>#N/A</v>
      </c>
    </row>
    <row r="139" spans="1:6" ht="30">
      <c r="A139" s="124" t="s">
        <v>283</v>
      </c>
      <c r="B139" s="133" t="s">
        <v>284</v>
      </c>
      <c r="C139" s="138" t="s">
        <v>45</v>
      </c>
      <c r="D139" s="153">
        <v>0</v>
      </c>
      <c r="E139" s="160">
        <f t="shared" si="2"/>
        <v>0</v>
      </c>
      <c r="F139" s="120" t="e">
        <f>VLOOKUP(B139,input!$I$3:$J$28,2,FALSE)</f>
        <v>#N/A</v>
      </c>
    </row>
    <row r="140" spans="1:6" ht="30">
      <c r="A140" s="124" t="s">
        <v>285</v>
      </c>
      <c r="B140" s="133" t="s">
        <v>286</v>
      </c>
      <c r="C140" s="138" t="s">
        <v>45</v>
      </c>
      <c r="D140" s="157">
        <v>80</v>
      </c>
      <c r="E140" s="160">
        <f t="shared" si="2"/>
        <v>80</v>
      </c>
      <c r="F140" s="120" t="e">
        <f>VLOOKUP(B140,input!$I$3:$J$28,2,FALSE)</f>
        <v>#N/A</v>
      </c>
    </row>
    <row r="141" spans="1:6" ht="30">
      <c r="A141" s="124" t="s">
        <v>287</v>
      </c>
      <c r="B141" s="133" t="s">
        <v>288</v>
      </c>
      <c r="C141" s="138"/>
      <c r="D141" s="156">
        <v>1000</v>
      </c>
      <c r="E141" s="160">
        <f t="shared" si="2"/>
        <v>1000</v>
      </c>
      <c r="F141" s="120" t="e">
        <f>VLOOKUP(B141,input!$I$3:$J$28,2,FALSE)</f>
        <v>#N/A</v>
      </c>
    </row>
    <row r="142" spans="1:6" ht="30">
      <c r="A142" s="124" t="s">
        <v>289</v>
      </c>
      <c r="B142" s="133" t="s">
        <v>290</v>
      </c>
      <c r="C142" s="138"/>
      <c r="D142" s="156">
        <v>1000</v>
      </c>
      <c r="E142" s="160">
        <f t="shared" si="2"/>
        <v>1000</v>
      </c>
      <c r="F142" s="120" t="e">
        <f>VLOOKUP(B142,input!$I$3:$J$28,2,FALSE)</f>
        <v>#N/A</v>
      </c>
    </row>
    <row r="143" spans="1:6" ht="30">
      <c r="A143" s="124" t="s">
        <v>291</v>
      </c>
      <c r="B143" s="133" t="s">
        <v>292</v>
      </c>
      <c r="C143" s="138" t="s">
        <v>45</v>
      </c>
      <c r="D143" s="157">
        <v>99</v>
      </c>
      <c r="E143" s="160">
        <f t="shared" si="2"/>
        <v>99</v>
      </c>
      <c r="F143" s="120" t="e">
        <f>VLOOKUP(B143,input!$I$3:$J$28,2,FALSE)</f>
        <v>#N/A</v>
      </c>
    </row>
    <row r="144" spans="1:6" ht="30">
      <c r="A144" s="124" t="s">
        <v>293</v>
      </c>
      <c r="B144" s="133" t="s">
        <v>294</v>
      </c>
      <c r="C144" s="138"/>
      <c r="D144" s="154">
        <v>1</v>
      </c>
      <c r="E144" s="160">
        <f t="shared" si="2"/>
        <v>1</v>
      </c>
      <c r="F144" s="120" t="e">
        <f>VLOOKUP(B144,input!$I$3:$J$28,2,FALSE)</f>
        <v>#N/A</v>
      </c>
    </row>
    <row r="145" spans="1:6" ht="30">
      <c r="A145" s="124" t="s">
        <v>295</v>
      </c>
      <c r="B145" s="133" t="s">
        <v>296</v>
      </c>
      <c r="C145" s="138" t="s">
        <v>15</v>
      </c>
      <c r="D145" s="158">
        <v>0.43850234150886536</v>
      </c>
      <c r="E145" s="160">
        <f t="shared" si="2"/>
        <v>0.43850234150886536</v>
      </c>
      <c r="F145" s="120" t="e">
        <f>VLOOKUP(B145,input!$I$3:$J$28,2,FALSE)</f>
        <v>#N/A</v>
      </c>
    </row>
    <row r="146" spans="1:6" ht="30">
      <c r="A146" s="124" t="s">
        <v>297</v>
      </c>
      <c r="B146" s="133" t="s">
        <v>298</v>
      </c>
      <c r="C146" s="138" t="s">
        <v>65</v>
      </c>
      <c r="D146" s="153">
        <v>0</v>
      </c>
      <c r="E146" s="160">
        <f t="shared" si="2"/>
        <v>0</v>
      </c>
      <c r="F146" s="120" t="e">
        <f>VLOOKUP(B146,input!$I$3:$J$28,2,FALSE)</f>
        <v>#N/A</v>
      </c>
    </row>
    <row r="147" spans="1:6" ht="30">
      <c r="A147" s="124" t="s">
        <v>299</v>
      </c>
      <c r="B147" s="133" t="s">
        <v>300</v>
      </c>
      <c r="C147" s="138"/>
      <c r="D147" s="156">
        <v>1000</v>
      </c>
      <c r="E147" s="160">
        <f t="shared" si="2"/>
        <v>1000</v>
      </c>
      <c r="F147" s="120" t="e">
        <f>VLOOKUP(B147,input!$I$3:$J$28,2,FALSE)</f>
        <v>#N/A</v>
      </c>
    </row>
    <row r="148" spans="1:6" ht="45">
      <c r="A148" s="124" t="s">
        <v>301</v>
      </c>
      <c r="B148" s="133" t="s">
        <v>302</v>
      </c>
      <c r="C148" s="138" t="s">
        <v>162</v>
      </c>
      <c r="D148" s="154">
        <v>6.7394790649414062</v>
      </c>
      <c r="E148" s="160">
        <f t="shared" si="2"/>
        <v>6.7394790649414062</v>
      </c>
      <c r="F148" s="120" t="e">
        <f>VLOOKUP(B148,input!$I$3:$J$28,2,FALSE)</f>
        <v>#N/A</v>
      </c>
    </row>
    <row r="149" spans="1:6" ht="45">
      <c r="A149" s="124" t="s">
        <v>303</v>
      </c>
      <c r="B149" s="133" t="s">
        <v>304</v>
      </c>
      <c r="C149" s="138" t="s">
        <v>65</v>
      </c>
      <c r="D149" s="157">
        <v>55.685157775878906</v>
      </c>
      <c r="E149" s="160">
        <f t="shared" si="2"/>
        <v>55.685157775878906</v>
      </c>
      <c r="F149" s="120" t="e">
        <f>VLOOKUP(B149,input!$I$3:$J$28,2,FALSE)</f>
        <v>#N/A</v>
      </c>
    </row>
    <row r="150" spans="1:6" ht="30">
      <c r="A150" s="124" t="s">
        <v>305</v>
      </c>
      <c r="B150" s="133" t="s">
        <v>306</v>
      </c>
      <c r="C150" s="138"/>
      <c r="D150" s="154">
        <v>1.0499999523162842</v>
      </c>
      <c r="E150" s="160">
        <f t="shared" si="2"/>
        <v>1.0499999523162842</v>
      </c>
      <c r="F150" s="120" t="e">
        <f>VLOOKUP(B150,input!$I$3:$J$28,2,FALSE)</f>
        <v>#N/A</v>
      </c>
    </row>
    <row r="151" spans="1:6" ht="30">
      <c r="A151" s="124" t="s">
        <v>307</v>
      </c>
      <c r="B151" s="133" t="s">
        <v>308</v>
      </c>
      <c r="C151" s="138" t="s">
        <v>42</v>
      </c>
      <c r="D151" s="157">
        <v>22.709999084472656</v>
      </c>
      <c r="E151" s="160">
        <f t="shared" si="2"/>
        <v>22.709999084472656</v>
      </c>
      <c r="F151" s="120" t="e">
        <f>VLOOKUP(B151,input!$I$3:$J$28,2,FALSE)</f>
        <v>#N/A</v>
      </c>
    </row>
    <row r="152" spans="1:6" ht="45">
      <c r="A152" s="124" t="s">
        <v>309</v>
      </c>
      <c r="B152" s="133" t="s">
        <v>310</v>
      </c>
      <c r="C152" s="138" t="s">
        <v>42</v>
      </c>
      <c r="D152" s="154">
        <v>3.3685996532440186</v>
      </c>
      <c r="E152" s="160">
        <f t="shared" si="2"/>
        <v>3.3685996532440186</v>
      </c>
      <c r="F152" s="120" t="e">
        <f>VLOOKUP(B152,input!$I$3:$J$28,2,FALSE)</f>
        <v>#N/A</v>
      </c>
    </row>
    <row r="153" spans="1:6" ht="45">
      <c r="A153" s="124" t="s">
        <v>311</v>
      </c>
      <c r="B153" s="133" t="s">
        <v>312</v>
      </c>
      <c r="C153" s="138" t="s">
        <v>50</v>
      </c>
      <c r="D153" s="158">
        <v>0.41367900371551514</v>
      </c>
      <c r="E153" s="160">
        <f t="shared" si="2"/>
        <v>0.41367900371551514</v>
      </c>
      <c r="F153" s="120" t="e">
        <f>VLOOKUP(B153,input!$I$3:$J$28,2,FALSE)</f>
        <v>#N/A</v>
      </c>
    </row>
    <row r="154" spans="1:6" ht="30">
      <c r="A154" s="124" t="s">
        <v>313</v>
      </c>
      <c r="B154" s="133" t="s">
        <v>314</v>
      </c>
      <c r="C154" s="138" t="s">
        <v>42</v>
      </c>
      <c r="D154" s="154">
        <v>2</v>
      </c>
      <c r="E154" s="160">
        <f t="shared" si="2"/>
        <v>2</v>
      </c>
      <c r="F154" s="120" t="e">
        <f>VLOOKUP(B154,input!$I$3:$J$28,2,FALSE)</f>
        <v>#N/A</v>
      </c>
    </row>
    <row r="155" spans="1:6" ht="30">
      <c r="A155" s="124" t="s">
        <v>315</v>
      </c>
      <c r="B155" s="133" t="s">
        <v>316</v>
      </c>
      <c r="C155" s="138" t="s">
        <v>42</v>
      </c>
      <c r="D155" s="157">
        <v>31.653999328613281</v>
      </c>
      <c r="E155" s="160">
        <f t="shared" si="2"/>
        <v>31.653999328613281</v>
      </c>
      <c r="F155" s="120" t="e">
        <f>VLOOKUP(B155,input!$I$3:$J$28,2,FALSE)</f>
        <v>#N/A</v>
      </c>
    </row>
    <row r="156" spans="1:6" ht="45">
      <c r="A156" s="124" t="s">
        <v>317</v>
      </c>
      <c r="B156" s="133" t="s">
        <v>318</v>
      </c>
      <c r="C156" s="138" t="s">
        <v>42</v>
      </c>
      <c r="D156" s="157">
        <v>53.099998474121094</v>
      </c>
      <c r="E156" s="160">
        <f t="shared" si="2"/>
        <v>53.099998474121094</v>
      </c>
      <c r="F156" s="120" t="e">
        <f>VLOOKUP(B156,input!$I$3:$J$28,2,FALSE)</f>
        <v>#N/A</v>
      </c>
    </row>
    <row r="157" spans="1:6" ht="45">
      <c r="A157" s="124" t="s">
        <v>319</v>
      </c>
      <c r="B157" s="133" t="s">
        <v>320</v>
      </c>
      <c r="C157" s="138" t="s">
        <v>50</v>
      </c>
      <c r="D157" s="158">
        <v>0.41367900371551514</v>
      </c>
      <c r="E157" s="160">
        <f t="shared" si="2"/>
        <v>0.41367900371551514</v>
      </c>
      <c r="F157" s="120" t="e">
        <f>VLOOKUP(B157,input!$I$3:$J$28,2,FALSE)</f>
        <v>#N/A</v>
      </c>
    </row>
    <row r="158" spans="1:6" ht="30">
      <c r="A158" s="124" t="s">
        <v>321</v>
      </c>
      <c r="B158" s="133" t="s">
        <v>322</v>
      </c>
      <c r="C158" s="138" t="s">
        <v>42</v>
      </c>
      <c r="D158" s="154">
        <v>2</v>
      </c>
      <c r="E158" s="160">
        <f t="shared" si="2"/>
        <v>2</v>
      </c>
      <c r="F158" s="120" t="e">
        <f>VLOOKUP(B158,input!$I$3:$J$28,2,FALSE)</f>
        <v>#N/A</v>
      </c>
    </row>
    <row r="159" spans="1:6" ht="30">
      <c r="A159" s="124" t="s">
        <v>323</v>
      </c>
      <c r="B159" s="133" t="s">
        <v>324</v>
      </c>
      <c r="C159" s="138" t="s">
        <v>50</v>
      </c>
      <c r="D159" s="154">
        <v>1.0132377147674561</v>
      </c>
      <c r="E159" s="160">
        <f t="shared" si="2"/>
        <v>1.0132377147674561</v>
      </c>
      <c r="F159" s="120" t="e">
        <f>VLOOKUP(B159,input!$I$3:$J$28,2,FALSE)</f>
        <v>#N/A</v>
      </c>
    </row>
    <row r="160" spans="1:6" ht="30">
      <c r="A160" s="124" t="s">
        <v>325</v>
      </c>
      <c r="B160" s="133" t="s">
        <v>326</v>
      </c>
      <c r="C160" s="138" t="s">
        <v>42</v>
      </c>
      <c r="D160" s="157">
        <v>24.999990463256836</v>
      </c>
      <c r="E160" s="160">
        <f t="shared" si="2"/>
        <v>24.999990463256836</v>
      </c>
      <c r="F160" s="120" t="e">
        <f>VLOOKUP(B160,input!$I$3:$J$28,2,FALSE)</f>
        <v>#N/A</v>
      </c>
    </row>
    <row r="161" spans="1:6">
      <c r="A161" s="124" t="s">
        <v>327</v>
      </c>
      <c r="B161" s="133" t="s">
        <v>328</v>
      </c>
      <c r="C161" s="138" t="s">
        <v>20</v>
      </c>
      <c r="D161" s="154">
        <v>8.1646785736083984</v>
      </c>
      <c r="E161" s="160">
        <f t="shared" si="2"/>
        <v>8.1646785736083984</v>
      </c>
      <c r="F161" s="120" t="e">
        <f>VLOOKUP(B161,input!$I$3:$J$28,2,FALSE)</f>
        <v>#N/A</v>
      </c>
    </row>
    <row r="162" spans="1:6">
      <c r="A162" s="124" t="s">
        <v>329</v>
      </c>
      <c r="B162" s="133" t="s">
        <v>330</v>
      </c>
      <c r="C162" s="138"/>
      <c r="D162" s="130" t="s">
        <v>331</v>
      </c>
      <c r="E162" s="160" t="str">
        <f t="shared" si="2"/>
        <v>UJLJ-BTG</v>
      </c>
      <c r="F162" s="120" t="e">
        <f>VLOOKUP(B162,input!$I$3:$J$28,2,FALSE)</f>
        <v>#N/A</v>
      </c>
    </row>
    <row r="163" spans="1:6" ht="30">
      <c r="A163" s="124" t="s">
        <v>332</v>
      </c>
      <c r="B163" s="133" t="s">
        <v>333</v>
      </c>
      <c r="C163" s="138" t="s">
        <v>45</v>
      </c>
      <c r="D163" s="157">
        <v>35</v>
      </c>
      <c r="E163" s="160">
        <f t="shared" si="2"/>
        <v>0</v>
      </c>
      <c r="F163" s="120">
        <f>VLOOKUP(B163,input!$I$3:$J$28,2,FALSE)</f>
        <v>0</v>
      </c>
    </row>
    <row r="164" spans="1:6" ht="30">
      <c r="A164" s="124" t="s">
        <v>334</v>
      </c>
      <c r="B164" s="133" t="s">
        <v>335</v>
      </c>
      <c r="C164" s="138" t="s">
        <v>45</v>
      </c>
      <c r="D164" s="157">
        <v>42.700000762939453</v>
      </c>
      <c r="E164" s="160">
        <f t="shared" si="2"/>
        <v>42.700000762939453</v>
      </c>
      <c r="F164" s="120" t="e">
        <f>VLOOKUP(B164,input!$I$3:$J$28,2,FALSE)</f>
        <v>#N/A</v>
      </c>
    </row>
    <row r="165" spans="1:6" ht="30">
      <c r="A165" s="124" t="s">
        <v>336</v>
      </c>
      <c r="B165" s="133" t="s">
        <v>337</v>
      </c>
      <c r="C165" s="138" t="s">
        <v>45</v>
      </c>
      <c r="D165" s="154">
        <v>2.9500000476837158</v>
      </c>
      <c r="E165" s="160">
        <f t="shared" si="2"/>
        <v>2.9500000476837158</v>
      </c>
      <c r="F165" s="120" t="e">
        <f>VLOOKUP(B165,input!$I$3:$J$28,2,FALSE)</f>
        <v>#N/A</v>
      </c>
    </row>
    <row r="166" spans="1:6" ht="30">
      <c r="A166" s="124" t="s">
        <v>338</v>
      </c>
      <c r="B166" s="133" t="s">
        <v>339</v>
      </c>
      <c r="C166" s="138" t="s">
        <v>45</v>
      </c>
      <c r="D166" s="158">
        <v>0.62999999523162842</v>
      </c>
      <c r="E166" s="160">
        <f t="shared" si="2"/>
        <v>0.62999999523162842</v>
      </c>
      <c r="F166" s="120" t="e">
        <f>VLOOKUP(B166,input!$I$3:$J$28,2,FALSE)</f>
        <v>#N/A</v>
      </c>
    </row>
    <row r="167" spans="1:6" ht="30">
      <c r="A167" s="124" t="s">
        <v>340</v>
      </c>
      <c r="B167" s="133" t="s">
        <v>341</v>
      </c>
      <c r="C167" s="138" t="s">
        <v>45</v>
      </c>
      <c r="D167" s="153">
        <v>0</v>
      </c>
      <c r="E167" s="160">
        <f t="shared" si="2"/>
        <v>0</v>
      </c>
      <c r="F167" s="120" t="e">
        <f>VLOOKUP(B167,input!$I$3:$J$28,2,FALSE)</f>
        <v>#N/A</v>
      </c>
    </row>
    <row r="168" spans="1:6" ht="30">
      <c r="A168" s="124" t="s">
        <v>342</v>
      </c>
      <c r="B168" s="133" t="s">
        <v>343</v>
      </c>
      <c r="C168" s="138" t="s">
        <v>45</v>
      </c>
      <c r="D168" s="158">
        <v>0.44999998807907104</v>
      </c>
      <c r="E168" s="160">
        <f t="shared" si="2"/>
        <v>0.44999998807907104</v>
      </c>
      <c r="F168" s="120" t="e">
        <f>VLOOKUP(B168,input!$I$3:$J$28,2,FALSE)</f>
        <v>#N/A</v>
      </c>
    </row>
    <row r="169" spans="1:6" ht="30">
      <c r="A169" s="124" t="s">
        <v>344</v>
      </c>
      <c r="B169" s="133" t="s">
        <v>345</v>
      </c>
      <c r="C169" s="138" t="s">
        <v>45</v>
      </c>
      <c r="D169" s="157">
        <v>13.639999389648437</v>
      </c>
      <c r="E169" s="160">
        <f t="shared" si="2"/>
        <v>13.639999389648437</v>
      </c>
      <c r="F169" s="120" t="e">
        <f>VLOOKUP(B169,input!$I$3:$J$28,2,FALSE)</f>
        <v>#N/A</v>
      </c>
    </row>
    <row r="170" spans="1:6">
      <c r="A170" s="124" t="s">
        <v>346</v>
      </c>
      <c r="B170" s="133" t="s">
        <v>347</v>
      </c>
      <c r="C170" s="138" t="s">
        <v>348</v>
      </c>
      <c r="D170" s="153">
        <v>16748</v>
      </c>
      <c r="E170" s="160">
        <f t="shared" si="2"/>
        <v>0</v>
      </c>
      <c r="F170" s="120">
        <f>VLOOKUP(B170,input!$I$3:$J$28,2,FALSE)</f>
        <v>0</v>
      </c>
    </row>
    <row r="171" spans="1:6" ht="30">
      <c r="A171" s="124" t="s">
        <v>349</v>
      </c>
      <c r="B171" s="133" t="s">
        <v>350</v>
      </c>
      <c r="C171" s="138" t="s">
        <v>45</v>
      </c>
      <c r="D171" s="157">
        <v>30.540000915527344</v>
      </c>
      <c r="E171" s="160">
        <f t="shared" si="2"/>
        <v>30.540000915527344</v>
      </c>
      <c r="F171" s="120" t="e">
        <f>VLOOKUP(B171,input!$I$3:$J$28,2,FALSE)</f>
        <v>#N/A</v>
      </c>
    </row>
    <row r="172" spans="1:6" ht="30">
      <c r="A172" s="124" t="s">
        <v>351</v>
      </c>
      <c r="B172" s="133" t="s">
        <v>352</v>
      </c>
      <c r="C172" s="138" t="s">
        <v>353</v>
      </c>
      <c r="D172" s="154">
        <v>1.1303693056106567</v>
      </c>
      <c r="E172" s="160">
        <f t="shared" si="2"/>
        <v>1.1303693056106567</v>
      </c>
      <c r="F172" s="120" t="e">
        <f>VLOOKUP(B172,input!$I$3:$J$28,2,FALSE)</f>
        <v>#N/A</v>
      </c>
    </row>
    <row r="173" spans="1:6" ht="30">
      <c r="A173" s="124" t="s">
        <v>354</v>
      </c>
      <c r="B173" s="133" t="s">
        <v>355</v>
      </c>
      <c r="C173" s="138" t="s">
        <v>353</v>
      </c>
      <c r="D173" s="154">
        <v>1.9258143901824951</v>
      </c>
      <c r="E173" s="160">
        <f t="shared" si="2"/>
        <v>1.9258143901824951</v>
      </c>
      <c r="F173" s="120" t="e">
        <f>VLOOKUP(B173,input!$I$3:$J$28,2,FALSE)</f>
        <v>#N/A</v>
      </c>
    </row>
    <row r="174" spans="1:6" ht="30">
      <c r="A174" s="124" t="s">
        <v>356</v>
      </c>
      <c r="B174" s="133" t="s">
        <v>357</v>
      </c>
      <c r="C174" s="138"/>
      <c r="D174" s="157">
        <v>96</v>
      </c>
      <c r="E174" s="160">
        <f t="shared" si="2"/>
        <v>96</v>
      </c>
      <c r="F174" s="120" t="e">
        <f>VLOOKUP(B174,input!$I$3:$J$28,2,FALSE)</f>
        <v>#N/A</v>
      </c>
    </row>
    <row r="175" spans="1:6" ht="30">
      <c r="A175" s="124" t="s">
        <v>358</v>
      </c>
      <c r="B175" s="133" t="s">
        <v>359</v>
      </c>
      <c r="C175" s="138" t="s">
        <v>45</v>
      </c>
      <c r="D175" s="157">
        <v>40</v>
      </c>
      <c r="E175" s="160">
        <f t="shared" si="2"/>
        <v>40</v>
      </c>
      <c r="F175" s="120" t="e">
        <f>VLOOKUP(B175,input!$I$3:$J$28,2,FALSE)</f>
        <v>#N/A</v>
      </c>
    </row>
    <row r="176" spans="1:6" ht="30">
      <c r="A176" s="124" t="s">
        <v>360</v>
      </c>
      <c r="B176" s="133" t="s">
        <v>361</v>
      </c>
      <c r="C176" s="138" t="s">
        <v>45</v>
      </c>
      <c r="D176" s="157">
        <v>24</v>
      </c>
      <c r="E176" s="160">
        <f t="shared" si="2"/>
        <v>24</v>
      </c>
      <c r="F176" s="120" t="e">
        <f>VLOOKUP(B176,input!$I$3:$J$28,2,FALSE)</f>
        <v>#N/A</v>
      </c>
    </row>
    <row r="177" spans="1:6" ht="30">
      <c r="A177" s="124" t="s">
        <v>362</v>
      </c>
      <c r="B177" s="133" t="s">
        <v>363</v>
      </c>
      <c r="C177" s="138" t="s">
        <v>45</v>
      </c>
      <c r="D177" s="157">
        <v>16.799999237060547</v>
      </c>
      <c r="E177" s="160">
        <f t="shared" si="2"/>
        <v>16.799999237060547</v>
      </c>
      <c r="F177" s="120" t="e">
        <f>VLOOKUP(B177,input!$I$3:$J$28,2,FALSE)</f>
        <v>#N/A</v>
      </c>
    </row>
    <row r="178" spans="1:6" ht="30">
      <c r="A178" s="124" t="s">
        <v>364</v>
      </c>
      <c r="B178" s="133" t="s">
        <v>365</v>
      </c>
      <c r="C178" s="138" t="s">
        <v>45</v>
      </c>
      <c r="D178" s="154">
        <v>5.8000001907348633</v>
      </c>
      <c r="E178" s="160">
        <f t="shared" si="2"/>
        <v>5.8000001907348633</v>
      </c>
      <c r="F178" s="120" t="e">
        <f>VLOOKUP(B178,input!$I$3:$J$28,2,FALSE)</f>
        <v>#N/A</v>
      </c>
    </row>
    <row r="179" spans="1:6" ht="30">
      <c r="A179" s="124" t="s">
        <v>366</v>
      </c>
      <c r="B179" s="133" t="s">
        <v>367</v>
      </c>
      <c r="C179" s="138" t="s">
        <v>45</v>
      </c>
      <c r="D179" s="154">
        <v>2</v>
      </c>
      <c r="E179" s="160">
        <f t="shared" si="2"/>
        <v>2</v>
      </c>
      <c r="F179" s="120" t="e">
        <f>VLOOKUP(B179,input!$I$3:$J$28,2,FALSE)</f>
        <v>#N/A</v>
      </c>
    </row>
    <row r="180" spans="1:6" ht="30">
      <c r="A180" s="124" t="s">
        <v>368</v>
      </c>
      <c r="B180" s="133" t="s">
        <v>369</v>
      </c>
      <c r="C180" s="138" t="s">
        <v>45</v>
      </c>
      <c r="D180" s="158">
        <v>0.80000001192092896</v>
      </c>
      <c r="E180" s="160">
        <f t="shared" si="2"/>
        <v>0.80000001192092896</v>
      </c>
      <c r="F180" s="120" t="e">
        <f>VLOOKUP(B180,input!$I$3:$J$28,2,FALSE)</f>
        <v>#N/A</v>
      </c>
    </row>
    <row r="181" spans="1:6" ht="30">
      <c r="A181" s="124" t="s">
        <v>370</v>
      </c>
      <c r="B181" s="133" t="s">
        <v>371</v>
      </c>
      <c r="C181" s="138" t="s">
        <v>45</v>
      </c>
      <c r="D181" s="154">
        <v>2.4000000953674316</v>
      </c>
      <c r="E181" s="160">
        <f t="shared" si="2"/>
        <v>2.4000000953674316</v>
      </c>
      <c r="F181" s="120" t="e">
        <f>VLOOKUP(B181,input!$I$3:$J$28,2,FALSE)</f>
        <v>#N/A</v>
      </c>
    </row>
    <row r="182" spans="1:6" ht="30">
      <c r="A182" s="124" t="s">
        <v>372</v>
      </c>
      <c r="B182" s="133" t="s">
        <v>373</v>
      </c>
      <c r="C182" s="138" t="s">
        <v>45</v>
      </c>
      <c r="D182" s="154">
        <v>1.2999999523162842</v>
      </c>
      <c r="E182" s="160">
        <f t="shared" si="2"/>
        <v>1.2999999523162842</v>
      </c>
      <c r="F182" s="120" t="e">
        <f>VLOOKUP(B182,input!$I$3:$J$28,2,FALSE)</f>
        <v>#N/A</v>
      </c>
    </row>
    <row r="183" spans="1:6" ht="30">
      <c r="A183" s="124" t="s">
        <v>374</v>
      </c>
      <c r="B183" s="133" t="s">
        <v>375</v>
      </c>
      <c r="C183" s="138" t="s">
        <v>45</v>
      </c>
      <c r="D183" s="158">
        <v>0.10000000149011612</v>
      </c>
      <c r="E183" s="160">
        <f t="shared" si="2"/>
        <v>0.10000000149011612</v>
      </c>
      <c r="F183" s="120" t="e">
        <f>VLOOKUP(B183,input!$I$3:$J$28,2,FALSE)</f>
        <v>#N/A</v>
      </c>
    </row>
    <row r="184" spans="1:6" ht="30">
      <c r="A184" s="124" t="s">
        <v>376</v>
      </c>
      <c r="B184" s="133" t="s">
        <v>377</v>
      </c>
      <c r="C184" s="138" t="s">
        <v>45</v>
      </c>
      <c r="D184" s="154">
        <v>5.3000001907348633</v>
      </c>
      <c r="E184" s="160">
        <f t="shared" si="2"/>
        <v>5.3000001907348633</v>
      </c>
      <c r="F184" s="120" t="e">
        <f>VLOOKUP(B184,input!$I$3:$J$28,2,FALSE)</f>
        <v>#N/A</v>
      </c>
    </row>
    <row r="185" spans="1:6" ht="30">
      <c r="A185" s="124" t="s">
        <v>378</v>
      </c>
      <c r="B185" s="133" t="s">
        <v>379</v>
      </c>
      <c r="C185" s="138" t="s">
        <v>45</v>
      </c>
      <c r="D185" s="154">
        <v>1.5</v>
      </c>
      <c r="E185" s="160">
        <f t="shared" si="2"/>
        <v>1.5</v>
      </c>
      <c r="F185" s="120" t="e">
        <f>VLOOKUP(B185,input!$I$3:$J$28,2,FALSE)</f>
        <v>#N/A</v>
      </c>
    </row>
    <row r="186" spans="1:6" ht="30">
      <c r="A186" s="124" t="s">
        <v>380</v>
      </c>
      <c r="B186" s="133" t="s">
        <v>381</v>
      </c>
      <c r="C186" s="138" t="s">
        <v>42</v>
      </c>
      <c r="D186" s="156">
        <v>1187.77783203125</v>
      </c>
      <c r="E186" s="160">
        <f t="shared" si="2"/>
        <v>1187.77783203125</v>
      </c>
      <c r="F186" s="120" t="e">
        <f>VLOOKUP(B186,input!$I$3:$J$28,2,FALSE)</f>
        <v>#N/A</v>
      </c>
    </row>
    <row r="187" spans="1:6" ht="30">
      <c r="A187" s="124" t="s">
        <v>382</v>
      </c>
      <c r="B187" s="133" t="s">
        <v>383</v>
      </c>
      <c r="C187" s="138" t="s">
        <v>42</v>
      </c>
      <c r="D187" s="156">
        <v>1232.2222900390625</v>
      </c>
      <c r="E187" s="160">
        <f t="shared" si="2"/>
        <v>1232.2222900390625</v>
      </c>
      <c r="F187" s="120" t="e">
        <f>VLOOKUP(B187,input!$I$3:$J$28,2,FALSE)</f>
        <v>#N/A</v>
      </c>
    </row>
    <row r="188" spans="1:6">
      <c r="A188" s="124" t="s">
        <v>384</v>
      </c>
      <c r="B188" s="133" t="s">
        <v>385</v>
      </c>
      <c r="C188" s="138" t="s">
        <v>20</v>
      </c>
      <c r="D188" s="156">
        <v>163.2935791015625</v>
      </c>
      <c r="E188" s="160">
        <f t="shared" si="2"/>
        <v>163.2935791015625</v>
      </c>
      <c r="F188" s="120" t="e">
        <f>VLOOKUP(B188,input!$I$3:$J$28,2,FALSE)</f>
        <v>#N/A</v>
      </c>
    </row>
    <row r="189" spans="1:6" ht="30">
      <c r="A189" s="124" t="s">
        <v>386</v>
      </c>
      <c r="B189" s="133" t="s">
        <v>387</v>
      </c>
      <c r="C189" s="138" t="s">
        <v>388</v>
      </c>
      <c r="D189" s="153">
        <v>0</v>
      </c>
      <c r="E189" s="160">
        <f t="shared" si="2"/>
        <v>0</v>
      </c>
      <c r="F189" s="120" t="e">
        <f>VLOOKUP(B189,input!$I$3:$J$28,2,FALSE)</f>
        <v>#N/A</v>
      </c>
    </row>
    <row r="190" spans="1:6" ht="30">
      <c r="A190" s="124" t="s">
        <v>389</v>
      </c>
      <c r="B190" s="133" t="s">
        <v>390</v>
      </c>
      <c r="C190" s="138" t="s">
        <v>391</v>
      </c>
      <c r="D190" s="153">
        <v>0</v>
      </c>
      <c r="E190" s="160">
        <f t="shared" si="2"/>
        <v>0</v>
      </c>
      <c r="F190" s="120" t="e">
        <f>VLOOKUP(B190,input!$I$3:$J$28,2,FALSE)</f>
        <v>#N/A</v>
      </c>
    </row>
    <row r="191" spans="1:6">
      <c r="A191" s="124" t="s">
        <v>392</v>
      </c>
      <c r="B191" s="133" t="s">
        <v>393</v>
      </c>
      <c r="C191" s="138" t="s">
        <v>20</v>
      </c>
      <c r="D191" s="156">
        <v>163.2935791015625</v>
      </c>
      <c r="E191" s="160">
        <f t="shared" si="2"/>
        <v>163.2935791015625</v>
      </c>
      <c r="F191" s="120" t="e">
        <f>VLOOKUP(B191,input!$I$3:$J$28,2,FALSE)</f>
        <v>#N/A</v>
      </c>
    </row>
    <row r="192" spans="1:6" ht="30">
      <c r="A192" s="124" t="s">
        <v>394</v>
      </c>
      <c r="B192" s="133" t="s">
        <v>395</v>
      </c>
      <c r="C192" s="138" t="s">
        <v>388</v>
      </c>
      <c r="D192" s="153">
        <v>0</v>
      </c>
      <c r="E192" s="160">
        <f t="shared" si="2"/>
        <v>0</v>
      </c>
      <c r="F192" s="120" t="e">
        <f>VLOOKUP(B192,input!$I$3:$J$28,2,FALSE)</f>
        <v>#N/A</v>
      </c>
    </row>
    <row r="193" spans="1:6" ht="30">
      <c r="A193" s="124" t="s">
        <v>396</v>
      </c>
      <c r="B193" s="133" t="s">
        <v>397</v>
      </c>
      <c r="C193" s="138" t="s">
        <v>391</v>
      </c>
      <c r="D193" s="153">
        <v>0</v>
      </c>
      <c r="E193" s="160">
        <f t="shared" si="2"/>
        <v>0</v>
      </c>
      <c r="F193" s="120" t="e">
        <f>VLOOKUP(B193,input!$I$3:$J$28,2,FALSE)</f>
        <v>#N/A</v>
      </c>
    </row>
    <row r="194" spans="1:6">
      <c r="A194" s="124" t="s">
        <v>398</v>
      </c>
      <c r="B194" s="133" t="s">
        <v>399</v>
      </c>
      <c r="C194" s="138" t="s">
        <v>20</v>
      </c>
      <c r="D194" s="156">
        <v>163.2935791015625</v>
      </c>
      <c r="E194" s="160">
        <f t="shared" si="2"/>
        <v>163.2935791015625</v>
      </c>
      <c r="F194" s="120" t="e">
        <f>VLOOKUP(B194,input!$I$3:$J$28,2,FALSE)</f>
        <v>#N/A</v>
      </c>
    </row>
    <row r="195" spans="1:6" ht="30">
      <c r="A195" s="124" t="s">
        <v>400</v>
      </c>
      <c r="B195" s="133" t="s">
        <v>401</v>
      </c>
      <c r="C195" s="138" t="s">
        <v>388</v>
      </c>
      <c r="D195" s="153">
        <v>0</v>
      </c>
      <c r="E195" s="160">
        <f t="shared" si="2"/>
        <v>0</v>
      </c>
      <c r="F195" s="120" t="e">
        <f>VLOOKUP(B195,input!$I$3:$J$28,2,FALSE)</f>
        <v>#N/A</v>
      </c>
    </row>
    <row r="196" spans="1:6" ht="30">
      <c r="A196" s="124" t="s">
        <v>402</v>
      </c>
      <c r="B196" s="133" t="s">
        <v>403</v>
      </c>
      <c r="C196" s="138" t="s">
        <v>391</v>
      </c>
      <c r="D196" s="153">
        <v>0</v>
      </c>
      <c r="E196" s="160">
        <f t="shared" si="2"/>
        <v>0</v>
      </c>
      <c r="F196" s="120" t="e">
        <f>VLOOKUP(B196,input!$I$3:$J$28,2,FALSE)</f>
        <v>#N/A</v>
      </c>
    </row>
    <row r="197" spans="1:6">
      <c r="A197" s="124" t="s">
        <v>404</v>
      </c>
      <c r="B197" s="133" t="s">
        <v>405</v>
      </c>
      <c r="C197" s="138" t="s">
        <v>20</v>
      </c>
      <c r="D197" s="156">
        <v>163.2935791015625</v>
      </c>
      <c r="E197" s="160">
        <f t="shared" si="2"/>
        <v>163.2935791015625</v>
      </c>
      <c r="F197" s="120" t="e">
        <f>VLOOKUP(B197,input!$I$3:$J$28,2,FALSE)</f>
        <v>#N/A</v>
      </c>
    </row>
    <row r="198" spans="1:6" ht="30">
      <c r="A198" s="124" t="s">
        <v>406</v>
      </c>
      <c r="B198" s="133" t="s">
        <v>407</v>
      </c>
      <c r="C198" s="138" t="s">
        <v>388</v>
      </c>
      <c r="D198" s="153">
        <v>0</v>
      </c>
      <c r="E198" s="160">
        <f t="shared" si="2"/>
        <v>0</v>
      </c>
      <c r="F198" s="120" t="e">
        <f>VLOOKUP(B198,input!$I$3:$J$28,2,FALSE)</f>
        <v>#N/A</v>
      </c>
    </row>
    <row r="199" spans="1:6" ht="30">
      <c r="A199" s="124" t="s">
        <v>408</v>
      </c>
      <c r="B199" s="133" t="s">
        <v>409</v>
      </c>
      <c r="C199" s="138" t="s">
        <v>391</v>
      </c>
      <c r="D199" s="153">
        <v>0</v>
      </c>
      <c r="E199" s="160">
        <f t="shared" si="2"/>
        <v>0</v>
      </c>
      <c r="F199" s="120" t="e">
        <f>VLOOKUP(B199,input!$I$3:$J$28,2,FALSE)</f>
        <v>#N/A</v>
      </c>
    </row>
    <row r="200" spans="1:6" ht="30">
      <c r="A200" s="124" t="s">
        <v>410</v>
      </c>
      <c r="B200" s="133" t="s">
        <v>411</v>
      </c>
      <c r="C200" s="138" t="s">
        <v>45</v>
      </c>
      <c r="D200" s="157">
        <v>75</v>
      </c>
      <c r="E200" s="160">
        <f t="shared" si="2"/>
        <v>75</v>
      </c>
      <c r="F200" s="120" t="e">
        <f>VLOOKUP(B200,input!$I$3:$J$28,2,FALSE)</f>
        <v>#N/A</v>
      </c>
    </row>
    <row r="201" spans="1:6" ht="30">
      <c r="A201" s="124" t="s">
        <v>412</v>
      </c>
      <c r="B201" s="133" t="s">
        <v>413</v>
      </c>
      <c r="C201" s="138"/>
      <c r="D201" s="154">
        <v>1.0349382162094116</v>
      </c>
      <c r="E201" s="160">
        <f t="shared" ref="E201:E264" si="3">_xlfn.IFNA(F201,D201)</f>
        <v>1.0349382162094116</v>
      </c>
      <c r="F201" s="120" t="e">
        <f>VLOOKUP(B201,input!$I$3:$J$28,2,FALSE)</f>
        <v>#N/A</v>
      </c>
    </row>
    <row r="202" spans="1:6" ht="30">
      <c r="A202" s="124" t="s">
        <v>414</v>
      </c>
      <c r="B202" s="133" t="s">
        <v>415</v>
      </c>
      <c r="C202" s="138" t="s">
        <v>45</v>
      </c>
      <c r="D202" s="157">
        <v>75</v>
      </c>
      <c r="E202" s="160">
        <f t="shared" si="3"/>
        <v>75</v>
      </c>
      <c r="F202" s="120" t="e">
        <f>VLOOKUP(B202,input!$I$3:$J$28,2,FALSE)</f>
        <v>#N/A</v>
      </c>
    </row>
    <row r="203" spans="1:6" ht="30">
      <c r="A203" s="124" t="s">
        <v>416</v>
      </c>
      <c r="B203" s="133" t="s">
        <v>417</v>
      </c>
      <c r="C203" s="138"/>
      <c r="D203" s="154">
        <v>1.0349382162094116</v>
      </c>
      <c r="E203" s="160">
        <f t="shared" si="3"/>
        <v>1.0349382162094116</v>
      </c>
      <c r="F203" s="120" t="e">
        <f>VLOOKUP(B203,input!$I$3:$J$28,2,FALSE)</f>
        <v>#N/A</v>
      </c>
    </row>
    <row r="204" spans="1:6" ht="30">
      <c r="A204" s="124" t="s">
        <v>418</v>
      </c>
      <c r="B204" s="133" t="s">
        <v>419</v>
      </c>
      <c r="C204" s="138" t="s">
        <v>45</v>
      </c>
      <c r="D204" s="157">
        <v>75</v>
      </c>
      <c r="E204" s="160">
        <f t="shared" si="3"/>
        <v>75</v>
      </c>
      <c r="F204" s="120" t="e">
        <f>VLOOKUP(B204,input!$I$3:$J$28,2,FALSE)</f>
        <v>#N/A</v>
      </c>
    </row>
    <row r="205" spans="1:6" ht="30">
      <c r="A205" s="124" t="s">
        <v>420</v>
      </c>
      <c r="B205" s="133" t="s">
        <v>421</v>
      </c>
      <c r="C205" s="138"/>
      <c r="D205" s="154">
        <v>1.0349382162094116</v>
      </c>
      <c r="E205" s="160">
        <f t="shared" si="3"/>
        <v>1.0349382162094116</v>
      </c>
      <c r="F205" s="120" t="e">
        <f>VLOOKUP(B205,input!$I$3:$J$28,2,FALSE)</f>
        <v>#N/A</v>
      </c>
    </row>
    <row r="206" spans="1:6" ht="30">
      <c r="A206" s="124" t="s">
        <v>422</v>
      </c>
      <c r="B206" s="133" t="s">
        <v>423</v>
      </c>
      <c r="C206" s="138" t="s">
        <v>45</v>
      </c>
      <c r="D206" s="157">
        <v>75</v>
      </c>
      <c r="E206" s="160">
        <f t="shared" si="3"/>
        <v>75</v>
      </c>
      <c r="F206" s="120" t="e">
        <f>VLOOKUP(B206,input!$I$3:$J$28,2,FALSE)</f>
        <v>#N/A</v>
      </c>
    </row>
    <row r="207" spans="1:6" ht="30">
      <c r="A207" s="124" t="s">
        <v>424</v>
      </c>
      <c r="B207" s="133" t="s">
        <v>425</v>
      </c>
      <c r="C207" s="138"/>
      <c r="D207" s="154">
        <v>1.0349382162094116</v>
      </c>
      <c r="E207" s="160">
        <f t="shared" si="3"/>
        <v>1.0349382162094116</v>
      </c>
      <c r="F207" s="120" t="e">
        <f>VLOOKUP(B207,input!$I$3:$J$28,2,FALSE)</f>
        <v>#N/A</v>
      </c>
    </row>
    <row r="208" spans="1:6" ht="30">
      <c r="A208" s="124" t="s">
        <v>426</v>
      </c>
      <c r="B208" s="133" t="s">
        <v>427</v>
      </c>
      <c r="C208" s="138" t="s">
        <v>45</v>
      </c>
      <c r="D208" s="157">
        <v>75</v>
      </c>
      <c r="E208" s="160">
        <f t="shared" si="3"/>
        <v>75</v>
      </c>
      <c r="F208" s="120" t="e">
        <f>VLOOKUP(B208,input!$I$3:$J$28,2,FALSE)</f>
        <v>#N/A</v>
      </c>
    </row>
    <row r="209" spans="1:6" ht="30">
      <c r="A209" s="124" t="s">
        <v>428</v>
      </c>
      <c r="B209" s="133" t="s">
        <v>429</v>
      </c>
      <c r="C209" s="138"/>
      <c r="D209" s="154">
        <v>1.0349382162094116</v>
      </c>
      <c r="E209" s="160">
        <f t="shared" si="3"/>
        <v>1.0349382162094116</v>
      </c>
      <c r="F209" s="120" t="e">
        <f>VLOOKUP(B209,input!$I$3:$J$28,2,FALSE)</f>
        <v>#N/A</v>
      </c>
    </row>
    <row r="210" spans="1:6" ht="30">
      <c r="A210" s="124" t="s">
        <v>430</v>
      </c>
      <c r="B210" s="133" t="s">
        <v>431</v>
      </c>
      <c r="C210" s="138" t="s">
        <v>45</v>
      </c>
      <c r="D210" s="157">
        <v>75</v>
      </c>
      <c r="E210" s="160">
        <f t="shared" si="3"/>
        <v>75</v>
      </c>
      <c r="F210" s="120" t="e">
        <f>VLOOKUP(B210,input!$I$3:$J$28,2,FALSE)</f>
        <v>#N/A</v>
      </c>
    </row>
    <row r="211" spans="1:6" ht="30">
      <c r="A211" s="124" t="s">
        <v>432</v>
      </c>
      <c r="B211" s="133" t="s">
        <v>433</v>
      </c>
      <c r="C211" s="138"/>
      <c r="D211" s="154">
        <v>1.0349382162094116</v>
      </c>
      <c r="E211" s="160">
        <f t="shared" si="3"/>
        <v>1.0349382162094116</v>
      </c>
      <c r="F211" s="120" t="e">
        <f>VLOOKUP(B211,input!$I$3:$J$28,2,FALSE)</f>
        <v>#N/A</v>
      </c>
    </row>
    <row r="212" spans="1:6" ht="30">
      <c r="A212" s="124" t="s">
        <v>434</v>
      </c>
      <c r="B212" s="133" t="s">
        <v>435</v>
      </c>
      <c r="C212" s="138" t="s">
        <v>45</v>
      </c>
      <c r="D212" s="157">
        <v>75</v>
      </c>
      <c r="E212" s="160">
        <f t="shared" si="3"/>
        <v>75</v>
      </c>
      <c r="F212" s="120" t="e">
        <f>VLOOKUP(B212,input!$I$3:$J$28,2,FALSE)</f>
        <v>#N/A</v>
      </c>
    </row>
    <row r="213" spans="1:6" ht="30">
      <c r="A213" s="124" t="s">
        <v>436</v>
      </c>
      <c r="B213" s="133" t="s">
        <v>437</v>
      </c>
      <c r="C213" s="138"/>
      <c r="D213" s="154">
        <v>1.0349382162094116</v>
      </c>
      <c r="E213" s="160">
        <f t="shared" si="3"/>
        <v>1.0349382162094116</v>
      </c>
      <c r="F213" s="120" t="e">
        <f>VLOOKUP(B213,input!$I$3:$J$28,2,FALSE)</f>
        <v>#N/A</v>
      </c>
    </row>
    <row r="214" spans="1:6" ht="30">
      <c r="A214" s="124" t="s">
        <v>438</v>
      </c>
      <c r="B214" s="133" t="s">
        <v>439</v>
      </c>
      <c r="C214" s="138" t="s">
        <v>42</v>
      </c>
      <c r="D214" s="157">
        <v>29.999990463256836</v>
      </c>
      <c r="E214" s="160">
        <f t="shared" si="3"/>
        <v>29.999990463256836</v>
      </c>
      <c r="F214" s="120" t="e">
        <f>VLOOKUP(B214,input!$I$3:$J$28,2,FALSE)</f>
        <v>#N/A</v>
      </c>
    </row>
    <row r="215" spans="1:6">
      <c r="A215" s="124" t="s">
        <v>440</v>
      </c>
      <c r="B215" s="133" t="s">
        <v>441</v>
      </c>
      <c r="C215" s="138"/>
      <c r="D215" s="154">
        <v>1</v>
      </c>
      <c r="E215" s="160">
        <f t="shared" si="3"/>
        <v>1</v>
      </c>
      <c r="F215" s="120" t="e">
        <f>VLOOKUP(B215,input!$I$3:$J$28,2,FALSE)</f>
        <v>#N/A</v>
      </c>
    </row>
    <row r="216" spans="1:6" ht="30">
      <c r="A216" s="124" t="s">
        <v>442</v>
      </c>
      <c r="B216" s="133" t="s">
        <v>443</v>
      </c>
      <c r="C216" s="138"/>
      <c r="D216" s="158">
        <v>0.5</v>
      </c>
      <c r="E216" s="160">
        <f t="shared" si="3"/>
        <v>0.5</v>
      </c>
      <c r="F216" s="120" t="e">
        <f>VLOOKUP(B216,input!$I$3:$J$28,2,FALSE)</f>
        <v>#N/A</v>
      </c>
    </row>
    <row r="217" spans="1:6" ht="30">
      <c r="A217" s="124" t="s">
        <v>444</v>
      </c>
      <c r="B217" s="133" t="s">
        <v>445</v>
      </c>
      <c r="C217" s="138"/>
      <c r="D217" s="158">
        <v>0.5</v>
      </c>
      <c r="E217" s="160">
        <f t="shared" si="3"/>
        <v>0.5</v>
      </c>
      <c r="F217" s="120" t="e">
        <f>VLOOKUP(B217,input!$I$3:$J$28,2,FALSE)</f>
        <v>#N/A</v>
      </c>
    </row>
    <row r="218" spans="1:6" ht="30">
      <c r="A218" s="124" t="s">
        <v>446</v>
      </c>
      <c r="B218" s="133" t="s">
        <v>447</v>
      </c>
      <c r="C218" s="138"/>
      <c r="D218" s="158">
        <v>0.5</v>
      </c>
      <c r="E218" s="160">
        <f t="shared" si="3"/>
        <v>0.5</v>
      </c>
      <c r="F218" s="120" t="e">
        <f>VLOOKUP(B218,input!$I$3:$J$28,2,FALSE)</f>
        <v>#N/A</v>
      </c>
    </row>
    <row r="219" spans="1:6" ht="30">
      <c r="A219" s="124" t="s">
        <v>448</v>
      </c>
      <c r="B219" s="133" t="s">
        <v>449</v>
      </c>
      <c r="C219" s="138"/>
      <c r="D219" s="158">
        <v>0.5</v>
      </c>
      <c r="E219" s="160">
        <f t="shared" si="3"/>
        <v>0.5</v>
      </c>
      <c r="F219" s="120" t="e">
        <f>VLOOKUP(B219,input!$I$3:$J$28,2,FALSE)</f>
        <v>#N/A</v>
      </c>
    </row>
    <row r="220" spans="1:6" ht="30">
      <c r="A220" s="124" t="s">
        <v>450</v>
      </c>
      <c r="B220" s="133" t="s">
        <v>451</v>
      </c>
      <c r="C220" s="138"/>
      <c r="D220" s="158">
        <v>0.5</v>
      </c>
      <c r="E220" s="160">
        <f t="shared" si="3"/>
        <v>0.5</v>
      </c>
      <c r="F220" s="120" t="e">
        <f>VLOOKUP(B220,input!$I$3:$J$28,2,FALSE)</f>
        <v>#N/A</v>
      </c>
    </row>
    <row r="221" spans="1:6" ht="30">
      <c r="A221" s="124" t="s">
        <v>452</v>
      </c>
      <c r="B221" s="133" t="s">
        <v>453</v>
      </c>
      <c r="C221" s="138"/>
      <c r="D221" s="158">
        <v>0.5</v>
      </c>
      <c r="E221" s="160">
        <f t="shared" si="3"/>
        <v>0.5</v>
      </c>
      <c r="F221" s="120" t="e">
        <f>VLOOKUP(B221,input!$I$3:$J$28,2,FALSE)</f>
        <v>#N/A</v>
      </c>
    </row>
    <row r="222" spans="1:6" ht="30">
      <c r="A222" s="124" t="s">
        <v>454</v>
      </c>
      <c r="B222" s="133" t="s">
        <v>455</v>
      </c>
      <c r="C222" s="138"/>
      <c r="D222" s="158">
        <v>0.5</v>
      </c>
      <c r="E222" s="160">
        <f t="shared" si="3"/>
        <v>0.5</v>
      </c>
      <c r="F222" s="120" t="e">
        <f>VLOOKUP(B222,input!$I$3:$J$28,2,FALSE)</f>
        <v>#N/A</v>
      </c>
    </row>
    <row r="223" spans="1:6" ht="30">
      <c r="A223" s="124" t="s">
        <v>456</v>
      </c>
      <c r="B223" s="133" t="s">
        <v>457</v>
      </c>
      <c r="C223" s="138"/>
      <c r="D223" s="158">
        <v>0.5</v>
      </c>
      <c r="E223" s="160">
        <f t="shared" si="3"/>
        <v>0.5</v>
      </c>
      <c r="F223" s="120" t="e">
        <f>VLOOKUP(B223,input!$I$3:$J$28,2,FALSE)</f>
        <v>#N/A</v>
      </c>
    </row>
    <row r="224" spans="1:6" ht="30">
      <c r="A224" s="124" t="s">
        <v>458</v>
      </c>
      <c r="B224" s="133" t="s">
        <v>459</v>
      </c>
      <c r="C224" s="138"/>
      <c r="D224" s="158">
        <v>0.3333333432674408</v>
      </c>
      <c r="E224" s="160">
        <f t="shared" si="3"/>
        <v>0.3333333432674408</v>
      </c>
      <c r="F224" s="120" t="e">
        <f>VLOOKUP(B224,input!$I$3:$J$28,2,FALSE)</f>
        <v>#N/A</v>
      </c>
    </row>
    <row r="225" spans="1:6" ht="30">
      <c r="A225" s="124" t="s">
        <v>460</v>
      </c>
      <c r="B225" s="133" t="s">
        <v>461</v>
      </c>
      <c r="C225" s="138"/>
      <c r="D225" s="158">
        <v>0.33333331346511841</v>
      </c>
      <c r="E225" s="160">
        <f t="shared" si="3"/>
        <v>0.33333331346511841</v>
      </c>
      <c r="F225" s="120" t="e">
        <f>VLOOKUP(B225,input!$I$3:$J$28,2,FALSE)</f>
        <v>#N/A</v>
      </c>
    </row>
    <row r="226" spans="1:6" ht="30">
      <c r="A226" s="124" t="s">
        <v>462</v>
      </c>
      <c r="B226" s="133" t="s">
        <v>463</v>
      </c>
      <c r="C226" s="138"/>
      <c r="D226" s="158">
        <v>0.3333333432674408</v>
      </c>
      <c r="E226" s="160">
        <f t="shared" si="3"/>
        <v>0.3333333432674408</v>
      </c>
      <c r="F226" s="120" t="e">
        <f>VLOOKUP(B226,input!$I$3:$J$28,2,FALSE)</f>
        <v>#N/A</v>
      </c>
    </row>
    <row r="227" spans="1:6" ht="30">
      <c r="A227" s="124" t="s">
        <v>464</v>
      </c>
      <c r="B227" s="133" t="s">
        <v>465</v>
      </c>
      <c r="C227" s="138"/>
      <c r="D227" s="158">
        <v>0.5</v>
      </c>
      <c r="E227" s="160">
        <f t="shared" si="3"/>
        <v>0.5</v>
      </c>
      <c r="F227" s="120" t="e">
        <f>VLOOKUP(B227,input!$I$3:$J$28,2,FALSE)</f>
        <v>#N/A</v>
      </c>
    </row>
    <row r="228" spans="1:6" ht="30">
      <c r="A228" s="124" t="s">
        <v>466</v>
      </c>
      <c r="B228" s="133" t="s">
        <v>467</v>
      </c>
      <c r="C228" s="138"/>
      <c r="D228" s="158">
        <v>0.5</v>
      </c>
      <c r="E228" s="160">
        <f t="shared" si="3"/>
        <v>0.5</v>
      </c>
      <c r="F228" s="120" t="e">
        <f>VLOOKUP(B228,input!$I$3:$J$28,2,FALSE)</f>
        <v>#N/A</v>
      </c>
    </row>
    <row r="229" spans="1:6" ht="30">
      <c r="A229" s="124" t="s">
        <v>468</v>
      </c>
      <c r="B229" s="133" t="s">
        <v>469</v>
      </c>
      <c r="C229" s="138"/>
      <c r="D229" s="158">
        <v>0.5</v>
      </c>
      <c r="E229" s="160">
        <f t="shared" si="3"/>
        <v>0.5</v>
      </c>
      <c r="F229" s="120" t="e">
        <f>VLOOKUP(B229,input!$I$3:$J$28,2,FALSE)</f>
        <v>#N/A</v>
      </c>
    </row>
    <row r="230" spans="1:6" ht="30">
      <c r="A230" s="124" t="s">
        <v>470</v>
      </c>
      <c r="B230" s="133" t="s">
        <v>471</v>
      </c>
      <c r="C230" s="138"/>
      <c r="D230" s="158">
        <v>0.5</v>
      </c>
      <c r="E230" s="160">
        <f t="shared" si="3"/>
        <v>0.5</v>
      </c>
      <c r="F230" s="120" t="e">
        <f>VLOOKUP(B230,input!$I$3:$J$28,2,FALSE)</f>
        <v>#N/A</v>
      </c>
    </row>
    <row r="231" spans="1:6" ht="30">
      <c r="A231" s="124" t="s">
        <v>472</v>
      </c>
      <c r="B231" s="133" t="s">
        <v>473</v>
      </c>
      <c r="C231" s="138"/>
      <c r="D231" s="158">
        <v>0.5</v>
      </c>
      <c r="E231" s="160">
        <f t="shared" si="3"/>
        <v>0.5</v>
      </c>
      <c r="F231" s="120" t="e">
        <f>VLOOKUP(B231,input!$I$3:$J$28,2,FALSE)</f>
        <v>#N/A</v>
      </c>
    </row>
    <row r="232" spans="1:6" ht="30">
      <c r="A232" s="124" t="s">
        <v>474</v>
      </c>
      <c r="B232" s="133" t="s">
        <v>475</v>
      </c>
      <c r="C232" s="138"/>
      <c r="D232" s="158">
        <v>0.5</v>
      </c>
      <c r="E232" s="160">
        <f t="shared" si="3"/>
        <v>0.5</v>
      </c>
      <c r="F232" s="120" t="e">
        <f>VLOOKUP(B232,input!$I$3:$J$28,2,FALSE)</f>
        <v>#N/A</v>
      </c>
    </row>
    <row r="233" spans="1:6" ht="45">
      <c r="A233" s="124" t="s">
        <v>476</v>
      </c>
      <c r="B233" s="133" t="s">
        <v>477</v>
      </c>
      <c r="C233" s="138" t="s">
        <v>42</v>
      </c>
      <c r="D233" s="156">
        <v>140</v>
      </c>
      <c r="E233" s="160">
        <f t="shared" si="3"/>
        <v>140</v>
      </c>
      <c r="F233" s="120" t="e">
        <f>VLOOKUP(B233,input!$I$3:$J$28,2,FALSE)</f>
        <v>#N/A</v>
      </c>
    </row>
    <row r="234" spans="1:6" ht="45">
      <c r="A234" s="124" t="s">
        <v>478</v>
      </c>
      <c r="B234" s="133" t="s">
        <v>479</v>
      </c>
      <c r="C234" s="138" t="s">
        <v>42</v>
      </c>
      <c r="D234" s="156">
        <v>143</v>
      </c>
      <c r="E234" s="160">
        <f t="shared" si="3"/>
        <v>143</v>
      </c>
      <c r="F234" s="120" t="e">
        <f>VLOOKUP(B234,input!$I$3:$J$28,2,FALSE)</f>
        <v>#N/A</v>
      </c>
    </row>
    <row r="235" spans="1:6" ht="45">
      <c r="A235" s="124" t="s">
        <v>480</v>
      </c>
      <c r="B235" s="133" t="s">
        <v>481</v>
      </c>
      <c r="C235" s="138" t="s">
        <v>45</v>
      </c>
      <c r="D235" s="158">
        <v>0.75</v>
      </c>
      <c r="E235" s="160">
        <f t="shared" si="3"/>
        <v>0.75</v>
      </c>
      <c r="F235" s="120" t="e">
        <f>VLOOKUP(B235,input!$I$3:$J$28,2,FALSE)</f>
        <v>#N/A</v>
      </c>
    </row>
    <row r="236" spans="1:6" ht="45">
      <c r="A236" s="124" t="s">
        <v>482</v>
      </c>
      <c r="B236" s="133" t="s">
        <v>483</v>
      </c>
      <c r="C236" s="138" t="s">
        <v>65</v>
      </c>
      <c r="D236" s="157">
        <v>12.453300476074219</v>
      </c>
      <c r="E236" s="160">
        <f t="shared" si="3"/>
        <v>12.453300476074219</v>
      </c>
      <c r="F236" s="120" t="e">
        <f>VLOOKUP(B236,input!$I$3:$J$28,2,FALSE)</f>
        <v>#N/A</v>
      </c>
    </row>
    <row r="237" spans="1:6" ht="45">
      <c r="A237" s="124" t="s">
        <v>484</v>
      </c>
      <c r="B237" s="133" t="s">
        <v>485</v>
      </c>
      <c r="C237" s="138" t="s">
        <v>65</v>
      </c>
      <c r="D237" s="157">
        <v>12.453300476074219</v>
      </c>
      <c r="E237" s="160">
        <f t="shared" si="3"/>
        <v>12.453300476074219</v>
      </c>
      <c r="F237" s="120" t="e">
        <f>VLOOKUP(B237,input!$I$3:$J$28,2,FALSE)</f>
        <v>#N/A</v>
      </c>
    </row>
    <row r="238" spans="1:6" ht="45">
      <c r="A238" s="124" t="s">
        <v>486</v>
      </c>
      <c r="B238" s="133" t="s">
        <v>487</v>
      </c>
      <c r="C238" s="138" t="s">
        <v>65</v>
      </c>
      <c r="D238" s="157">
        <v>12.453300476074219</v>
      </c>
      <c r="E238" s="160">
        <f t="shared" si="3"/>
        <v>12.453300476074219</v>
      </c>
      <c r="F238" s="120" t="e">
        <f>VLOOKUP(B238,input!$I$3:$J$28,2,FALSE)</f>
        <v>#N/A</v>
      </c>
    </row>
    <row r="239" spans="1:6" ht="30">
      <c r="A239" s="124" t="s">
        <v>488</v>
      </c>
      <c r="B239" s="133" t="s">
        <v>489</v>
      </c>
      <c r="C239" s="138" t="s">
        <v>45</v>
      </c>
      <c r="D239" s="153">
        <v>0</v>
      </c>
      <c r="E239" s="160">
        <f t="shared" si="3"/>
        <v>0</v>
      </c>
      <c r="F239" s="120" t="e">
        <f>VLOOKUP(B239,input!$I$3:$J$28,2,FALSE)</f>
        <v>#N/A</v>
      </c>
    </row>
    <row r="240" spans="1:6">
      <c r="A240" s="124" t="s">
        <v>490</v>
      </c>
      <c r="B240" s="133" t="s">
        <v>491</v>
      </c>
      <c r="C240" s="138" t="s">
        <v>348</v>
      </c>
      <c r="D240" s="153">
        <v>0</v>
      </c>
      <c r="E240" s="160">
        <f t="shared" si="3"/>
        <v>0</v>
      </c>
      <c r="F240" s="120" t="e">
        <f>VLOOKUP(B240,input!$I$3:$J$28,2,FALSE)</f>
        <v>#N/A</v>
      </c>
    </row>
    <row r="241" spans="1:6" ht="30">
      <c r="A241" s="124" t="s">
        <v>492</v>
      </c>
      <c r="B241" s="133" t="s">
        <v>493</v>
      </c>
      <c r="C241" s="138" t="s">
        <v>45</v>
      </c>
      <c r="D241" s="153">
        <v>0</v>
      </c>
      <c r="E241" s="160">
        <f t="shared" si="3"/>
        <v>0</v>
      </c>
      <c r="F241" s="120" t="e">
        <f>VLOOKUP(B241,input!$I$3:$J$28,2,FALSE)</f>
        <v>#N/A</v>
      </c>
    </row>
    <row r="242" spans="1:6">
      <c r="A242" s="124" t="s">
        <v>494</v>
      </c>
      <c r="B242" s="133" t="s">
        <v>495</v>
      </c>
      <c r="C242" s="138" t="s">
        <v>348</v>
      </c>
      <c r="D242" s="153">
        <v>0</v>
      </c>
      <c r="E242" s="160">
        <f t="shared" si="3"/>
        <v>0</v>
      </c>
      <c r="F242" s="120" t="e">
        <f>VLOOKUP(B242,input!$I$3:$J$28,2,FALSE)</f>
        <v>#N/A</v>
      </c>
    </row>
    <row r="243" spans="1:6" ht="30">
      <c r="A243" s="124" t="s">
        <v>496</v>
      </c>
      <c r="B243" s="133" t="s">
        <v>497</v>
      </c>
      <c r="C243" s="138" t="s">
        <v>45</v>
      </c>
      <c r="D243" s="153">
        <v>0</v>
      </c>
      <c r="E243" s="160">
        <f t="shared" si="3"/>
        <v>0</v>
      </c>
      <c r="F243" s="120" t="e">
        <f>VLOOKUP(B243,input!$I$3:$J$28,2,FALSE)</f>
        <v>#N/A</v>
      </c>
    </row>
    <row r="244" spans="1:6">
      <c r="A244" s="124" t="s">
        <v>498</v>
      </c>
      <c r="B244" s="133" t="s">
        <v>499</v>
      </c>
      <c r="C244" s="138" t="s">
        <v>348</v>
      </c>
      <c r="D244" s="153">
        <v>0</v>
      </c>
      <c r="E244" s="160">
        <f t="shared" si="3"/>
        <v>0</v>
      </c>
      <c r="F244" s="120" t="e">
        <f>VLOOKUP(B244,input!$I$3:$J$28,2,FALSE)</f>
        <v>#N/A</v>
      </c>
    </row>
    <row r="245" spans="1:6" ht="30">
      <c r="A245" s="124" t="s">
        <v>500</v>
      </c>
      <c r="B245" s="133" t="s">
        <v>501</v>
      </c>
      <c r="C245" s="138" t="s">
        <v>45</v>
      </c>
      <c r="D245" s="153">
        <v>0</v>
      </c>
      <c r="E245" s="160">
        <f t="shared" si="3"/>
        <v>0</v>
      </c>
      <c r="F245" s="120" t="e">
        <f>VLOOKUP(B245,input!$I$3:$J$28,2,FALSE)</f>
        <v>#N/A</v>
      </c>
    </row>
    <row r="246" spans="1:6">
      <c r="A246" s="124" t="s">
        <v>502</v>
      </c>
      <c r="B246" s="133" t="s">
        <v>503</v>
      </c>
      <c r="C246" s="138" t="s">
        <v>348</v>
      </c>
      <c r="D246" s="153">
        <v>0</v>
      </c>
      <c r="E246" s="160">
        <f t="shared" si="3"/>
        <v>0</v>
      </c>
      <c r="F246" s="120" t="e">
        <f>VLOOKUP(B246,input!$I$3:$J$28,2,FALSE)</f>
        <v>#N/A</v>
      </c>
    </row>
    <row r="247" spans="1:6" ht="30">
      <c r="A247" s="124" t="s">
        <v>504</v>
      </c>
      <c r="B247" s="133" t="s">
        <v>505</v>
      </c>
      <c r="C247" s="138" t="s">
        <v>45</v>
      </c>
      <c r="D247" s="154">
        <v>5</v>
      </c>
      <c r="E247" s="160">
        <f t="shared" si="3"/>
        <v>5</v>
      </c>
      <c r="F247" s="120" t="e">
        <f>VLOOKUP(B247,input!$I$3:$J$28,2,FALSE)</f>
        <v>#N/A</v>
      </c>
    </row>
    <row r="248" spans="1:6">
      <c r="A248" s="124" t="s">
        <v>506</v>
      </c>
      <c r="B248" s="133" t="s">
        <v>507</v>
      </c>
      <c r="C248" s="138" t="s">
        <v>348</v>
      </c>
      <c r="D248" s="153">
        <v>0</v>
      </c>
      <c r="E248" s="160">
        <f t="shared" si="3"/>
        <v>0</v>
      </c>
      <c r="F248" s="120" t="e">
        <f>VLOOKUP(B248,input!$I$3:$J$28,2,FALSE)</f>
        <v>#N/A</v>
      </c>
    </row>
    <row r="249" spans="1:6" ht="30">
      <c r="A249" s="124" t="s">
        <v>508</v>
      </c>
      <c r="B249" s="133" t="s">
        <v>509</v>
      </c>
      <c r="C249" s="138" t="s">
        <v>45</v>
      </c>
      <c r="D249" s="154">
        <v>2.8399999141693115</v>
      </c>
      <c r="E249" s="160">
        <f t="shared" si="3"/>
        <v>2.8399999141693115</v>
      </c>
      <c r="F249" s="120" t="e">
        <f>VLOOKUP(B249,input!$I$3:$J$28,2,FALSE)</f>
        <v>#N/A</v>
      </c>
    </row>
    <row r="250" spans="1:6">
      <c r="A250" s="124" t="s">
        <v>510</v>
      </c>
      <c r="B250" s="133" t="s">
        <v>511</v>
      </c>
      <c r="C250" s="138" t="s">
        <v>348</v>
      </c>
      <c r="D250" s="154">
        <v>5.0799999237060547</v>
      </c>
      <c r="E250" s="160">
        <f t="shared" si="3"/>
        <v>5.0799999237060547</v>
      </c>
      <c r="F250" s="120" t="e">
        <f>VLOOKUP(B250,input!$I$3:$J$28,2,FALSE)</f>
        <v>#N/A</v>
      </c>
    </row>
    <row r="251" spans="1:6" ht="30">
      <c r="A251" s="124" t="s">
        <v>512</v>
      </c>
      <c r="B251" s="133" t="s">
        <v>513</v>
      </c>
      <c r="C251" s="138" t="s">
        <v>42</v>
      </c>
      <c r="D251" s="156">
        <v>319</v>
      </c>
      <c r="E251" s="160">
        <f t="shared" si="3"/>
        <v>319</v>
      </c>
      <c r="F251" s="120" t="e">
        <f>VLOOKUP(B251,input!$I$3:$J$28,2,FALSE)</f>
        <v>#N/A</v>
      </c>
    </row>
    <row r="252" spans="1:6" ht="30">
      <c r="A252" s="124" t="s">
        <v>514</v>
      </c>
      <c r="B252" s="133" t="s">
        <v>515</v>
      </c>
      <c r="C252" s="138" t="s">
        <v>42</v>
      </c>
      <c r="D252" s="157">
        <v>15</v>
      </c>
      <c r="E252" s="160">
        <f t="shared" si="3"/>
        <v>15</v>
      </c>
      <c r="F252" s="120" t="e">
        <f>VLOOKUP(B252,input!$I$3:$J$28,2,FALSE)</f>
        <v>#N/A</v>
      </c>
    </row>
    <row r="253" spans="1:6" ht="45">
      <c r="A253" s="124" t="s">
        <v>516</v>
      </c>
      <c r="B253" s="133" t="s">
        <v>517</v>
      </c>
      <c r="C253" s="138" t="s">
        <v>45</v>
      </c>
      <c r="D253" s="156">
        <v>100</v>
      </c>
      <c r="E253" s="160">
        <f t="shared" si="3"/>
        <v>100</v>
      </c>
      <c r="F253" s="120" t="e">
        <f>VLOOKUP(B253,input!$I$3:$J$28,2,FALSE)</f>
        <v>#N/A</v>
      </c>
    </row>
    <row r="254" spans="1:6" ht="30">
      <c r="A254" s="124" t="s">
        <v>518</v>
      </c>
      <c r="B254" s="133" t="s">
        <v>519</v>
      </c>
      <c r="C254" s="138" t="s">
        <v>42</v>
      </c>
      <c r="D254" s="156">
        <v>540.00006103515625</v>
      </c>
      <c r="E254" s="160">
        <f t="shared" si="3"/>
        <v>540.00006103515625</v>
      </c>
      <c r="F254" s="120" t="e">
        <f>VLOOKUP(B254,input!$I$3:$J$28,2,FALSE)</f>
        <v>#N/A</v>
      </c>
    </row>
    <row r="255" spans="1:6" ht="30">
      <c r="A255" s="124" t="s">
        <v>520</v>
      </c>
      <c r="B255" s="133" t="s">
        <v>521</v>
      </c>
      <c r="C255" s="138" t="s">
        <v>42</v>
      </c>
      <c r="D255" s="157">
        <v>15</v>
      </c>
      <c r="E255" s="160">
        <f t="shared" si="3"/>
        <v>15</v>
      </c>
      <c r="F255" s="120" t="e">
        <f>VLOOKUP(B255,input!$I$3:$J$28,2,FALSE)</f>
        <v>#N/A</v>
      </c>
    </row>
    <row r="256" spans="1:6" ht="30">
      <c r="A256" s="124" t="s">
        <v>522</v>
      </c>
      <c r="B256" s="133" t="s">
        <v>523</v>
      </c>
      <c r="C256" s="138" t="s">
        <v>42</v>
      </c>
      <c r="D256" s="153">
        <v>0</v>
      </c>
      <c r="E256" s="160">
        <f t="shared" si="3"/>
        <v>0</v>
      </c>
      <c r="F256" s="120" t="e">
        <f>VLOOKUP(B256,input!$I$3:$J$28,2,FALSE)</f>
        <v>#N/A</v>
      </c>
    </row>
    <row r="257" spans="1:6">
      <c r="A257" s="124" t="s">
        <v>524</v>
      </c>
      <c r="B257" s="133" t="s">
        <v>525</v>
      </c>
      <c r="C257" s="138" t="s">
        <v>45</v>
      </c>
      <c r="D257" s="153">
        <v>0</v>
      </c>
      <c r="E257" s="160">
        <f t="shared" si="3"/>
        <v>0</v>
      </c>
      <c r="F257" s="120" t="e">
        <f>VLOOKUP(B257,input!$I$3:$J$28,2,FALSE)</f>
        <v>#N/A</v>
      </c>
    </row>
    <row r="258" spans="1:6" ht="45">
      <c r="A258" s="124" t="s">
        <v>526</v>
      </c>
      <c r="B258" s="133" t="s">
        <v>527</v>
      </c>
      <c r="C258" s="138"/>
      <c r="D258" s="154">
        <v>1</v>
      </c>
      <c r="E258" s="160">
        <f t="shared" si="3"/>
        <v>1</v>
      </c>
      <c r="F258" s="120" t="e">
        <f>VLOOKUP(B258,input!$I$3:$J$28,2,FALSE)</f>
        <v>#N/A</v>
      </c>
    </row>
    <row r="259" spans="1:6" ht="30">
      <c r="A259" s="124" t="s">
        <v>528</v>
      </c>
      <c r="B259" s="133" t="s">
        <v>529</v>
      </c>
      <c r="C259" s="138" t="s">
        <v>45</v>
      </c>
      <c r="D259" s="153">
        <v>0</v>
      </c>
      <c r="E259" s="160">
        <f t="shared" si="3"/>
        <v>0</v>
      </c>
      <c r="F259" s="120" t="e">
        <f>VLOOKUP(B259,input!$I$3:$J$28,2,FALSE)</f>
        <v>#N/A</v>
      </c>
    </row>
    <row r="260" spans="1:6" ht="30">
      <c r="A260" s="124" t="s">
        <v>530</v>
      </c>
      <c r="B260" s="133" t="s">
        <v>531</v>
      </c>
      <c r="C260" s="138" t="s">
        <v>50</v>
      </c>
      <c r="D260" s="154">
        <v>3.4473249912261963</v>
      </c>
      <c r="E260" s="160">
        <f t="shared" si="3"/>
        <v>3.4473249912261963</v>
      </c>
      <c r="F260" s="120" t="e">
        <f>VLOOKUP(B260,input!$I$3:$J$28,2,FALSE)</f>
        <v>#N/A</v>
      </c>
    </row>
    <row r="261" spans="1:6" ht="30">
      <c r="A261" s="124" t="s">
        <v>532</v>
      </c>
      <c r="B261" s="133" t="s">
        <v>533</v>
      </c>
      <c r="C261" s="138" t="s">
        <v>50</v>
      </c>
      <c r="D261" s="154">
        <v>3.4473249912261963</v>
      </c>
      <c r="E261" s="160">
        <f t="shared" si="3"/>
        <v>3.4473249912261963</v>
      </c>
      <c r="F261" s="120" t="e">
        <f>VLOOKUP(B261,input!$I$3:$J$28,2,FALSE)</f>
        <v>#N/A</v>
      </c>
    </row>
    <row r="262" spans="1:6" ht="30">
      <c r="A262" s="124" t="s">
        <v>534</v>
      </c>
      <c r="B262" s="133" t="s">
        <v>535</v>
      </c>
      <c r="C262" s="138" t="s">
        <v>50</v>
      </c>
      <c r="D262" s="153">
        <v>0</v>
      </c>
      <c r="E262" s="160">
        <f t="shared" si="3"/>
        <v>0</v>
      </c>
      <c r="F262" s="120" t="e">
        <f>VLOOKUP(B262,input!$I$3:$J$28,2,FALSE)</f>
        <v>#N/A</v>
      </c>
    </row>
    <row r="263" spans="1:6" ht="30">
      <c r="A263" s="124" t="s">
        <v>536</v>
      </c>
      <c r="B263" s="133" t="s">
        <v>537</v>
      </c>
      <c r="C263" s="138" t="s">
        <v>50</v>
      </c>
      <c r="D263" s="154">
        <v>1.011445164680481</v>
      </c>
      <c r="E263" s="160">
        <f t="shared" si="3"/>
        <v>1.011445164680481</v>
      </c>
      <c r="F263" s="120" t="e">
        <f>VLOOKUP(B263,input!$I$3:$J$28,2,FALSE)</f>
        <v>#N/A</v>
      </c>
    </row>
    <row r="264" spans="1:6" ht="45">
      <c r="A264" s="124" t="s">
        <v>538</v>
      </c>
      <c r="B264" s="133" t="s">
        <v>539</v>
      </c>
      <c r="C264" s="138" t="s">
        <v>50</v>
      </c>
      <c r="D264" s="158">
        <v>0.41367900371551514</v>
      </c>
      <c r="E264" s="160">
        <f t="shared" si="3"/>
        <v>0.41367900371551514</v>
      </c>
      <c r="F264" s="120" t="e">
        <f>VLOOKUP(B264,input!$I$3:$J$28,2,FALSE)</f>
        <v>#N/A</v>
      </c>
    </row>
    <row r="265" spans="1:6" ht="30">
      <c r="A265" s="124" t="s">
        <v>540</v>
      </c>
      <c r="B265" s="133" t="s">
        <v>541</v>
      </c>
      <c r="C265" s="138" t="s">
        <v>42</v>
      </c>
      <c r="D265" s="154">
        <v>2</v>
      </c>
      <c r="E265" s="160">
        <f t="shared" ref="E265:E328" si="4">_xlfn.IFNA(F265,D265)</f>
        <v>2</v>
      </c>
      <c r="F265" s="120" t="e">
        <f>VLOOKUP(B265,input!$I$3:$J$28,2,FALSE)</f>
        <v>#N/A</v>
      </c>
    </row>
    <row r="266" spans="1:6" ht="30">
      <c r="A266" s="124" t="s">
        <v>542</v>
      </c>
      <c r="B266" s="133" t="s">
        <v>543</v>
      </c>
      <c r="C266" s="138"/>
      <c r="D266" s="158">
        <v>0.5</v>
      </c>
      <c r="E266" s="160">
        <f t="shared" si="4"/>
        <v>0.5</v>
      </c>
      <c r="F266" s="120" t="e">
        <f>VLOOKUP(B266,input!$I$3:$J$28,2,FALSE)</f>
        <v>#N/A</v>
      </c>
    </row>
    <row r="267" spans="1:6" ht="30">
      <c r="A267" s="124" t="s">
        <v>544</v>
      </c>
      <c r="B267" s="133" t="s">
        <v>545</v>
      </c>
      <c r="C267" s="138"/>
      <c r="D267" s="158">
        <v>0.5</v>
      </c>
      <c r="E267" s="160">
        <f t="shared" si="4"/>
        <v>0.5</v>
      </c>
      <c r="F267" s="120" t="e">
        <f>VLOOKUP(B267,input!$I$3:$J$28,2,FALSE)</f>
        <v>#N/A</v>
      </c>
    </row>
    <row r="268" spans="1:6" ht="30">
      <c r="A268" s="124" t="s">
        <v>546</v>
      </c>
      <c r="B268" s="133" t="s">
        <v>547</v>
      </c>
      <c r="C268" s="138"/>
      <c r="D268" s="158">
        <v>0.33329999446868896</v>
      </c>
      <c r="E268" s="160">
        <f t="shared" si="4"/>
        <v>0.33329999446868896</v>
      </c>
      <c r="F268" s="120" t="e">
        <f>VLOOKUP(B268,input!$I$3:$J$28,2,FALSE)</f>
        <v>#N/A</v>
      </c>
    </row>
    <row r="269" spans="1:6" ht="30">
      <c r="A269" s="124" t="s">
        <v>548</v>
      </c>
      <c r="B269" s="133" t="s">
        <v>549</v>
      </c>
      <c r="C269" s="138"/>
      <c r="D269" s="158">
        <v>0.33335000276565552</v>
      </c>
      <c r="E269" s="160">
        <f t="shared" si="4"/>
        <v>0.33335000276565552</v>
      </c>
      <c r="F269" s="120" t="e">
        <f>VLOOKUP(B269,input!$I$3:$J$28,2,FALSE)</f>
        <v>#N/A</v>
      </c>
    </row>
    <row r="270" spans="1:6" ht="30">
      <c r="A270" s="124" t="s">
        <v>550</v>
      </c>
      <c r="B270" s="133" t="s">
        <v>551</v>
      </c>
      <c r="C270" s="138"/>
      <c r="D270" s="158">
        <v>0.33335000276565552</v>
      </c>
      <c r="E270" s="160">
        <f t="shared" si="4"/>
        <v>0.33335000276565552</v>
      </c>
      <c r="F270" s="120" t="e">
        <f>VLOOKUP(B270,input!$I$3:$J$28,2,FALSE)</f>
        <v>#N/A</v>
      </c>
    </row>
    <row r="271" spans="1:6" ht="30">
      <c r="A271" s="124" t="s">
        <v>552</v>
      </c>
      <c r="B271" s="133" t="s">
        <v>553</v>
      </c>
      <c r="C271" s="138"/>
      <c r="D271" s="158">
        <v>0.1195652186870575</v>
      </c>
      <c r="E271" s="160">
        <f t="shared" si="4"/>
        <v>0.1195652186870575</v>
      </c>
      <c r="F271" s="120" t="e">
        <f>VLOOKUP(B271,input!$I$3:$J$28,2,FALSE)</f>
        <v>#N/A</v>
      </c>
    </row>
    <row r="272" spans="1:6" ht="30">
      <c r="A272" s="124" t="s">
        <v>554</v>
      </c>
      <c r="B272" s="133" t="s">
        <v>555</v>
      </c>
      <c r="C272" s="138"/>
      <c r="D272" s="158">
        <v>0.88043475151062012</v>
      </c>
      <c r="E272" s="160">
        <f t="shared" si="4"/>
        <v>0.88043475151062012</v>
      </c>
      <c r="F272" s="120" t="e">
        <f>VLOOKUP(B272,input!$I$3:$J$28,2,FALSE)</f>
        <v>#N/A</v>
      </c>
    </row>
    <row r="273" spans="1:6" ht="30">
      <c r="A273" s="124" t="s">
        <v>556</v>
      </c>
      <c r="B273" s="133" t="s">
        <v>557</v>
      </c>
      <c r="C273" s="138"/>
      <c r="D273" s="158">
        <v>0.5</v>
      </c>
      <c r="E273" s="160">
        <f t="shared" si="4"/>
        <v>0.5</v>
      </c>
      <c r="F273" s="120" t="e">
        <f>VLOOKUP(B273,input!$I$3:$J$28,2,FALSE)</f>
        <v>#N/A</v>
      </c>
    </row>
    <row r="274" spans="1:6" ht="30">
      <c r="A274" s="124" t="s">
        <v>558</v>
      </c>
      <c r="B274" s="133" t="s">
        <v>559</v>
      </c>
      <c r="C274" s="138"/>
      <c r="D274" s="158">
        <v>0.5</v>
      </c>
      <c r="E274" s="160">
        <f t="shared" si="4"/>
        <v>0.5</v>
      </c>
      <c r="F274" s="120" t="e">
        <f>VLOOKUP(B274,input!$I$3:$J$28,2,FALSE)</f>
        <v>#N/A</v>
      </c>
    </row>
    <row r="275" spans="1:6" ht="30">
      <c r="A275" s="124" t="s">
        <v>560</v>
      </c>
      <c r="B275" s="133" t="s">
        <v>561</v>
      </c>
      <c r="C275" s="138"/>
      <c r="D275" s="158">
        <v>0.5</v>
      </c>
      <c r="E275" s="160">
        <f t="shared" si="4"/>
        <v>0.5</v>
      </c>
      <c r="F275" s="120" t="e">
        <f>VLOOKUP(B275,input!$I$3:$J$28,2,FALSE)</f>
        <v>#N/A</v>
      </c>
    </row>
    <row r="276" spans="1:6" ht="30">
      <c r="A276" s="124" t="s">
        <v>562</v>
      </c>
      <c r="B276" s="133" t="s">
        <v>563</v>
      </c>
      <c r="C276" s="138"/>
      <c r="D276" s="158">
        <v>0.5</v>
      </c>
      <c r="E276" s="160">
        <f t="shared" si="4"/>
        <v>0.5</v>
      </c>
      <c r="F276" s="120" t="e">
        <f>VLOOKUP(B276,input!$I$3:$J$28,2,FALSE)</f>
        <v>#N/A</v>
      </c>
    </row>
    <row r="277" spans="1:6" ht="30">
      <c r="A277" s="124" t="s">
        <v>564</v>
      </c>
      <c r="B277" s="133" t="s">
        <v>565</v>
      </c>
      <c r="C277" s="138"/>
      <c r="D277" s="158">
        <v>0.5</v>
      </c>
      <c r="E277" s="160">
        <f t="shared" si="4"/>
        <v>0.5</v>
      </c>
      <c r="F277" s="120" t="e">
        <f>VLOOKUP(B277,input!$I$3:$J$28,2,FALSE)</f>
        <v>#N/A</v>
      </c>
    </row>
    <row r="278" spans="1:6" ht="30">
      <c r="A278" s="124" t="s">
        <v>566</v>
      </c>
      <c r="B278" s="133" t="s">
        <v>567</v>
      </c>
      <c r="C278" s="138"/>
      <c r="D278" s="158">
        <v>0.5</v>
      </c>
      <c r="E278" s="160">
        <f t="shared" si="4"/>
        <v>0.5</v>
      </c>
      <c r="F278" s="120" t="e">
        <f>VLOOKUP(B278,input!$I$3:$J$28,2,FALSE)</f>
        <v>#N/A</v>
      </c>
    </row>
    <row r="279" spans="1:6" ht="30">
      <c r="A279" s="124" t="s">
        <v>568</v>
      </c>
      <c r="B279" s="133" t="s">
        <v>569</v>
      </c>
      <c r="C279" s="138"/>
      <c r="D279" s="158">
        <v>0.5</v>
      </c>
      <c r="E279" s="160">
        <f t="shared" si="4"/>
        <v>0.5</v>
      </c>
      <c r="F279" s="120" t="e">
        <f>VLOOKUP(B279,input!$I$3:$J$28,2,FALSE)</f>
        <v>#N/A</v>
      </c>
    </row>
    <row r="280" spans="1:6" ht="30">
      <c r="A280" s="124" t="s">
        <v>570</v>
      </c>
      <c r="B280" s="133" t="s">
        <v>571</v>
      </c>
      <c r="C280" s="138"/>
      <c r="D280" s="158">
        <v>0.5</v>
      </c>
      <c r="E280" s="160">
        <f t="shared" si="4"/>
        <v>0.5</v>
      </c>
      <c r="F280" s="120" t="e">
        <f>VLOOKUP(B280,input!$I$3:$J$28,2,FALSE)</f>
        <v>#N/A</v>
      </c>
    </row>
    <row r="281" spans="1:6" ht="30">
      <c r="A281" s="124" t="s">
        <v>572</v>
      </c>
      <c r="B281" s="133" t="s">
        <v>573</v>
      </c>
      <c r="C281" s="138"/>
      <c r="D281" s="158">
        <v>0.5</v>
      </c>
      <c r="E281" s="160">
        <f t="shared" si="4"/>
        <v>0.5</v>
      </c>
      <c r="F281" s="120" t="e">
        <f>VLOOKUP(B281,input!$I$3:$J$28,2,FALSE)</f>
        <v>#N/A</v>
      </c>
    </row>
    <row r="282" spans="1:6" ht="30">
      <c r="A282" s="124" t="s">
        <v>574</v>
      </c>
      <c r="B282" s="133" t="s">
        <v>575</v>
      </c>
      <c r="C282" s="138"/>
      <c r="D282" s="158">
        <v>0.5</v>
      </c>
      <c r="E282" s="160">
        <f t="shared" si="4"/>
        <v>0.5</v>
      </c>
      <c r="F282" s="120" t="e">
        <f>VLOOKUP(B282,input!$I$3:$J$28,2,FALSE)</f>
        <v>#N/A</v>
      </c>
    </row>
    <row r="283" spans="1:6" ht="30">
      <c r="A283" s="124" t="s">
        <v>576</v>
      </c>
      <c r="B283" s="133" t="s">
        <v>577</v>
      </c>
      <c r="C283" s="138"/>
      <c r="D283" s="158">
        <v>0.5</v>
      </c>
      <c r="E283" s="160">
        <f t="shared" si="4"/>
        <v>0.5</v>
      </c>
      <c r="F283" s="120" t="e">
        <f>VLOOKUP(B283,input!$I$3:$J$28,2,FALSE)</f>
        <v>#N/A</v>
      </c>
    </row>
    <row r="284" spans="1:6" ht="30">
      <c r="A284" s="124" t="s">
        <v>578</v>
      </c>
      <c r="B284" s="133" t="s">
        <v>579</v>
      </c>
      <c r="C284" s="138"/>
      <c r="D284" s="158">
        <v>0.5</v>
      </c>
      <c r="E284" s="160">
        <f t="shared" si="4"/>
        <v>0.5</v>
      </c>
      <c r="F284" s="120" t="e">
        <f>VLOOKUP(B284,input!$I$3:$J$28,2,FALSE)</f>
        <v>#N/A</v>
      </c>
    </row>
    <row r="285" spans="1:6" ht="30">
      <c r="A285" s="124" t="s">
        <v>580</v>
      </c>
      <c r="B285" s="133" t="s">
        <v>581</v>
      </c>
      <c r="C285" s="138" t="s">
        <v>42</v>
      </c>
      <c r="D285" s="156">
        <v>485.9000244140625</v>
      </c>
      <c r="E285" s="160">
        <f t="shared" si="4"/>
        <v>463.35</v>
      </c>
      <c r="F285" s="120">
        <f>VLOOKUP(B285,input!$I$3:$J$28,2,FALSE)</f>
        <v>463.35</v>
      </c>
    </row>
    <row r="286" spans="1:6" ht="30">
      <c r="A286" s="124" t="s">
        <v>582</v>
      </c>
      <c r="B286" s="133" t="s">
        <v>583</v>
      </c>
      <c r="C286" s="138" t="s">
        <v>45</v>
      </c>
      <c r="D286" s="154">
        <v>2.75</v>
      </c>
      <c r="E286" s="160">
        <f t="shared" si="4"/>
        <v>6.8495999999999997</v>
      </c>
      <c r="F286" s="120">
        <f>VLOOKUP(B286,input!$I$3:$J$28,2,FALSE)</f>
        <v>6.8495999999999997</v>
      </c>
    </row>
    <row r="287" spans="1:6" ht="30">
      <c r="A287" s="124" t="s">
        <v>584</v>
      </c>
      <c r="B287" s="133" t="s">
        <v>585</v>
      </c>
      <c r="C287" s="138" t="s">
        <v>42</v>
      </c>
      <c r="D287" s="154">
        <v>5</v>
      </c>
      <c r="E287" s="160">
        <f t="shared" si="4"/>
        <v>5</v>
      </c>
      <c r="F287" s="120" t="e">
        <f>VLOOKUP(B287,input!$I$3:$J$28,2,FALSE)</f>
        <v>#N/A</v>
      </c>
    </row>
    <row r="288" spans="1:6" ht="45">
      <c r="A288" s="124" t="s">
        <v>586</v>
      </c>
      <c r="B288" s="133" t="s">
        <v>587</v>
      </c>
      <c r="C288" s="138" t="s">
        <v>45</v>
      </c>
      <c r="D288" s="154">
        <v>3</v>
      </c>
      <c r="E288" s="160">
        <f t="shared" si="4"/>
        <v>3</v>
      </c>
      <c r="F288" s="120" t="e">
        <f>VLOOKUP(B288,input!$I$3:$J$28,2,FALSE)</f>
        <v>#N/A</v>
      </c>
    </row>
    <row r="289" spans="1:6" ht="30">
      <c r="A289" s="124" t="s">
        <v>588</v>
      </c>
      <c r="B289" s="133" t="s">
        <v>589</v>
      </c>
      <c r="C289" s="138" t="s">
        <v>42</v>
      </c>
      <c r="D289" s="156">
        <v>385</v>
      </c>
      <c r="E289" s="160">
        <f t="shared" si="4"/>
        <v>385</v>
      </c>
      <c r="F289" s="120" t="e">
        <f>VLOOKUP(B289,input!$I$3:$J$28,2,FALSE)</f>
        <v>#N/A</v>
      </c>
    </row>
    <row r="290" spans="1:6" ht="30">
      <c r="A290" s="124" t="s">
        <v>590</v>
      </c>
      <c r="B290" s="133" t="s">
        <v>591</v>
      </c>
      <c r="C290" s="138" t="s">
        <v>45</v>
      </c>
      <c r="D290" s="154">
        <v>2.75</v>
      </c>
      <c r="E290" s="160">
        <f t="shared" si="4"/>
        <v>6.8495999999999997</v>
      </c>
      <c r="F290" s="120">
        <f>VLOOKUP(B290,input!$I$3:$J$28,2,FALSE)</f>
        <v>6.8495999999999997</v>
      </c>
    </row>
    <row r="291" spans="1:6" ht="30">
      <c r="A291" s="124" t="s">
        <v>592</v>
      </c>
      <c r="B291" s="133" t="s">
        <v>593</v>
      </c>
      <c r="C291" s="138" t="s">
        <v>42</v>
      </c>
      <c r="D291" s="154">
        <v>5</v>
      </c>
      <c r="E291" s="160">
        <f t="shared" si="4"/>
        <v>5</v>
      </c>
      <c r="F291" s="120" t="e">
        <f>VLOOKUP(B291,input!$I$3:$J$28,2,FALSE)</f>
        <v>#N/A</v>
      </c>
    </row>
    <row r="292" spans="1:6" ht="45">
      <c r="A292" s="124" t="s">
        <v>594</v>
      </c>
      <c r="B292" s="133" t="s">
        <v>595</v>
      </c>
      <c r="C292" s="138" t="s">
        <v>45</v>
      </c>
      <c r="D292" s="154">
        <v>3</v>
      </c>
      <c r="E292" s="160">
        <f t="shared" si="4"/>
        <v>3</v>
      </c>
      <c r="F292" s="120" t="e">
        <f>VLOOKUP(B292,input!$I$3:$J$28,2,FALSE)</f>
        <v>#N/A</v>
      </c>
    </row>
    <row r="293" spans="1:6" ht="30">
      <c r="A293" s="124" t="s">
        <v>596</v>
      </c>
      <c r="B293" s="133" t="s">
        <v>597</v>
      </c>
      <c r="C293" s="138"/>
      <c r="D293" s="154">
        <v>1</v>
      </c>
      <c r="E293" s="160">
        <f t="shared" si="4"/>
        <v>1</v>
      </c>
      <c r="F293" s="120" t="e">
        <f>VLOOKUP(B293,input!$I$3:$J$28,2,FALSE)</f>
        <v>#N/A</v>
      </c>
    </row>
    <row r="294" spans="1:6" ht="30">
      <c r="A294" s="124" t="s">
        <v>598</v>
      </c>
      <c r="B294" s="133" t="s">
        <v>599</v>
      </c>
      <c r="C294" s="138" t="s">
        <v>45</v>
      </c>
      <c r="D294" s="153">
        <v>0</v>
      </c>
      <c r="E294" s="160">
        <f t="shared" si="4"/>
        <v>0</v>
      </c>
      <c r="F294" s="120" t="e">
        <f>VLOOKUP(B294,input!$I$3:$J$28,2,FALSE)</f>
        <v>#N/A</v>
      </c>
    </row>
    <row r="295" spans="1:6">
      <c r="A295" s="124" t="s">
        <v>600</v>
      </c>
      <c r="B295" s="133" t="s">
        <v>601</v>
      </c>
      <c r="C295" s="138" t="s">
        <v>50</v>
      </c>
      <c r="D295" s="154">
        <v>3.4473249912261963</v>
      </c>
      <c r="E295" s="160">
        <f t="shared" si="4"/>
        <v>3.4473249912261963</v>
      </c>
      <c r="F295" s="120" t="e">
        <f>VLOOKUP(B295,input!$I$3:$J$28,2,FALSE)</f>
        <v>#N/A</v>
      </c>
    </row>
    <row r="296" spans="1:6">
      <c r="A296" s="124" t="s">
        <v>602</v>
      </c>
      <c r="B296" s="133" t="s">
        <v>603</v>
      </c>
      <c r="C296" s="138" t="s">
        <v>50</v>
      </c>
      <c r="D296" s="154">
        <v>3.4473249912261963</v>
      </c>
      <c r="E296" s="160">
        <f t="shared" si="4"/>
        <v>3.4473249912261963</v>
      </c>
      <c r="F296" s="120" t="e">
        <f>VLOOKUP(B296,input!$I$3:$J$28,2,FALSE)</f>
        <v>#N/A</v>
      </c>
    </row>
    <row r="297" spans="1:6">
      <c r="A297" s="124" t="s">
        <v>604</v>
      </c>
      <c r="B297" s="133" t="s">
        <v>605</v>
      </c>
      <c r="C297" s="138" t="s">
        <v>50</v>
      </c>
      <c r="D297" s="154">
        <v>1</v>
      </c>
      <c r="E297" s="160">
        <f t="shared" si="4"/>
        <v>1</v>
      </c>
      <c r="F297" s="120" t="e">
        <f>VLOOKUP(B297,input!$I$3:$J$28,2,FALSE)</f>
        <v>#N/A</v>
      </c>
    </row>
    <row r="298" spans="1:6" ht="30">
      <c r="A298" s="124" t="s">
        <v>606</v>
      </c>
      <c r="B298" s="133" t="s">
        <v>607</v>
      </c>
      <c r="C298" s="138"/>
      <c r="D298" s="154">
        <v>1</v>
      </c>
      <c r="E298" s="160">
        <f t="shared" si="4"/>
        <v>1</v>
      </c>
      <c r="F298" s="120" t="e">
        <f>VLOOKUP(B298,input!$I$3:$J$28,2,FALSE)</f>
        <v>#N/A</v>
      </c>
    </row>
    <row r="299" spans="1:6" ht="30">
      <c r="A299" s="124" t="s">
        <v>608</v>
      </c>
      <c r="B299" s="133" t="s">
        <v>609</v>
      </c>
      <c r="C299" s="138" t="s">
        <v>45</v>
      </c>
      <c r="D299" s="153">
        <v>0</v>
      </c>
      <c r="E299" s="160">
        <f t="shared" si="4"/>
        <v>0</v>
      </c>
      <c r="F299" s="120" t="e">
        <f>VLOOKUP(B299,input!$I$3:$J$28,2,FALSE)</f>
        <v>#N/A</v>
      </c>
    </row>
    <row r="300" spans="1:6">
      <c r="A300" s="124" t="s">
        <v>610</v>
      </c>
      <c r="B300" s="133" t="s">
        <v>611</v>
      </c>
      <c r="C300" s="138" t="s">
        <v>50</v>
      </c>
      <c r="D300" s="154">
        <v>3.4473249912261963</v>
      </c>
      <c r="E300" s="160">
        <f t="shared" si="4"/>
        <v>3.4473249912261963</v>
      </c>
      <c r="F300" s="120" t="e">
        <f>VLOOKUP(B300,input!$I$3:$J$28,2,FALSE)</f>
        <v>#N/A</v>
      </c>
    </row>
    <row r="301" spans="1:6">
      <c r="A301" s="124" t="s">
        <v>612</v>
      </c>
      <c r="B301" s="133" t="s">
        <v>613</v>
      </c>
      <c r="C301" s="138" t="s">
        <v>50</v>
      </c>
      <c r="D301" s="157">
        <v>49</v>
      </c>
      <c r="E301" s="160">
        <f t="shared" si="4"/>
        <v>49</v>
      </c>
      <c r="F301" s="120" t="e">
        <f>VLOOKUP(B301,input!$I$3:$J$28,2,FALSE)</f>
        <v>#N/A</v>
      </c>
    </row>
    <row r="302" spans="1:6">
      <c r="A302" s="124" t="s">
        <v>614</v>
      </c>
      <c r="B302" s="133" t="s">
        <v>615</v>
      </c>
      <c r="C302" s="138" t="s">
        <v>50</v>
      </c>
      <c r="D302" s="153">
        <v>0</v>
      </c>
      <c r="E302" s="160">
        <f t="shared" si="4"/>
        <v>0</v>
      </c>
      <c r="F302" s="120" t="e">
        <f>VLOOKUP(B302,input!$I$3:$J$28,2,FALSE)</f>
        <v>#N/A</v>
      </c>
    </row>
    <row r="303" spans="1:6" ht="30">
      <c r="A303" s="124" t="s">
        <v>616</v>
      </c>
      <c r="B303" s="133" t="s">
        <v>617</v>
      </c>
      <c r="C303" s="138"/>
      <c r="D303" s="154">
        <v>1</v>
      </c>
      <c r="E303" s="160">
        <f t="shared" si="4"/>
        <v>1</v>
      </c>
      <c r="F303" s="120" t="e">
        <f>VLOOKUP(B303,input!$I$3:$J$28,2,FALSE)</f>
        <v>#N/A</v>
      </c>
    </row>
    <row r="304" spans="1:6" ht="30">
      <c r="A304" s="124" t="s">
        <v>618</v>
      </c>
      <c r="B304" s="133" t="s">
        <v>619</v>
      </c>
      <c r="C304" s="138" t="s">
        <v>45</v>
      </c>
      <c r="D304" s="153">
        <v>0</v>
      </c>
      <c r="E304" s="160">
        <f t="shared" si="4"/>
        <v>0</v>
      </c>
      <c r="F304" s="120" t="e">
        <f>VLOOKUP(B304,input!$I$3:$J$28,2,FALSE)</f>
        <v>#N/A</v>
      </c>
    </row>
    <row r="305" spans="1:6">
      <c r="A305" s="124" t="s">
        <v>620</v>
      </c>
      <c r="B305" s="133" t="s">
        <v>621</v>
      </c>
      <c r="C305" s="138" t="s">
        <v>50</v>
      </c>
      <c r="D305" s="154">
        <v>3.4473249912261963</v>
      </c>
      <c r="E305" s="160">
        <f t="shared" si="4"/>
        <v>3.4473249912261963</v>
      </c>
      <c r="F305" s="120" t="e">
        <f>VLOOKUP(B305,input!$I$3:$J$28,2,FALSE)</f>
        <v>#N/A</v>
      </c>
    </row>
    <row r="306" spans="1:6">
      <c r="A306" s="124" t="s">
        <v>622</v>
      </c>
      <c r="B306" s="133" t="s">
        <v>623</v>
      </c>
      <c r="C306" s="138" t="s">
        <v>50</v>
      </c>
      <c r="D306" s="154">
        <v>3.4473249912261963</v>
      </c>
      <c r="E306" s="160">
        <f t="shared" si="4"/>
        <v>3.4473249912261963</v>
      </c>
      <c r="F306" s="120" t="e">
        <f>VLOOKUP(B306,input!$I$3:$J$28,2,FALSE)</f>
        <v>#N/A</v>
      </c>
    </row>
    <row r="307" spans="1:6">
      <c r="A307" s="124" t="s">
        <v>624</v>
      </c>
      <c r="B307" s="133" t="s">
        <v>625</v>
      </c>
      <c r="C307" s="138" t="s">
        <v>50</v>
      </c>
      <c r="D307" s="153">
        <v>0</v>
      </c>
      <c r="E307" s="160">
        <f t="shared" si="4"/>
        <v>0</v>
      </c>
      <c r="F307" s="120" t="e">
        <f>VLOOKUP(B307,input!$I$3:$J$28,2,FALSE)</f>
        <v>#N/A</v>
      </c>
    </row>
    <row r="308" spans="1:6" ht="30">
      <c r="A308" s="124" t="s">
        <v>626</v>
      </c>
      <c r="B308" s="133" t="s">
        <v>627</v>
      </c>
      <c r="C308" s="138"/>
      <c r="D308" s="154">
        <v>5</v>
      </c>
      <c r="E308" s="160">
        <f t="shared" si="4"/>
        <v>5</v>
      </c>
      <c r="F308" s="120" t="e">
        <f>VLOOKUP(B308,input!$I$3:$J$28,2,FALSE)</f>
        <v>#N/A</v>
      </c>
    </row>
    <row r="309" spans="1:6" ht="30">
      <c r="A309" s="124" t="s">
        <v>628</v>
      </c>
      <c r="B309" s="133" t="s">
        <v>629</v>
      </c>
      <c r="C309" s="138" t="s">
        <v>45</v>
      </c>
      <c r="D309" s="153">
        <v>0</v>
      </c>
      <c r="E309" s="160">
        <f t="shared" si="4"/>
        <v>0</v>
      </c>
      <c r="F309" s="120" t="e">
        <f>VLOOKUP(B309,input!$I$3:$J$28,2,FALSE)</f>
        <v>#N/A</v>
      </c>
    </row>
    <row r="310" spans="1:6">
      <c r="A310" s="124" t="s">
        <v>630</v>
      </c>
      <c r="B310" s="133" t="s">
        <v>631</v>
      </c>
      <c r="C310" s="138" t="s">
        <v>50</v>
      </c>
      <c r="D310" s="154">
        <v>3.4473249912261963</v>
      </c>
      <c r="E310" s="160">
        <f t="shared" si="4"/>
        <v>3.4473249912261963</v>
      </c>
      <c r="F310" s="120" t="e">
        <f>VLOOKUP(B310,input!$I$3:$J$28,2,FALSE)</f>
        <v>#N/A</v>
      </c>
    </row>
    <row r="311" spans="1:6">
      <c r="A311" s="124" t="s">
        <v>632</v>
      </c>
      <c r="B311" s="133" t="s">
        <v>633</v>
      </c>
      <c r="C311" s="138" t="s">
        <v>50</v>
      </c>
      <c r="D311" s="154">
        <v>3.4473249912261963</v>
      </c>
      <c r="E311" s="160">
        <f t="shared" si="4"/>
        <v>3.4473249912261963</v>
      </c>
      <c r="F311" s="120" t="e">
        <f>VLOOKUP(B311,input!$I$3:$J$28,2,FALSE)</f>
        <v>#N/A</v>
      </c>
    </row>
    <row r="312" spans="1:6">
      <c r="A312" s="124" t="s">
        <v>634</v>
      </c>
      <c r="B312" s="133" t="s">
        <v>635</v>
      </c>
      <c r="C312" s="138" t="s">
        <v>50</v>
      </c>
      <c r="D312" s="153">
        <v>0</v>
      </c>
      <c r="E312" s="160">
        <f t="shared" si="4"/>
        <v>0</v>
      </c>
      <c r="F312" s="120" t="e">
        <f>VLOOKUP(B312,input!$I$3:$J$28,2,FALSE)</f>
        <v>#N/A</v>
      </c>
    </row>
    <row r="313" spans="1:6" ht="30">
      <c r="A313" s="124" t="s">
        <v>636</v>
      </c>
      <c r="B313" s="133" t="s">
        <v>637</v>
      </c>
      <c r="C313" s="138"/>
      <c r="D313" s="154">
        <v>5</v>
      </c>
      <c r="E313" s="160">
        <f t="shared" si="4"/>
        <v>5</v>
      </c>
      <c r="F313" s="120" t="e">
        <f>VLOOKUP(B313,input!$I$3:$J$28,2,FALSE)</f>
        <v>#N/A</v>
      </c>
    </row>
    <row r="314" spans="1:6" ht="30">
      <c r="A314" s="124" t="s">
        <v>638</v>
      </c>
      <c r="B314" s="133" t="s">
        <v>639</v>
      </c>
      <c r="C314" s="138" t="s">
        <v>45</v>
      </c>
      <c r="D314" s="153">
        <v>0</v>
      </c>
      <c r="E314" s="160">
        <f t="shared" si="4"/>
        <v>0</v>
      </c>
      <c r="F314" s="120" t="e">
        <f>VLOOKUP(B314,input!$I$3:$J$28,2,FALSE)</f>
        <v>#N/A</v>
      </c>
    </row>
    <row r="315" spans="1:6">
      <c r="A315" s="124" t="s">
        <v>640</v>
      </c>
      <c r="B315" s="133" t="s">
        <v>641</v>
      </c>
      <c r="C315" s="138" t="s">
        <v>50</v>
      </c>
      <c r="D315" s="154">
        <v>3.4473249912261963</v>
      </c>
      <c r="E315" s="160">
        <f t="shared" si="4"/>
        <v>3.4473249912261963</v>
      </c>
      <c r="F315" s="120" t="e">
        <f>VLOOKUP(B315,input!$I$3:$J$28,2,FALSE)</f>
        <v>#N/A</v>
      </c>
    </row>
    <row r="316" spans="1:6">
      <c r="A316" s="124" t="s">
        <v>642</v>
      </c>
      <c r="B316" s="133" t="s">
        <v>643</v>
      </c>
      <c r="C316" s="138" t="s">
        <v>50</v>
      </c>
      <c r="D316" s="154">
        <v>3.4473249912261963</v>
      </c>
      <c r="E316" s="160">
        <f t="shared" si="4"/>
        <v>3.4473249912261963</v>
      </c>
      <c r="F316" s="120" t="e">
        <f>VLOOKUP(B316,input!$I$3:$J$28,2,FALSE)</f>
        <v>#N/A</v>
      </c>
    </row>
    <row r="317" spans="1:6">
      <c r="A317" s="124" t="s">
        <v>644</v>
      </c>
      <c r="B317" s="133" t="s">
        <v>645</v>
      </c>
      <c r="C317" s="138" t="s">
        <v>50</v>
      </c>
      <c r="D317" s="153">
        <v>0</v>
      </c>
      <c r="E317" s="160">
        <f t="shared" si="4"/>
        <v>0</v>
      </c>
      <c r="F317" s="120" t="e">
        <f>VLOOKUP(B317,input!$I$3:$J$28,2,FALSE)</f>
        <v>#N/A</v>
      </c>
    </row>
    <row r="318" spans="1:6" ht="30">
      <c r="A318" s="124" t="s">
        <v>646</v>
      </c>
      <c r="B318" s="133" t="s">
        <v>647</v>
      </c>
      <c r="C318" s="138"/>
      <c r="D318" s="154">
        <v>5</v>
      </c>
      <c r="E318" s="160">
        <f t="shared" si="4"/>
        <v>5</v>
      </c>
      <c r="F318" s="120" t="e">
        <f>VLOOKUP(B318,input!$I$3:$J$28,2,FALSE)</f>
        <v>#N/A</v>
      </c>
    </row>
    <row r="319" spans="1:6" ht="30">
      <c r="A319" s="124" t="s">
        <v>648</v>
      </c>
      <c r="B319" s="133" t="s">
        <v>649</v>
      </c>
      <c r="C319" s="138" t="s">
        <v>45</v>
      </c>
      <c r="D319" s="153">
        <v>0</v>
      </c>
      <c r="E319" s="160">
        <f t="shared" si="4"/>
        <v>0</v>
      </c>
      <c r="F319" s="120" t="e">
        <f>VLOOKUP(B319,input!$I$3:$J$28,2,FALSE)</f>
        <v>#N/A</v>
      </c>
    </row>
    <row r="320" spans="1:6">
      <c r="A320" s="124" t="s">
        <v>650</v>
      </c>
      <c r="B320" s="133" t="s">
        <v>651</v>
      </c>
      <c r="C320" s="138" t="s">
        <v>50</v>
      </c>
      <c r="D320" s="154">
        <v>3.4473249912261963</v>
      </c>
      <c r="E320" s="160">
        <f t="shared" si="4"/>
        <v>3.4473249912261963</v>
      </c>
      <c r="F320" s="120" t="e">
        <f>VLOOKUP(B320,input!$I$3:$J$28,2,FALSE)</f>
        <v>#N/A</v>
      </c>
    </row>
    <row r="321" spans="1:6">
      <c r="A321" s="124" t="s">
        <v>652</v>
      </c>
      <c r="B321" s="133" t="s">
        <v>653</v>
      </c>
      <c r="C321" s="138" t="s">
        <v>50</v>
      </c>
      <c r="D321" s="154">
        <v>3.4473249912261963</v>
      </c>
      <c r="E321" s="160">
        <f t="shared" si="4"/>
        <v>3.4473249912261963</v>
      </c>
      <c r="F321" s="120" t="e">
        <f>VLOOKUP(B321,input!$I$3:$J$28,2,FALSE)</f>
        <v>#N/A</v>
      </c>
    </row>
    <row r="322" spans="1:6">
      <c r="A322" s="124" t="s">
        <v>654</v>
      </c>
      <c r="B322" s="133" t="s">
        <v>655</v>
      </c>
      <c r="C322" s="138" t="s">
        <v>50</v>
      </c>
      <c r="D322" s="153">
        <v>0</v>
      </c>
      <c r="E322" s="160">
        <f t="shared" si="4"/>
        <v>0</v>
      </c>
      <c r="F322" s="120" t="e">
        <f>VLOOKUP(B322,input!$I$3:$J$28,2,FALSE)</f>
        <v>#N/A</v>
      </c>
    </row>
    <row r="323" spans="1:6" ht="30">
      <c r="A323" s="124" t="s">
        <v>656</v>
      </c>
      <c r="B323" s="133" t="s">
        <v>657</v>
      </c>
      <c r="C323" s="138"/>
      <c r="D323" s="154">
        <v>1</v>
      </c>
      <c r="E323" s="160">
        <f t="shared" si="4"/>
        <v>1</v>
      </c>
      <c r="F323" s="120" t="e">
        <f>VLOOKUP(B323,input!$I$3:$J$28,2,FALSE)</f>
        <v>#N/A</v>
      </c>
    </row>
    <row r="324" spans="1:6" ht="30">
      <c r="A324" s="124" t="s">
        <v>658</v>
      </c>
      <c r="B324" s="133" t="s">
        <v>659</v>
      </c>
      <c r="C324" s="138" t="s">
        <v>45</v>
      </c>
      <c r="D324" s="153">
        <v>0</v>
      </c>
      <c r="E324" s="160">
        <f t="shared" si="4"/>
        <v>0</v>
      </c>
      <c r="F324" s="120" t="e">
        <f>VLOOKUP(B324,input!$I$3:$J$28,2,FALSE)</f>
        <v>#N/A</v>
      </c>
    </row>
    <row r="325" spans="1:6">
      <c r="A325" s="124" t="s">
        <v>660</v>
      </c>
      <c r="B325" s="133" t="s">
        <v>661</v>
      </c>
      <c r="C325" s="138" t="s">
        <v>50</v>
      </c>
      <c r="D325" s="154">
        <v>3.4473249912261963</v>
      </c>
      <c r="E325" s="160">
        <f t="shared" si="4"/>
        <v>3.4473249912261963</v>
      </c>
      <c r="F325" s="120" t="e">
        <f>VLOOKUP(B325,input!$I$3:$J$28,2,FALSE)</f>
        <v>#N/A</v>
      </c>
    </row>
    <row r="326" spans="1:6">
      <c r="A326" s="124" t="s">
        <v>662</v>
      </c>
      <c r="B326" s="133" t="s">
        <v>663</v>
      </c>
      <c r="C326" s="138" t="s">
        <v>50</v>
      </c>
      <c r="D326" s="154">
        <v>3.4473249912261963</v>
      </c>
      <c r="E326" s="160">
        <f t="shared" si="4"/>
        <v>3.4473249912261963</v>
      </c>
      <c r="F326" s="120" t="e">
        <f>VLOOKUP(B326,input!$I$3:$J$28,2,FALSE)</f>
        <v>#N/A</v>
      </c>
    </row>
    <row r="327" spans="1:6">
      <c r="A327" s="124" t="s">
        <v>664</v>
      </c>
      <c r="B327" s="133" t="s">
        <v>665</v>
      </c>
      <c r="C327" s="138" t="s">
        <v>50</v>
      </c>
      <c r="D327" s="153">
        <v>0</v>
      </c>
      <c r="E327" s="160">
        <f t="shared" si="4"/>
        <v>0</v>
      </c>
      <c r="F327" s="120" t="e">
        <f>VLOOKUP(B327,input!$I$3:$J$28,2,FALSE)</f>
        <v>#N/A</v>
      </c>
    </row>
    <row r="328" spans="1:6" ht="30">
      <c r="A328" s="124" t="s">
        <v>666</v>
      </c>
      <c r="B328" s="133" t="s">
        <v>667</v>
      </c>
      <c r="C328" s="138"/>
      <c r="D328" s="154">
        <v>5</v>
      </c>
      <c r="E328" s="160">
        <f t="shared" si="4"/>
        <v>5</v>
      </c>
      <c r="F328" s="120" t="e">
        <f>VLOOKUP(B328,input!$I$3:$J$28,2,FALSE)</f>
        <v>#N/A</v>
      </c>
    </row>
    <row r="329" spans="1:6" ht="30">
      <c r="A329" s="124" t="s">
        <v>668</v>
      </c>
      <c r="B329" s="133" t="s">
        <v>669</v>
      </c>
      <c r="C329" s="138" t="s">
        <v>45</v>
      </c>
      <c r="D329" s="153">
        <v>0</v>
      </c>
      <c r="E329" s="160">
        <f t="shared" ref="E329:E392" si="5">_xlfn.IFNA(F329,D329)</f>
        <v>0</v>
      </c>
      <c r="F329" s="120" t="e">
        <f>VLOOKUP(B329,input!$I$3:$J$28,2,FALSE)</f>
        <v>#N/A</v>
      </c>
    </row>
    <row r="330" spans="1:6">
      <c r="A330" s="124" t="s">
        <v>670</v>
      </c>
      <c r="B330" s="133" t="s">
        <v>671</v>
      </c>
      <c r="C330" s="138" t="s">
        <v>50</v>
      </c>
      <c r="D330" s="154">
        <v>3.4473249912261963</v>
      </c>
      <c r="E330" s="160">
        <f t="shared" si="5"/>
        <v>3.4473249912261963</v>
      </c>
      <c r="F330" s="120" t="e">
        <f>VLOOKUP(B330,input!$I$3:$J$28,2,FALSE)</f>
        <v>#N/A</v>
      </c>
    </row>
    <row r="331" spans="1:6">
      <c r="A331" s="124" t="s">
        <v>672</v>
      </c>
      <c r="B331" s="133" t="s">
        <v>673</v>
      </c>
      <c r="C331" s="138" t="s">
        <v>50</v>
      </c>
      <c r="D331" s="154">
        <v>3.4473249912261963</v>
      </c>
      <c r="E331" s="160">
        <f t="shared" si="5"/>
        <v>3.4473249912261963</v>
      </c>
      <c r="F331" s="120" t="e">
        <f>VLOOKUP(B331,input!$I$3:$J$28,2,FALSE)</f>
        <v>#N/A</v>
      </c>
    </row>
    <row r="332" spans="1:6">
      <c r="A332" s="124" t="s">
        <v>674</v>
      </c>
      <c r="B332" s="133" t="s">
        <v>675</v>
      </c>
      <c r="C332" s="138" t="s">
        <v>50</v>
      </c>
      <c r="D332" s="153">
        <v>0</v>
      </c>
      <c r="E332" s="160">
        <f t="shared" si="5"/>
        <v>0</v>
      </c>
      <c r="F332" s="120" t="e">
        <f>VLOOKUP(B332,input!$I$3:$J$28,2,FALSE)</f>
        <v>#N/A</v>
      </c>
    </row>
    <row r="333" spans="1:6" ht="30">
      <c r="A333" s="124" t="s">
        <v>676</v>
      </c>
      <c r="B333" s="133" t="s">
        <v>677</v>
      </c>
      <c r="C333" s="138"/>
      <c r="D333" s="154">
        <v>1</v>
      </c>
      <c r="E333" s="160">
        <f t="shared" si="5"/>
        <v>1</v>
      </c>
      <c r="F333" s="120" t="e">
        <f>VLOOKUP(B333,input!$I$3:$J$28,2,FALSE)</f>
        <v>#N/A</v>
      </c>
    </row>
    <row r="334" spans="1:6" ht="30">
      <c r="A334" s="124" t="s">
        <v>678</v>
      </c>
      <c r="B334" s="133" t="s">
        <v>679</v>
      </c>
      <c r="C334" s="138" t="s">
        <v>45</v>
      </c>
      <c r="D334" s="153">
        <v>0</v>
      </c>
      <c r="E334" s="160">
        <f t="shared" si="5"/>
        <v>0</v>
      </c>
      <c r="F334" s="120" t="e">
        <f>VLOOKUP(B334,input!$I$3:$J$28,2,FALSE)</f>
        <v>#N/A</v>
      </c>
    </row>
    <row r="335" spans="1:6">
      <c r="A335" s="124" t="s">
        <v>680</v>
      </c>
      <c r="B335" s="133" t="s">
        <v>681</v>
      </c>
      <c r="C335" s="138" t="s">
        <v>50</v>
      </c>
      <c r="D335" s="154">
        <v>3.4473249912261963</v>
      </c>
      <c r="E335" s="160">
        <f t="shared" si="5"/>
        <v>3.4473249912261963</v>
      </c>
      <c r="F335" s="120" t="e">
        <f>VLOOKUP(B335,input!$I$3:$J$28,2,FALSE)</f>
        <v>#N/A</v>
      </c>
    </row>
    <row r="336" spans="1:6">
      <c r="A336" s="124" t="s">
        <v>682</v>
      </c>
      <c r="B336" s="133" t="s">
        <v>683</v>
      </c>
      <c r="C336" s="138" t="s">
        <v>50</v>
      </c>
      <c r="D336" s="154">
        <v>3.4473249912261963</v>
      </c>
      <c r="E336" s="160">
        <f t="shared" si="5"/>
        <v>3.4473249912261963</v>
      </c>
      <c r="F336" s="120" t="e">
        <f>VLOOKUP(B336,input!$I$3:$J$28,2,FALSE)</f>
        <v>#N/A</v>
      </c>
    </row>
    <row r="337" spans="1:6">
      <c r="A337" s="124" t="s">
        <v>684</v>
      </c>
      <c r="B337" s="133" t="s">
        <v>685</v>
      </c>
      <c r="C337" s="138" t="s">
        <v>50</v>
      </c>
      <c r="D337" s="153">
        <v>0</v>
      </c>
      <c r="E337" s="160">
        <f t="shared" si="5"/>
        <v>0</v>
      </c>
      <c r="F337" s="120" t="e">
        <f>VLOOKUP(B337,input!$I$3:$J$28,2,FALSE)</f>
        <v>#N/A</v>
      </c>
    </row>
    <row r="338" spans="1:6" ht="30">
      <c r="A338" s="124" t="s">
        <v>686</v>
      </c>
      <c r="B338" s="133" t="s">
        <v>687</v>
      </c>
      <c r="C338" s="138"/>
      <c r="D338" s="154">
        <v>5</v>
      </c>
      <c r="E338" s="160">
        <f t="shared" si="5"/>
        <v>5</v>
      </c>
      <c r="F338" s="120" t="e">
        <f>VLOOKUP(B338,input!$I$3:$J$28,2,FALSE)</f>
        <v>#N/A</v>
      </c>
    </row>
    <row r="339" spans="1:6" ht="30">
      <c r="A339" s="124" t="s">
        <v>688</v>
      </c>
      <c r="B339" s="133" t="s">
        <v>689</v>
      </c>
      <c r="C339" s="138" t="s">
        <v>45</v>
      </c>
      <c r="D339" s="153">
        <v>0</v>
      </c>
      <c r="E339" s="160">
        <f t="shared" si="5"/>
        <v>0</v>
      </c>
      <c r="F339" s="120" t="e">
        <f>VLOOKUP(B339,input!$I$3:$J$28,2,FALSE)</f>
        <v>#N/A</v>
      </c>
    </row>
    <row r="340" spans="1:6">
      <c r="A340" s="124" t="s">
        <v>690</v>
      </c>
      <c r="B340" s="133" t="s">
        <v>691</v>
      </c>
      <c r="C340" s="138" t="s">
        <v>50</v>
      </c>
      <c r="D340" s="154">
        <v>3.4473249912261963</v>
      </c>
      <c r="E340" s="160">
        <f t="shared" si="5"/>
        <v>3.4473249912261963</v>
      </c>
      <c r="F340" s="120" t="e">
        <f>VLOOKUP(B340,input!$I$3:$J$28,2,FALSE)</f>
        <v>#N/A</v>
      </c>
    </row>
    <row r="341" spans="1:6">
      <c r="A341" s="124" t="s">
        <v>692</v>
      </c>
      <c r="B341" s="133" t="s">
        <v>693</v>
      </c>
      <c r="C341" s="138" t="s">
        <v>50</v>
      </c>
      <c r="D341" s="154">
        <v>3.4473249912261963</v>
      </c>
      <c r="E341" s="160">
        <f t="shared" si="5"/>
        <v>3.4473249912261963</v>
      </c>
      <c r="F341" s="120" t="e">
        <f>VLOOKUP(B341,input!$I$3:$J$28,2,FALSE)</f>
        <v>#N/A</v>
      </c>
    </row>
    <row r="342" spans="1:6">
      <c r="A342" s="124" t="s">
        <v>694</v>
      </c>
      <c r="B342" s="133" t="s">
        <v>695</v>
      </c>
      <c r="C342" s="138" t="s">
        <v>50</v>
      </c>
      <c r="D342" s="153">
        <v>0</v>
      </c>
      <c r="E342" s="160">
        <f t="shared" si="5"/>
        <v>0</v>
      </c>
      <c r="F342" s="120" t="e">
        <f>VLOOKUP(B342,input!$I$3:$J$28,2,FALSE)</f>
        <v>#N/A</v>
      </c>
    </row>
    <row r="343" spans="1:6">
      <c r="A343" s="124" t="s">
        <v>696</v>
      </c>
      <c r="B343" s="133" t="s">
        <v>697</v>
      </c>
      <c r="C343" s="138" t="s">
        <v>50</v>
      </c>
      <c r="D343" s="154">
        <v>1.0135135650634766</v>
      </c>
      <c r="E343" s="160">
        <f t="shared" si="5"/>
        <v>1.0135135650634766</v>
      </c>
      <c r="F343" s="120" t="e">
        <f>VLOOKUP(B343,input!$I$3:$J$28,2,FALSE)</f>
        <v>#N/A</v>
      </c>
    </row>
    <row r="344" spans="1:6" ht="30">
      <c r="A344" s="124" t="s">
        <v>698</v>
      </c>
      <c r="B344" s="133" t="s">
        <v>699</v>
      </c>
      <c r="C344" s="138" t="s">
        <v>388</v>
      </c>
      <c r="D344" s="154">
        <v>4.7393050193786621</v>
      </c>
      <c r="E344" s="160">
        <f t="shared" si="5"/>
        <v>4.7393050193786621</v>
      </c>
      <c r="F344" s="120" t="e">
        <f>VLOOKUP(B344,input!$I$3:$J$28,2,FALSE)</f>
        <v>#N/A</v>
      </c>
    </row>
    <row r="345" spans="1:6" ht="30">
      <c r="A345" s="124" t="s">
        <v>700</v>
      </c>
      <c r="B345" s="133" t="s">
        <v>701</v>
      </c>
      <c r="C345" s="138" t="s">
        <v>391</v>
      </c>
      <c r="D345" s="157">
        <v>12.073519706726074</v>
      </c>
      <c r="E345" s="160">
        <f t="shared" si="5"/>
        <v>12.073519706726074</v>
      </c>
      <c r="F345" s="120" t="e">
        <f>VLOOKUP(B345,input!$I$3:$J$28,2,FALSE)</f>
        <v>#N/A</v>
      </c>
    </row>
    <row r="346" spans="1:6" ht="30">
      <c r="A346" s="124" t="s">
        <v>702</v>
      </c>
      <c r="B346" s="133" t="s">
        <v>703</v>
      </c>
      <c r="C346" s="138" t="s">
        <v>50</v>
      </c>
      <c r="D346" s="154">
        <v>1.0135135650634766</v>
      </c>
      <c r="E346" s="160">
        <f t="shared" si="5"/>
        <v>1.0135135650634766</v>
      </c>
      <c r="F346" s="120" t="e">
        <f>VLOOKUP(B346,input!$I$3:$J$28,2,FALSE)</f>
        <v>#N/A</v>
      </c>
    </row>
    <row r="347" spans="1:6" ht="30">
      <c r="A347" s="124" t="s">
        <v>704</v>
      </c>
      <c r="B347" s="133" t="s">
        <v>705</v>
      </c>
      <c r="C347" s="138" t="s">
        <v>42</v>
      </c>
      <c r="D347" s="157">
        <v>29.999990463256836</v>
      </c>
      <c r="E347" s="160">
        <f t="shared" si="5"/>
        <v>0</v>
      </c>
      <c r="F347" s="120">
        <f>VLOOKUP(B347,input!$I$3:$J$28,2,FALSE)</f>
        <v>0</v>
      </c>
    </row>
    <row r="348" spans="1:6" ht="30">
      <c r="A348" s="124" t="s">
        <v>706</v>
      </c>
      <c r="B348" s="133" t="s">
        <v>707</v>
      </c>
      <c r="C348" s="138"/>
      <c r="D348" s="154">
        <v>-2</v>
      </c>
      <c r="E348" s="160">
        <f t="shared" si="5"/>
        <v>-2</v>
      </c>
      <c r="F348" s="120" t="e">
        <f>VLOOKUP(B348,input!$I$3:$J$28,2,FALSE)</f>
        <v>#N/A</v>
      </c>
    </row>
    <row r="349" spans="1:6" ht="30">
      <c r="A349" s="124" t="s">
        <v>708</v>
      </c>
      <c r="B349" s="133" t="s">
        <v>709</v>
      </c>
      <c r="C349" s="138" t="s">
        <v>20</v>
      </c>
      <c r="D349" s="156">
        <v>163.29400634765625</v>
      </c>
      <c r="E349" s="160">
        <f t="shared" si="5"/>
        <v>163.29400634765625</v>
      </c>
      <c r="F349" s="120" t="e">
        <f>VLOOKUP(B349,input!$I$3:$J$28,2,FALSE)</f>
        <v>#N/A</v>
      </c>
    </row>
    <row r="350" spans="1:6" ht="30">
      <c r="A350" s="124" t="s">
        <v>710</v>
      </c>
      <c r="B350" s="133" t="s">
        <v>711</v>
      </c>
      <c r="C350" s="138" t="s">
        <v>388</v>
      </c>
      <c r="D350" s="154">
        <v>4.7393050193786621</v>
      </c>
      <c r="E350" s="160">
        <f t="shared" si="5"/>
        <v>4.7393050193786621</v>
      </c>
      <c r="F350" s="120" t="e">
        <f>VLOOKUP(B350,input!$I$3:$J$28,2,FALSE)</f>
        <v>#N/A</v>
      </c>
    </row>
    <row r="351" spans="1:6" ht="30">
      <c r="A351" s="124" t="s">
        <v>712</v>
      </c>
      <c r="B351" s="133" t="s">
        <v>713</v>
      </c>
      <c r="C351" s="138" t="s">
        <v>391</v>
      </c>
      <c r="D351" s="157">
        <v>12.073519706726074</v>
      </c>
      <c r="E351" s="160">
        <f t="shared" si="5"/>
        <v>12.073519706726074</v>
      </c>
      <c r="F351" s="120" t="e">
        <f>VLOOKUP(B351,input!$I$3:$J$28,2,FALSE)</f>
        <v>#N/A</v>
      </c>
    </row>
    <row r="352" spans="1:6" ht="30">
      <c r="A352" s="124" t="s">
        <v>714</v>
      </c>
      <c r="B352" s="133" t="s">
        <v>715</v>
      </c>
      <c r="C352" s="138" t="s">
        <v>388</v>
      </c>
      <c r="D352" s="154">
        <v>4.7393050193786621</v>
      </c>
      <c r="E352" s="160">
        <f t="shared" si="5"/>
        <v>4.7393050193786621</v>
      </c>
      <c r="F352" s="120" t="e">
        <f>VLOOKUP(B352,input!$I$3:$J$28,2,FALSE)</f>
        <v>#N/A</v>
      </c>
    </row>
    <row r="353" spans="1:6" ht="30">
      <c r="A353" s="124" t="s">
        <v>716</v>
      </c>
      <c r="B353" s="133" t="s">
        <v>717</v>
      </c>
      <c r="C353" s="138" t="s">
        <v>391</v>
      </c>
      <c r="D353" s="157">
        <v>12.073519706726074</v>
      </c>
      <c r="E353" s="160">
        <f t="shared" si="5"/>
        <v>12.073519706726074</v>
      </c>
      <c r="F353" s="120" t="e">
        <f>VLOOKUP(B353,input!$I$3:$J$28,2,FALSE)</f>
        <v>#N/A</v>
      </c>
    </row>
    <row r="354" spans="1:6" ht="30">
      <c r="A354" s="124" t="s">
        <v>718</v>
      </c>
      <c r="B354" s="133" t="s">
        <v>719</v>
      </c>
      <c r="C354" s="138" t="s">
        <v>50</v>
      </c>
      <c r="D354" s="158">
        <v>7.9999998211860657E-2</v>
      </c>
      <c r="E354" s="160">
        <f t="shared" si="5"/>
        <v>7.9999998211860657E-2</v>
      </c>
      <c r="F354" s="120" t="e">
        <f>VLOOKUP(B354,input!$I$3:$J$28,2,FALSE)</f>
        <v>#N/A</v>
      </c>
    </row>
    <row r="355" spans="1:6" ht="45">
      <c r="A355" s="124" t="s">
        <v>720</v>
      </c>
      <c r="B355" s="133" t="s">
        <v>721</v>
      </c>
      <c r="C355" s="138" t="s">
        <v>42</v>
      </c>
      <c r="D355" s="153">
        <v>0</v>
      </c>
      <c r="E355" s="160">
        <f t="shared" si="5"/>
        <v>0</v>
      </c>
      <c r="F355" s="120" t="e">
        <f>VLOOKUP(B355,input!$I$3:$J$28,2,FALSE)</f>
        <v>#N/A</v>
      </c>
    </row>
    <row r="356" spans="1:6" ht="45">
      <c r="A356" s="124" t="s">
        <v>722</v>
      </c>
      <c r="B356" s="133" t="s">
        <v>723</v>
      </c>
      <c r="C356" s="138" t="s">
        <v>42</v>
      </c>
      <c r="D356" s="154">
        <v>7</v>
      </c>
      <c r="E356" s="160">
        <f t="shared" si="5"/>
        <v>0</v>
      </c>
      <c r="F356" s="120">
        <f>VLOOKUP(B356,input!$I$3:$J$28,2,FALSE)</f>
        <v>0</v>
      </c>
    </row>
    <row r="357" spans="1:6" ht="30">
      <c r="A357" s="124" t="s">
        <v>724</v>
      </c>
      <c r="B357" s="133" t="s">
        <v>725</v>
      </c>
      <c r="C357" s="138" t="s">
        <v>45</v>
      </c>
      <c r="D357" s="157">
        <v>93</v>
      </c>
      <c r="E357" s="160">
        <f t="shared" si="5"/>
        <v>93</v>
      </c>
      <c r="F357" s="120" t="e">
        <f>VLOOKUP(B357,input!$I$3:$J$28,2,FALSE)</f>
        <v>#N/A</v>
      </c>
    </row>
    <row r="358" spans="1:6" ht="30">
      <c r="A358" s="124" t="s">
        <v>726</v>
      </c>
      <c r="B358" s="133" t="s">
        <v>727</v>
      </c>
      <c r="C358" s="138" t="s">
        <v>15</v>
      </c>
      <c r="D358" s="156">
        <v>1592</v>
      </c>
      <c r="E358" s="160">
        <f t="shared" si="5"/>
        <v>450.25</v>
      </c>
      <c r="F358" s="120">
        <f>VLOOKUP(B358,input!$I$3:$J$28,2,FALSE)</f>
        <v>450.25</v>
      </c>
    </row>
    <row r="359" spans="1:6" ht="30">
      <c r="A359" s="124" t="s">
        <v>728</v>
      </c>
      <c r="B359" s="133" t="s">
        <v>729</v>
      </c>
      <c r="C359" s="138"/>
      <c r="D359" s="155">
        <v>4.999999888241291E-3</v>
      </c>
      <c r="E359" s="160">
        <f t="shared" si="5"/>
        <v>4.999999888241291E-3</v>
      </c>
      <c r="F359" s="120" t="e">
        <f>VLOOKUP(B359,input!$I$3:$J$28,2,FALSE)</f>
        <v>#N/A</v>
      </c>
    </row>
    <row r="360" spans="1:6" ht="45">
      <c r="A360" s="124" t="s">
        <v>730</v>
      </c>
      <c r="B360" s="133" t="s">
        <v>731</v>
      </c>
      <c r="C360" s="138" t="s">
        <v>20</v>
      </c>
      <c r="D360" s="154">
        <v>3.7499997615814209</v>
      </c>
      <c r="E360" s="160">
        <f t="shared" si="5"/>
        <v>-1.9893000000000001</v>
      </c>
      <c r="F360" s="120">
        <f>VLOOKUP(B360,input!$I$3:$J$28,2,FALSE)</f>
        <v>-1.9893000000000001</v>
      </c>
    </row>
    <row r="361" spans="1:6" ht="30">
      <c r="A361" s="124" t="s">
        <v>732</v>
      </c>
      <c r="B361" s="133" t="s">
        <v>733</v>
      </c>
      <c r="C361" s="138"/>
      <c r="D361" s="154">
        <v>1</v>
      </c>
      <c r="E361" s="160">
        <f t="shared" si="5"/>
        <v>1</v>
      </c>
      <c r="F361" s="120" t="e">
        <f>VLOOKUP(B361,input!$I$3:$J$28,2,FALSE)</f>
        <v>#N/A</v>
      </c>
    </row>
    <row r="362" spans="1:6" ht="30">
      <c r="A362" s="124" t="s">
        <v>734</v>
      </c>
      <c r="B362" s="133" t="s">
        <v>735</v>
      </c>
      <c r="C362" s="138"/>
      <c r="D362" s="154">
        <v>1</v>
      </c>
      <c r="E362" s="160">
        <f t="shared" si="5"/>
        <v>1</v>
      </c>
      <c r="F362" s="120" t="e">
        <f>VLOOKUP(B362,input!$I$3:$J$28,2,FALSE)</f>
        <v>#N/A</v>
      </c>
    </row>
    <row r="363" spans="1:6" ht="45">
      <c r="A363" s="124" t="s">
        <v>736</v>
      </c>
      <c r="B363" s="133" t="s">
        <v>737</v>
      </c>
      <c r="C363" s="138"/>
      <c r="D363" s="154">
        <v>1</v>
      </c>
      <c r="E363" s="160">
        <f t="shared" si="5"/>
        <v>1</v>
      </c>
      <c r="F363" s="120" t="e">
        <f>VLOOKUP(B363,input!$I$3:$J$28,2,FALSE)</f>
        <v>#N/A</v>
      </c>
    </row>
    <row r="364" spans="1:6" ht="45">
      <c r="A364" s="124" t="s">
        <v>738</v>
      </c>
      <c r="B364" s="133" t="s">
        <v>739</v>
      </c>
      <c r="C364" s="138"/>
      <c r="D364" s="154">
        <v>1</v>
      </c>
      <c r="E364" s="160">
        <f t="shared" si="5"/>
        <v>1</v>
      </c>
      <c r="F364" s="120" t="e">
        <f>VLOOKUP(B364,input!$I$3:$J$28,2,FALSE)</f>
        <v>#N/A</v>
      </c>
    </row>
    <row r="365" spans="1:6" ht="45">
      <c r="A365" s="124" t="s">
        <v>740</v>
      </c>
      <c r="B365" s="133" t="s">
        <v>741</v>
      </c>
      <c r="C365" s="138"/>
      <c r="D365" s="154">
        <v>1</v>
      </c>
      <c r="E365" s="160">
        <f t="shared" si="5"/>
        <v>1</v>
      </c>
      <c r="F365" s="120" t="e">
        <f>VLOOKUP(B365,input!$I$3:$J$28,2,FALSE)</f>
        <v>#N/A</v>
      </c>
    </row>
    <row r="366" spans="1:6" ht="30">
      <c r="A366" s="124" t="s">
        <v>742</v>
      </c>
      <c r="B366" s="133" t="s">
        <v>743</v>
      </c>
      <c r="C366" s="138"/>
      <c r="D366" s="154">
        <v>1</v>
      </c>
      <c r="E366" s="160">
        <f t="shared" si="5"/>
        <v>1</v>
      </c>
      <c r="F366" s="120" t="e">
        <f>VLOOKUP(B366,input!$I$3:$J$28,2,FALSE)</f>
        <v>#N/A</v>
      </c>
    </row>
    <row r="367" spans="1:6" ht="30">
      <c r="A367" s="124" t="s">
        <v>744</v>
      </c>
      <c r="B367" s="133" t="s">
        <v>745</v>
      </c>
      <c r="C367" s="138"/>
      <c r="D367" s="154">
        <v>1</v>
      </c>
      <c r="E367" s="160">
        <f t="shared" si="5"/>
        <v>1</v>
      </c>
      <c r="F367" s="120" t="e">
        <f>VLOOKUP(B367,input!$I$3:$J$28,2,FALSE)</f>
        <v>#N/A</v>
      </c>
    </row>
    <row r="368" spans="1:6" ht="30">
      <c r="A368" s="124" t="s">
        <v>746</v>
      </c>
      <c r="B368" s="133" t="s">
        <v>747</v>
      </c>
      <c r="C368" s="138"/>
      <c r="D368" s="154">
        <v>1</v>
      </c>
      <c r="E368" s="160">
        <f t="shared" si="5"/>
        <v>1</v>
      </c>
      <c r="F368" s="120" t="e">
        <f>VLOOKUP(B368,input!$I$3:$J$28,2,FALSE)</f>
        <v>#N/A</v>
      </c>
    </row>
    <row r="369" spans="1:6" ht="30">
      <c r="A369" s="124" t="s">
        <v>748</v>
      </c>
      <c r="B369" s="133" t="s">
        <v>749</v>
      </c>
      <c r="C369" s="138"/>
      <c r="D369" s="154">
        <v>1</v>
      </c>
      <c r="E369" s="160">
        <f t="shared" si="5"/>
        <v>1</v>
      </c>
      <c r="F369" s="120" t="e">
        <f>VLOOKUP(B369,input!$I$3:$J$28,2,FALSE)</f>
        <v>#N/A</v>
      </c>
    </row>
    <row r="370" spans="1:6" ht="30">
      <c r="A370" s="124" t="s">
        <v>750</v>
      </c>
      <c r="B370" s="133" t="s">
        <v>751</v>
      </c>
      <c r="C370" s="138"/>
      <c r="D370" s="154">
        <v>1</v>
      </c>
      <c r="E370" s="160">
        <f t="shared" si="5"/>
        <v>1</v>
      </c>
      <c r="F370" s="120" t="e">
        <f>VLOOKUP(B370,input!$I$3:$J$28,2,FALSE)</f>
        <v>#N/A</v>
      </c>
    </row>
    <row r="371" spans="1:6" ht="30">
      <c r="A371" s="124" t="s">
        <v>752</v>
      </c>
      <c r="B371" s="133" t="s">
        <v>753</v>
      </c>
      <c r="C371" s="138"/>
      <c r="D371" s="154">
        <v>1</v>
      </c>
      <c r="E371" s="160">
        <f t="shared" si="5"/>
        <v>1</v>
      </c>
      <c r="F371" s="120" t="e">
        <f>VLOOKUP(B371,input!$I$3:$J$28,2,FALSE)</f>
        <v>#N/A</v>
      </c>
    </row>
    <row r="372" spans="1:6" ht="30">
      <c r="A372" s="124" t="s">
        <v>754</v>
      </c>
      <c r="B372" s="133" t="s">
        <v>755</v>
      </c>
      <c r="C372" s="138"/>
      <c r="D372" s="154">
        <v>1</v>
      </c>
      <c r="E372" s="160">
        <f t="shared" si="5"/>
        <v>1</v>
      </c>
      <c r="F372" s="120" t="e">
        <f>VLOOKUP(B372,input!$I$3:$J$28,2,FALSE)</f>
        <v>#N/A</v>
      </c>
    </row>
    <row r="373" spans="1:6" ht="30">
      <c r="A373" s="124" t="s">
        <v>756</v>
      </c>
      <c r="B373" s="133" t="s">
        <v>757</v>
      </c>
      <c r="C373" s="138"/>
      <c r="D373" s="154">
        <v>1</v>
      </c>
      <c r="E373" s="160">
        <f t="shared" si="5"/>
        <v>1</v>
      </c>
      <c r="F373" s="120" t="e">
        <f>VLOOKUP(B373,input!$I$3:$J$28,2,FALSE)</f>
        <v>#N/A</v>
      </c>
    </row>
    <row r="374" spans="1:6" ht="30">
      <c r="A374" s="124" t="s">
        <v>758</v>
      </c>
      <c r="B374" s="133" t="s">
        <v>759</v>
      </c>
      <c r="C374" s="138"/>
      <c r="D374" s="154">
        <v>1</v>
      </c>
      <c r="E374" s="160">
        <f t="shared" si="5"/>
        <v>1</v>
      </c>
      <c r="F374" s="120" t="e">
        <f>VLOOKUP(B374,input!$I$3:$J$28,2,FALSE)</f>
        <v>#N/A</v>
      </c>
    </row>
    <row r="375" spans="1:6" ht="30">
      <c r="A375" s="124" t="s">
        <v>760</v>
      </c>
      <c r="B375" s="133" t="s">
        <v>761</v>
      </c>
      <c r="C375" s="138"/>
      <c r="D375" s="154">
        <v>1</v>
      </c>
      <c r="E375" s="160">
        <f t="shared" si="5"/>
        <v>1</v>
      </c>
      <c r="F375" s="120" t="e">
        <f>VLOOKUP(B375,input!$I$3:$J$28,2,FALSE)</f>
        <v>#N/A</v>
      </c>
    </row>
    <row r="376" spans="1:6" ht="30">
      <c r="A376" s="124" t="s">
        <v>762</v>
      </c>
      <c r="B376" s="133" t="s">
        <v>763</v>
      </c>
      <c r="C376" s="138"/>
      <c r="D376" s="154">
        <v>1</v>
      </c>
      <c r="E376" s="160">
        <f t="shared" si="5"/>
        <v>1</v>
      </c>
      <c r="F376" s="120" t="e">
        <f>VLOOKUP(B376,input!$I$3:$J$28,2,FALSE)</f>
        <v>#N/A</v>
      </c>
    </row>
    <row r="377" spans="1:6" ht="30">
      <c r="A377" s="124" t="s">
        <v>764</v>
      </c>
      <c r="B377" s="133" t="s">
        <v>765</v>
      </c>
      <c r="C377" s="138"/>
      <c r="D377" s="154">
        <v>1</v>
      </c>
      <c r="E377" s="160">
        <f t="shared" si="5"/>
        <v>1</v>
      </c>
      <c r="F377" s="120" t="e">
        <f>VLOOKUP(B377,input!$I$3:$J$28,2,FALSE)</f>
        <v>#N/A</v>
      </c>
    </row>
    <row r="378" spans="1:6" ht="30">
      <c r="A378" s="124" t="s">
        <v>766</v>
      </c>
      <c r="B378" s="133" t="s">
        <v>767</v>
      </c>
      <c r="C378" s="138"/>
      <c r="D378" s="154">
        <v>1</v>
      </c>
      <c r="E378" s="160">
        <f t="shared" si="5"/>
        <v>1</v>
      </c>
      <c r="F378" s="120" t="e">
        <f>VLOOKUP(B378,input!$I$3:$J$28,2,FALSE)</f>
        <v>#N/A</v>
      </c>
    </row>
    <row r="379" spans="1:6" ht="30">
      <c r="A379" s="124" t="s">
        <v>768</v>
      </c>
      <c r="B379" s="133" t="s">
        <v>769</v>
      </c>
      <c r="C379" s="138"/>
      <c r="D379" s="154">
        <v>1.2999999523162842</v>
      </c>
      <c r="E379" s="160">
        <f t="shared" si="5"/>
        <v>1.2999999523162842</v>
      </c>
      <c r="F379" s="120" t="e">
        <f>VLOOKUP(B379,input!$I$3:$J$28,2,FALSE)</f>
        <v>#N/A</v>
      </c>
    </row>
    <row r="380" spans="1:6" ht="30">
      <c r="A380" s="124" t="s">
        <v>770</v>
      </c>
      <c r="B380" s="133" t="s">
        <v>771</v>
      </c>
      <c r="C380" s="138"/>
      <c r="D380" s="154">
        <v>1.0499999523162842</v>
      </c>
      <c r="E380" s="160">
        <f t="shared" si="5"/>
        <v>1.0499999523162842</v>
      </c>
      <c r="F380" s="120" t="e">
        <f>VLOOKUP(B380,input!$I$3:$J$28,2,FALSE)</f>
        <v>#N/A</v>
      </c>
    </row>
    <row r="381" spans="1:6" ht="30">
      <c r="A381" s="124" t="s">
        <v>772</v>
      </c>
      <c r="B381" s="133" t="s">
        <v>773</v>
      </c>
      <c r="C381" s="138"/>
      <c r="D381" s="154">
        <v>1</v>
      </c>
      <c r="E381" s="160">
        <f t="shared" si="5"/>
        <v>1</v>
      </c>
      <c r="F381" s="120" t="e">
        <f>VLOOKUP(B381,input!$I$3:$J$28,2,FALSE)</f>
        <v>#N/A</v>
      </c>
    </row>
    <row r="382" spans="1:6" ht="30">
      <c r="A382" s="124" t="s">
        <v>774</v>
      </c>
      <c r="B382" s="133" t="s">
        <v>775</v>
      </c>
      <c r="C382" s="138" t="s">
        <v>50</v>
      </c>
      <c r="D382" s="158">
        <v>0.82735800743103027</v>
      </c>
      <c r="E382" s="160">
        <f t="shared" si="5"/>
        <v>0.82735800743103027</v>
      </c>
      <c r="F382" s="120" t="e">
        <f>VLOOKUP(B382,input!$I$3:$J$28,2,FALSE)</f>
        <v>#N/A</v>
      </c>
    </row>
    <row r="383" spans="1:6" ht="30">
      <c r="A383" s="124" t="s">
        <v>776</v>
      </c>
      <c r="B383" s="133" t="s">
        <v>777</v>
      </c>
      <c r="C383" s="138" t="s">
        <v>50</v>
      </c>
      <c r="D383" s="154">
        <v>1.2410370111465454</v>
      </c>
      <c r="E383" s="160">
        <f t="shared" si="5"/>
        <v>1.2410370111465454</v>
      </c>
      <c r="F383" s="120" t="e">
        <f>VLOOKUP(B383,input!$I$3:$J$28,2,FALSE)</f>
        <v>#N/A</v>
      </c>
    </row>
    <row r="384" spans="1:6" ht="30">
      <c r="A384" s="124" t="s">
        <v>778</v>
      </c>
      <c r="B384" s="133" t="s">
        <v>779</v>
      </c>
      <c r="C384" s="138" t="s">
        <v>42</v>
      </c>
      <c r="D384" s="156">
        <v>148.88888549804687</v>
      </c>
      <c r="E384" s="160">
        <f t="shared" si="5"/>
        <v>148.88888549804687</v>
      </c>
      <c r="F384" s="120" t="e">
        <f>VLOOKUP(B384,input!$I$3:$J$28,2,FALSE)</f>
        <v>#N/A</v>
      </c>
    </row>
    <row r="385" spans="1:6" ht="30">
      <c r="A385" s="124" t="s">
        <v>780</v>
      </c>
      <c r="B385" s="133" t="s">
        <v>781</v>
      </c>
      <c r="C385" s="138" t="s">
        <v>42</v>
      </c>
      <c r="D385" s="157">
        <v>15</v>
      </c>
      <c r="E385" s="160">
        <f t="shared" si="5"/>
        <v>15</v>
      </c>
      <c r="F385" s="120" t="e">
        <f>VLOOKUP(B385,input!$I$3:$J$28,2,FALSE)</f>
        <v>#N/A</v>
      </c>
    </row>
    <row r="386" spans="1:6" ht="30">
      <c r="A386" s="124" t="s">
        <v>782</v>
      </c>
      <c r="B386" s="133" t="s">
        <v>783</v>
      </c>
      <c r="C386" s="138" t="s">
        <v>45</v>
      </c>
      <c r="D386" s="158">
        <v>5.000000074505806E-2</v>
      </c>
      <c r="E386" s="160">
        <f t="shared" si="5"/>
        <v>5.000000074505806E-2</v>
      </c>
      <c r="F386" s="120" t="e">
        <f>VLOOKUP(B386,input!$I$3:$J$28,2,FALSE)</f>
        <v>#N/A</v>
      </c>
    </row>
    <row r="387" spans="1:6" ht="30">
      <c r="A387" s="124" t="s">
        <v>784</v>
      </c>
      <c r="B387" s="133" t="s">
        <v>785</v>
      </c>
      <c r="C387" s="138"/>
      <c r="D387" s="158">
        <v>0.89999997615814209</v>
      </c>
      <c r="E387" s="160">
        <f t="shared" si="5"/>
        <v>0</v>
      </c>
      <c r="F387" s="120">
        <f>VLOOKUP(B387,input!$I$3:$J$28,2,FALSE)</f>
        <v>0</v>
      </c>
    </row>
    <row r="388" spans="1:6" ht="30">
      <c r="A388" s="124" t="s">
        <v>786</v>
      </c>
      <c r="B388" s="133" t="s">
        <v>787</v>
      </c>
      <c r="C388" s="138"/>
      <c r="D388" s="154">
        <v>1.0499999523162842</v>
      </c>
      <c r="E388" s="160">
        <f t="shared" si="5"/>
        <v>1.0499999523162842</v>
      </c>
      <c r="F388" s="120" t="e">
        <f>VLOOKUP(B388,input!$I$3:$J$28,2,FALSE)</f>
        <v>#N/A</v>
      </c>
    </row>
    <row r="389" spans="1:6" ht="30">
      <c r="A389" s="124" t="s">
        <v>788</v>
      </c>
      <c r="B389" s="133" t="s">
        <v>789</v>
      </c>
      <c r="C389" s="138" t="s">
        <v>45</v>
      </c>
      <c r="D389" s="157">
        <v>12</v>
      </c>
      <c r="E389" s="160">
        <f t="shared" si="5"/>
        <v>12</v>
      </c>
      <c r="F389" s="120" t="e">
        <f>VLOOKUP(B389,input!$I$3:$J$28,2,FALSE)</f>
        <v>#N/A</v>
      </c>
    </row>
    <row r="390" spans="1:6" ht="45">
      <c r="A390" s="124" t="s">
        <v>790</v>
      </c>
      <c r="B390" s="133" t="s">
        <v>791</v>
      </c>
      <c r="C390" s="138" t="s">
        <v>50</v>
      </c>
      <c r="D390" s="157">
        <v>49.5</v>
      </c>
      <c r="E390" s="160">
        <f t="shared" si="5"/>
        <v>44.99</v>
      </c>
      <c r="F390" s="120">
        <f>VLOOKUP(B390,input!$I$3:$J$28,2,FALSE)</f>
        <v>44.99</v>
      </c>
    </row>
    <row r="391" spans="1:6" ht="45">
      <c r="A391" s="124" t="s">
        <v>792</v>
      </c>
      <c r="B391" s="133" t="s">
        <v>793</v>
      </c>
      <c r="C391" s="138" t="s">
        <v>348</v>
      </c>
      <c r="D391" s="153">
        <v>3225</v>
      </c>
      <c r="E391" s="160">
        <f t="shared" si="5"/>
        <v>3225</v>
      </c>
      <c r="F391" s="120" t="e">
        <f>VLOOKUP(B391,input!$I$3:$J$28,2,FALSE)</f>
        <v>#N/A</v>
      </c>
    </row>
    <row r="392" spans="1:6" ht="45">
      <c r="A392" s="124" t="s">
        <v>794</v>
      </c>
      <c r="B392" s="133" t="s">
        <v>795</v>
      </c>
      <c r="C392" s="138" t="s">
        <v>45</v>
      </c>
      <c r="D392" s="153">
        <v>0</v>
      </c>
      <c r="E392" s="160">
        <f t="shared" si="5"/>
        <v>0</v>
      </c>
      <c r="F392" s="120" t="e">
        <f>VLOOKUP(B392,input!$I$3:$J$28,2,FALSE)</f>
        <v>#N/A</v>
      </c>
    </row>
    <row r="393" spans="1:6" ht="30">
      <c r="A393" s="124" t="s">
        <v>796</v>
      </c>
      <c r="B393" s="133" t="s">
        <v>797</v>
      </c>
      <c r="C393" s="138" t="s">
        <v>348</v>
      </c>
      <c r="D393" s="153">
        <v>0</v>
      </c>
      <c r="E393" s="160">
        <f t="shared" ref="E393:E438" si="6">_xlfn.IFNA(F393,D393)</f>
        <v>0</v>
      </c>
      <c r="F393" s="120" t="e">
        <f>VLOOKUP(B393,input!$I$3:$J$28,2,FALSE)</f>
        <v>#N/A</v>
      </c>
    </row>
    <row r="394" spans="1:6" ht="45">
      <c r="A394" s="124" t="s">
        <v>798</v>
      </c>
      <c r="B394" s="133" t="s">
        <v>799</v>
      </c>
      <c r="C394" s="138"/>
      <c r="D394" s="154">
        <v>1.3500000238418579</v>
      </c>
      <c r="E394" s="160">
        <f t="shared" si="6"/>
        <v>1.3500000238418579</v>
      </c>
      <c r="F394" s="120" t="e">
        <f>VLOOKUP(B394,input!$I$3:$J$28,2,FALSE)</f>
        <v>#N/A</v>
      </c>
    </row>
    <row r="395" spans="1:6" ht="30">
      <c r="A395" s="124" t="s">
        <v>800</v>
      </c>
      <c r="B395" s="133" t="s">
        <v>801</v>
      </c>
      <c r="C395" s="138"/>
      <c r="D395" s="158">
        <v>0.97000002861022949</v>
      </c>
      <c r="E395" s="160">
        <f t="shared" si="6"/>
        <v>0.97000002861022949</v>
      </c>
      <c r="F395" s="120" t="e">
        <f>VLOOKUP(B395,input!$I$3:$J$28,2,FALSE)</f>
        <v>#N/A</v>
      </c>
    </row>
    <row r="396" spans="1:6" ht="30">
      <c r="A396" s="124" t="s">
        <v>802</v>
      </c>
      <c r="B396" s="133" t="s">
        <v>803</v>
      </c>
      <c r="C396" s="138"/>
      <c r="D396" s="158">
        <v>0.72000002861022949</v>
      </c>
      <c r="E396" s="160">
        <f t="shared" si="6"/>
        <v>0.72000002861022949</v>
      </c>
      <c r="F396" s="120" t="e">
        <f>VLOOKUP(B396,input!$I$3:$J$28,2,FALSE)</f>
        <v>#N/A</v>
      </c>
    </row>
    <row r="397" spans="1:6" ht="30">
      <c r="A397" s="124" t="s">
        <v>804</v>
      </c>
      <c r="B397" s="133" t="s">
        <v>805</v>
      </c>
      <c r="C397" s="138" t="s">
        <v>45</v>
      </c>
      <c r="D397" s="157">
        <v>99.75</v>
      </c>
      <c r="E397" s="160">
        <f t="shared" si="6"/>
        <v>99.75</v>
      </c>
      <c r="F397" s="120" t="e">
        <f>VLOOKUP(B397,input!$I$3:$J$28,2,FALSE)</f>
        <v>#N/A</v>
      </c>
    </row>
    <row r="398" spans="1:6" ht="30">
      <c r="A398" s="124" t="s">
        <v>806</v>
      </c>
      <c r="B398" s="133" t="s">
        <v>807</v>
      </c>
      <c r="C398" s="138"/>
      <c r="D398" s="154">
        <v>1</v>
      </c>
      <c r="E398" s="160">
        <f t="shared" si="6"/>
        <v>1</v>
      </c>
      <c r="F398" s="120" t="e">
        <f>VLOOKUP(B398,input!$I$3:$J$28,2,FALSE)</f>
        <v>#N/A</v>
      </c>
    </row>
    <row r="399" spans="1:6" ht="45">
      <c r="A399" s="124" t="s">
        <v>808</v>
      </c>
      <c r="B399" s="133" t="s">
        <v>809</v>
      </c>
      <c r="C399" s="138" t="s">
        <v>50</v>
      </c>
      <c r="D399" s="157">
        <v>10.449999809265137</v>
      </c>
      <c r="E399" s="160">
        <f t="shared" si="6"/>
        <v>9.4978888888888893</v>
      </c>
      <c r="F399" s="120">
        <f>VLOOKUP(B399,input!$I$3:$J$28,2,FALSE)</f>
        <v>9.4978888888888893</v>
      </c>
    </row>
    <row r="400" spans="1:6" ht="45">
      <c r="A400" s="124" t="s">
        <v>810</v>
      </c>
      <c r="B400" s="133" t="s">
        <v>811</v>
      </c>
      <c r="C400" s="138" t="s">
        <v>348</v>
      </c>
      <c r="D400" s="156">
        <v>2943</v>
      </c>
      <c r="E400" s="160">
        <f t="shared" si="6"/>
        <v>2943</v>
      </c>
      <c r="F400" s="120" t="e">
        <f>VLOOKUP(B400,input!$I$3:$J$28,2,FALSE)</f>
        <v>#N/A</v>
      </c>
    </row>
    <row r="401" spans="1:6" ht="45">
      <c r="A401" s="124" t="s">
        <v>812</v>
      </c>
      <c r="B401" s="133" t="s">
        <v>813</v>
      </c>
      <c r="C401" s="138" t="s">
        <v>45</v>
      </c>
      <c r="D401" s="153">
        <v>0</v>
      </c>
      <c r="E401" s="160">
        <f t="shared" si="6"/>
        <v>0</v>
      </c>
      <c r="F401" s="120" t="e">
        <f>VLOOKUP(B401,input!$I$3:$J$28,2,FALSE)</f>
        <v>#N/A</v>
      </c>
    </row>
    <row r="402" spans="1:6" ht="30">
      <c r="A402" s="124" t="s">
        <v>814</v>
      </c>
      <c r="B402" s="133" t="s">
        <v>815</v>
      </c>
      <c r="C402" s="138" t="s">
        <v>348</v>
      </c>
      <c r="D402" s="153">
        <v>0</v>
      </c>
      <c r="E402" s="160">
        <f t="shared" si="6"/>
        <v>0</v>
      </c>
      <c r="F402" s="120" t="e">
        <f>VLOOKUP(B402,input!$I$3:$J$28,2,FALSE)</f>
        <v>#N/A</v>
      </c>
    </row>
    <row r="403" spans="1:6" ht="45">
      <c r="A403" s="124" t="s">
        <v>816</v>
      </c>
      <c r="B403" s="133" t="s">
        <v>817</v>
      </c>
      <c r="C403" s="138"/>
      <c r="D403" s="154">
        <v>1.3500000238418579</v>
      </c>
      <c r="E403" s="160">
        <f t="shared" si="6"/>
        <v>1.3500000238418579</v>
      </c>
      <c r="F403" s="120" t="e">
        <f>VLOOKUP(B403,input!$I$3:$J$28,2,FALSE)</f>
        <v>#N/A</v>
      </c>
    </row>
    <row r="404" spans="1:6" ht="30">
      <c r="A404" s="124" t="s">
        <v>818</v>
      </c>
      <c r="B404" s="133" t="s">
        <v>819</v>
      </c>
      <c r="C404" s="138"/>
      <c r="D404" s="158">
        <v>0.97000002861022949</v>
      </c>
      <c r="E404" s="160">
        <f t="shared" si="6"/>
        <v>0.97000002861022949</v>
      </c>
      <c r="F404" s="120" t="e">
        <f>VLOOKUP(B404,input!$I$3:$J$28,2,FALSE)</f>
        <v>#N/A</v>
      </c>
    </row>
    <row r="405" spans="1:6" ht="30">
      <c r="A405" s="124" t="s">
        <v>820</v>
      </c>
      <c r="B405" s="133" t="s">
        <v>821</v>
      </c>
      <c r="C405" s="138"/>
      <c r="D405" s="158">
        <v>0.72000002861022949</v>
      </c>
      <c r="E405" s="160">
        <f t="shared" si="6"/>
        <v>0.72000002861022949</v>
      </c>
      <c r="F405" s="120" t="e">
        <f>VLOOKUP(B405,input!$I$3:$J$28,2,FALSE)</f>
        <v>#N/A</v>
      </c>
    </row>
    <row r="406" spans="1:6" ht="30">
      <c r="A406" s="124" t="s">
        <v>822</v>
      </c>
      <c r="B406" s="133" t="s">
        <v>823</v>
      </c>
      <c r="C406" s="138" t="s">
        <v>45</v>
      </c>
      <c r="D406" s="157">
        <v>99.75</v>
      </c>
      <c r="E406" s="160">
        <f t="shared" si="6"/>
        <v>99.75</v>
      </c>
      <c r="F406" s="120" t="e">
        <f>VLOOKUP(B406,input!$I$3:$J$28,2,FALSE)</f>
        <v>#N/A</v>
      </c>
    </row>
    <row r="407" spans="1:6" ht="30">
      <c r="A407" s="124" t="s">
        <v>824</v>
      </c>
      <c r="B407" s="133" t="s">
        <v>825</v>
      </c>
      <c r="C407" s="138"/>
      <c r="D407" s="154">
        <v>1</v>
      </c>
      <c r="E407" s="160">
        <f t="shared" si="6"/>
        <v>1</v>
      </c>
      <c r="F407" s="120" t="e">
        <f>VLOOKUP(B407,input!$I$3:$J$28,2,FALSE)</f>
        <v>#N/A</v>
      </c>
    </row>
    <row r="408" spans="1:6" ht="45">
      <c r="A408" s="124" t="s">
        <v>826</v>
      </c>
      <c r="B408" s="133" t="s">
        <v>827</v>
      </c>
      <c r="C408" s="138" t="s">
        <v>50</v>
      </c>
      <c r="D408" s="154">
        <v>2.75</v>
      </c>
      <c r="E408" s="160">
        <f t="shared" si="6"/>
        <v>2.4994444444444444</v>
      </c>
      <c r="F408" s="120">
        <f>VLOOKUP(B408,input!$I$3:$J$28,2,FALSE)</f>
        <v>2.4994444444444444</v>
      </c>
    </row>
    <row r="409" spans="1:6" ht="30">
      <c r="A409" s="124" t="s">
        <v>828</v>
      </c>
      <c r="B409" s="133" t="s">
        <v>829</v>
      </c>
      <c r="C409" s="138" t="s">
        <v>45</v>
      </c>
      <c r="D409" s="157">
        <v>54</v>
      </c>
      <c r="E409" s="160">
        <f t="shared" si="6"/>
        <v>54</v>
      </c>
      <c r="F409" s="120" t="e">
        <f>VLOOKUP(B409,input!$I$3:$J$28,2,FALSE)</f>
        <v>#N/A</v>
      </c>
    </row>
    <row r="410" spans="1:6" ht="45">
      <c r="A410" s="124" t="s">
        <v>830</v>
      </c>
      <c r="B410" s="133" t="s">
        <v>831</v>
      </c>
      <c r="C410" s="138" t="s">
        <v>45</v>
      </c>
      <c r="D410" s="153">
        <v>0</v>
      </c>
      <c r="E410" s="160">
        <f t="shared" si="6"/>
        <v>0</v>
      </c>
      <c r="F410" s="120" t="e">
        <f>VLOOKUP(B410,input!$I$3:$J$28,2,FALSE)</f>
        <v>#N/A</v>
      </c>
    </row>
    <row r="411" spans="1:6" ht="30">
      <c r="A411" s="124" t="s">
        <v>832</v>
      </c>
      <c r="B411" s="133" t="s">
        <v>833</v>
      </c>
      <c r="C411" s="138" t="s">
        <v>348</v>
      </c>
      <c r="D411" s="153">
        <v>0</v>
      </c>
      <c r="E411" s="160">
        <f t="shared" si="6"/>
        <v>0</v>
      </c>
      <c r="F411" s="120" t="e">
        <f>VLOOKUP(B411,input!$I$3:$J$28,2,FALSE)</f>
        <v>#N/A</v>
      </c>
    </row>
    <row r="412" spans="1:6" ht="45">
      <c r="A412" s="124" t="s">
        <v>834</v>
      </c>
      <c r="B412" s="133" t="s">
        <v>835</v>
      </c>
      <c r="C412" s="138"/>
      <c r="D412" s="154">
        <v>1.3500000238418579</v>
      </c>
      <c r="E412" s="160">
        <f t="shared" si="6"/>
        <v>1.3500000238418579</v>
      </c>
      <c r="F412" s="120" t="e">
        <f>VLOOKUP(B412,input!$I$3:$J$28,2,FALSE)</f>
        <v>#N/A</v>
      </c>
    </row>
    <row r="413" spans="1:6" ht="30">
      <c r="A413" s="124" t="s">
        <v>836</v>
      </c>
      <c r="B413" s="133" t="s">
        <v>837</v>
      </c>
      <c r="C413" s="138"/>
      <c r="D413" s="158">
        <v>0.97000002861022949</v>
      </c>
      <c r="E413" s="160">
        <f t="shared" si="6"/>
        <v>0.97000002861022949</v>
      </c>
      <c r="F413" s="120" t="e">
        <f>VLOOKUP(B413,input!$I$3:$J$28,2,FALSE)</f>
        <v>#N/A</v>
      </c>
    </row>
    <row r="414" spans="1:6" ht="30">
      <c r="A414" s="124" t="s">
        <v>838</v>
      </c>
      <c r="B414" s="133" t="s">
        <v>839</v>
      </c>
      <c r="C414" s="138"/>
      <c r="D414" s="158">
        <v>0.72000002861022949</v>
      </c>
      <c r="E414" s="160">
        <f t="shared" si="6"/>
        <v>0.72000002861022949</v>
      </c>
      <c r="F414" s="120" t="e">
        <f>VLOOKUP(B414,input!$I$3:$J$28,2,FALSE)</f>
        <v>#N/A</v>
      </c>
    </row>
    <row r="415" spans="1:6" ht="30">
      <c r="A415" s="124" t="s">
        <v>840</v>
      </c>
      <c r="B415" s="133" t="s">
        <v>841</v>
      </c>
      <c r="C415" s="138" t="s">
        <v>45</v>
      </c>
      <c r="D415" s="157">
        <v>99.75</v>
      </c>
      <c r="E415" s="160">
        <f t="shared" si="6"/>
        <v>99.75</v>
      </c>
      <c r="F415" s="120" t="e">
        <f>VLOOKUP(B415,input!$I$3:$J$28,2,FALSE)</f>
        <v>#N/A</v>
      </c>
    </row>
    <row r="416" spans="1:6" ht="30">
      <c r="A416" s="124" t="s">
        <v>842</v>
      </c>
      <c r="B416" s="133" t="s">
        <v>843</v>
      </c>
      <c r="C416" s="138"/>
      <c r="D416" s="154">
        <v>1</v>
      </c>
      <c r="E416" s="160">
        <f t="shared" si="6"/>
        <v>1</v>
      </c>
      <c r="F416" s="120" t="e">
        <f>VLOOKUP(B416,input!$I$3:$J$28,2,FALSE)</f>
        <v>#N/A</v>
      </c>
    </row>
    <row r="417" spans="1:6" ht="45">
      <c r="A417" s="124" t="s">
        <v>844</v>
      </c>
      <c r="B417" s="133" t="s">
        <v>845</v>
      </c>
      <c r="C417" s="138" t="s">
        <v>50</v>
      </c>
      <c r="D417" s="158">
        <v>0.95000004768371582</v>
      </c>
      <c r="E417" s="160">
        <f t="shared" si="6"/>
        <v>0.86344444444444446</v>
      </c>
      <c r="F417" s="120">
        <f>VLOOKUP(B417,input!$I$3:$J$28,2,FALSE)</f>
        <v>0.86344444444444446</v>
      </c>
    </row>
    <row r="418" spans="1:6" ht="30">
      <c r="A418" s="124" t="s">
        <v>846</v>
      </c>
      <c r="B418" s="133" t="s">
        <v>847</v>
      </c>
      <c r="C418" s="138" t="s">
        <v>45</v>
      </c>
      <c r="D418" s="157">
        <v>56</v>
      </c>
      <c r="E418" s="160">
        <f t="shared" si="6"/>
        <v>56</v>
      </c>
      <c r="F418" s="120" t="e">
        <f>VLOOKUP(B418,input!$I$3:$J$28,2,FALSE)</f>
        <v>#N/A</v>
      </c>
    </row>
    <row r="419" spans="1:6" ht="45">
      <c r="A419" s="124" t="s">
        <v>848</v>
      </c>
      <c r="B419" s="133" t="s">
        <v>849</v>
      </c>
      <c r="C419" s="138" t="s">
        <v>45</v>
      </c>
      <c r="D419" s="153">
        <v>0</v>
      </c>
      <c r="E419" s="160">
        <f t="shared" si="6"/>
        <v>0</v>
      </c>
      <c r="F419" s="120" t="e">
        <f>VLOOKUP(B419,input!$I$3:$J$28,2,FALSE)</f>
        <v>#N/A</v>
      </c>
    </row>
    <row r="420" spans="1:6" ht="45">
      <c r="A420" s="124" t="s">
        <v>850</v>
      </c>
      <c r="B420" s="133" t="s">
        <v>851</v>
      </c>
      <c r="C420" s="138" t="s">
        <v>348</v>
      </c>
      <c r="D420" s="154">
        <v>2.3258519172668457</v>
      </c>
      <c r="E420" s="160">
        <f t="shared" si="6"/>
        <v>2.3258519172668457</v>
      </c>
      <c r="F420" s="120" t="e">
        <f>VLOOKUP(B420,input!$I$3:$J$28,2,FALSE)</f>
        <v>#N/A</v>
      </c>
    </row>
    <row r="421" spans="1:6" ht="45">
      <c r="A421" s="124" t="s">
        <v>852</v>
      </c>
      <c r="B421" s="133" t="s">
        <v>853</v>
      </c>
      <c r="C421" s="138"/>
      <c r="D421" s="154">
        <v>1.3500000238418579</v>
      </c>
      <c r="E421" s="160">
        <f t="shared" si="6"/>
        <v>1.3500000238418579</v>
      </c>
      <c r="F421" s="120" t="e">
        <f>VLOOKUP(B421,input!$I$3:$J$28,2,FALSE)</f>
        <v>#N/A</v>
      </c>
    </row>
    <row r="422" spans="1:6" ht="30">
      <c r="A422" s="124" t="s">
        <v>854</v>
      </c>
      <c r="B422" s="133" t="s">
        <v>855</v>
      </c>
      <c r="C422" s="138"/>
      <c r="D422" s="158">
        <v>0.97000002861022949</v>
      </c>
      <c r="E422" s="160">
        <f t="shared" si="6"/>
        <v>0.97000002861022949</v>
      </c>
      <c r="F422" s="120" t="e">
        <f>VLOOKUP(B422,input!$I$3:$J$28,2,FALSE)</f>
        <v>#N/A</v>
      </c>
    </row>
    <row r="423" spans="1:6" ht="30">
      <c r="A423" s="124" t="s">
        <v>856</v>
      </c>
      <c r="B423" s="133" t="s">
        <v>857</v>
      </c>
      <c r="C423" s="138"/>
      <c r="D423" s="158">
        <v>0.72000002861022949</v>
      </c>
      <c r="E423" s="160">
        <f t="shared" si="6"/>
        <v>0.72000002861022949</v>
      </c>
      <c r="F423" s="120" t="e">
        <f>VLOOKUP(B423,input!$I$3:$J$28,2,FALSE)</f>
        <v>#N/A</v>
      </c>
    </row>
    <row r="424" spans="1:6" ht="30">
      <c r="A424" s="124" t="s">
        <v>858</v>
      </c>
      <c r="B424" s="133" t="s">
        <v>859</v>
      </c>
      <c r="C424" s="138" t="s">
        <v>45</v>
      </c>
      <c r="D424" s="157">
        <v>99.75</v>
      </c>
      <c r="E424" s="160">
        <f t="shared" si="6"/>
        <v>99.75</v>
      </c>
      <c r="F424" s="120" t="e">
        <f>VLOOKUP(B424,input!$I$3:$J$28,2,FALSE)</f>
        <v>#N/A</v>
      </c>
    </row>
    <row r="425" spans="1:6" ht="30">
      <c r="A425" s="124" t="s">
        <v>860</v>
      </c>
      <c r="B425" s="133" t="s">
        <v>861</v>
      </c>
      <c r="C425" s="138"/>
      <c r="D425" s="154">
        <v>1</v>
      </c>
      <c r="E425" s="160">
        <f t="shared" si="6"/>
        <v>1</v>
      </c>
      <c r="F425" s="120" t="e">
        <f>VLOOKUP(B425,input!$I$3:$J$28,2,FALSE)</f>
        <v>#N/A</v>
      </c>
    </row>
    <row r="426" spans="1:6">
      <c r="A426" s="124" t="s">
        <v>862</v>
      </c>
      <c r="B426" s="133" t="s">
        <v>863</v>
      </c>
      <c r="C426" s="138"/>
      <c r="D426" s="130" t="s">
        <v>864</v>
      </c>
      <c r="E426" s="160" t="str">
        <f t="shared" si="6"/>
        <v>ESP</v>
      </c>
      <c r="F426" s="120" t="e">
        <f>VLOOKUP(B426,input!$I$3:$J$28,2,FALSE)</f>
        <v>#N/A</v>
      </c>
    </row>
    <row r="427" spans="1:6">
      <c r="A427" s="124" t="s">
        <v>865</v>
      </c>
      <c r="B427" s="133" t="s">
        <v>866</v>
      </c>
      <c r="C427" s="138"/>
      <c r="D427" s="130" t="s">
        <v>867</v>
      </c>
      <c r="E427" s="160" t="str">
        <f t="shared" si="6"/>
        <v>STACK</v>
      </c>
      <c r="F427" s="120" t="e">
        <f>VLOOKUP(B427,input!$I$3:$J$28,2,FALSE)</f>
        <v>#N/A</v>
      </c>
    </row>
    <row r="428" spans="1:6">
      <c r="A428" s="124" t="s">
        <v>868</v>
      </c>
      <c r="B428" s="133" t="s">
        <v>869</v>
      </c>
      <c r="C428" s="138"/>
      <c r="D428" s="130" t="s">
        <v>870</v>
      </c>
      <c r="E428" s="160" t="str">
        <f t="shared" si="6"/>
        <v>ID Fan-1</v>
      </c>
      <c r="F428" s="120" t="e">
        <f>VLOOKUP(B428,input!$I$3:$J$28,2,FALSE)</f>
        <v>#N/A</v>
      </c>
    </row>
    <row r="429" spans="1:6">
      <c r="A429" s="124" t="s">
        <v>871</v>
      </c>
      <c r="B429" s="133" t="s">
        <v>872</v>
      </c>
      <c r="C429" s="138"/>
      <c r="D429" s="130" t="s">
        <v>873</v>
      </c>
      <c r="E429" s="160" t="str">
        <f t="shared" si="6"/>
        <v>ID Fan-2</v>
      </c>
      <c r="F429" s="120" t="e">
        <f>VLOOKUP(B429,input!$I$3:$J$28,2,FALSE)</f>
        <v>#N/A</v>
      </c>
    </row>
    <row r="430" spans="1:6">
      <c r="A430" s="124" t="s">
        <v>874</v>
      </c>
      <c r="B430" s="133" t="s">
        <v>875</v>
      </c>
      <c r="C430" s="138"/>
      <c r="D430" s="130" t="s">
        <v>876</v>
      </c>
      <c r="E430" s="160" t="str">
        <f t="shared" si="6"/>
        <v>SA Fan-1</v>
      </c>
      <c r="F430" s="120" t="e">
        <f>VLOOKUP(B430,input!$I$3:$J$28,2,FALSE)</f>
        <v>#N/A</v>
      </c>
    </row>
    <row r="431" spans="1:6">
      <c r="A431" s="124" t="s">
        <v>877</v>
      </c>
      <c r="B431" s="133" t="s">
        <v>878</v>
      </c>
      <c r="C431" s="138"/>
      <c r="D431" s="130" t="s">
        <v>879</v>
      </c>
      <c r="E431" s="160" t="str">
        <f t="shared" si="6"/>
        <v>SA Fan-2</v>
      </c>
      <c r="F431" s="120" t="e">
        <f>VLOOKUP(B431,input!$I$3:$J$28,2,FALSE)</f>
        <v>#N/A</v>
      </c>
    </row>
    <row r="432" spans="1:6">
      <c r="A432" s="124" t="s">
        <v>880</v>
      </c>
      <c r="B432" s="133" t="s">
        <v>881</v>
      </c>
      <c r="C432" s="138"/>
      <c r="D432" s="130" t="s">
        <v>882</v>
      </c>
      <c r="E432" s="160" t="str">
        <f t="shared" si="6"/>
        <v>PA Fan-1</v>
      </c>
      <c r="F432" s="120" t="e">
        <f>VLOOKUP(B432,input!$I$3:$J$28,2,FALSE)</f>
        <v>#N/A</v>
      </c>
    </row>
    <row r="433" spans="1:6">
      <c r="A433" s="124" t="s">
        <v>883</v>
      </c>
      <c r="B433" s="133" t="s">
        <v>884</v>
      </c>
      <c r="C433" s="138"/>
      <c r="D433" s="130" t="s">
        <v>885</v>
      </c>
      <c r="E433" s="160" t="str">
        <f t="shared" si="6"/>
        <v>PA Fan-2</v>
      </c>
      <c r="F433" s="120" t="e">
        <f>VLOOKUP(B433,input!$I$3:$J$28,2,FALSE)</f>
        <v>#N/A</v>
      </c>
    </row>
    <row r="434" spans="1:6">
      <c r="A434" s="124" t="s">
        <v>886</v>
      </c>
      <c r="B434" s="133" t="s">
        <v>887</v>
      </c>
      <c r="C434" s="138"/>
      <c r="D434" s="130" t="s">
        <v>888</v>
      </c>
      <c r="E434" s="160" t="str">
        <f t="shared" si="6"/>
        <v>AIR PREHEATER</v>
      </c>
      <c r="F434" s="120" t="e">
        <f>VLOOKUP(B434,input!$I$3:$J$28,2,FALSE)</f>
        <v>#N/A</v>
      </c>
    </row>
    <row r="435" spans="1:6">
      <c r="A435" s="124" t="s">
        <v>889</v>
      </c>
      <c r="B435" s="133" t="s">
        <v>890</v>
      </c>
      <c r="C435" s="138"/>
      <c r="D435" s="130" t="s">
        <v>891</v>
      </c>
      <c r="E435" s="160" t="str">
        <f t="shared" si="6"/>
        <v>DESUP</v>
      </c>
      <c r="F435" s="120" t="e">
        <f>VLOOKUP(B435,input!$I$3:$J$28,2,FALSE)</f>
        <v>#N/A</v>
      </c>
    </row>
    <row r="436" spans="1:6" ht="45">
      <c r="A436" s="124" t="s">
        <v>892</v>
      </c>
      <c r="B436" s="133" t="s">
        <v>893</v>
      </c>
      <c r="C436" s="138"/>
      <c r="D436" s="159" t="s">
        <v>894</v>
      </c>
      <c r="E436" s="160" t="str">
        <f t="shared" si="6"/>
        <v>GLAND STEAM_x000D_
HEATER</v>
      </c>
      <c r="F436" s="120" t="e">
        <f>VLOOKUP(B436,input!$I$3:$J$28,2,FALSE)</f>
        <v>#N/A</v>
      </c>
    </row>
    <row r="437" spans="1:6">
      <c r="A437" s="124" t="s">
        <v>895</v>
      </c>
      <c r="B437" s="133" t="s">
        <v>896</v>
      </c>
      <c r="C437" s="138"/>
      <c r="D437" s="130" t="s">
        <v>897</v>
      </c>
      <c r="E437" s="160" t="str">
        <f t="shared" si="6"/>
        <v>CONDENSER</v>
      </c>
      <c r="F437" s="120" t="e">
        <f>VLOOKUP(B437,input!$I$3:$J$28,2,FALSE)</f>
        <v>#N/A</v>
      </c>
    </row>
    <row r="438" spans="1:6">
      <c r="A438" s="124" t="s">
        <v>898</v>
      </c>
      <c r="B438" s="133" t="s">
        <v>899</v>
      </c>
      <c r="C438" s="138"/>
      <c r="D438" s="130" t="s">
        <v>900</v>
      </c>
      <c r="E438" s="160" t="str">
        <f t="shared" si="6"/>
        <v>STEAM TURBINE GENERATOR</v>
      </c>
      <c r="F438" s="120" t="e">
        <f>VLOOKUP(B438,input!$I$3:$J$28,2,FALSE)</f>
        <v>#N/A</v>
      </c>
    </row>
    <row r="439" spans="1:6">
      <c r="A439" s="124"/>
      <c r="B439" s="133"/>
      <c r="C439" s="138"/>
      <c r="D439" s="130"/>
      <c r="E439" s="150"/>
    </row>
    <row r="440" spans="1:6">
      <c r="A440" s="127"/>
      <c r="B440" s="144" t="s">
        <v>5</v>
      </c>
      <c r="C440" s="145" t="s">
        <v>3</v>
      </c>
      <c r="D440" s="132" t="s">
        <v>6</v>
      </c>
      <c r="E440" s="151" t="s">
        <v>6</v>
      </c>
    </row>
    <row r="441" spans="1:6">
      <c r="A441" s="124" t="s">
        <v>901</v>
      </c>
      <c r="B441" s="134" t="s">
        <v>902</v>
      </c>
      <c r="C441" s="139" t="s">
        <v>50</v>
      </c>
      <c r="D441" s="161">
        <v>1.0132377147674561</v>
      </c>
      <c r="E441" s="172">
        <v>1.0122001171112061</v>
      </c>
    </row>
    <row r="442" spans="1:6">
      <c r="A442" s="124" t="s">
        <v>903</v>
      </c>
      <c r="B442" s="134" t="s">
        <v>904</v>
      </c>
      <c r="C442" s="139" t="s">
        <v>42</v>
      </c>
      <c r="D442" s="162">
        <v>29.999990463256836</v>
      </c>
      <c r="E442" s="173">
        <v>24.999990463256836</v>
      </c>
    </row>
    <row r="443" spans="1:6">
      <c r="A443" s="124" t="s">
        <v>905</v>
      </c>
      <c r="B443" s="134" t="s">
        <v>906</v>
      </c>
      <c r="C443" s="139" t="s">
        <v>45</v>
      </c>
      <c r="D443" s="162">
        <v>83</v>
      </c>
      <c r="E443" s="178">
        <v>100</v>
      </c>
    </row>
    <row r="444" spans="1:6" ht="30">
      <c r="A444" s="124" t="s">
        <v>907</v>
      </c>
      <c r="B444" s="134" t="s">
        <v>908</v>
      </c>
      <c r="C444" s="139" t="s">
        <v>42</v>
      </c>
      <c r="D444" s="162">
        <v>27.550378799438477</v>
      </c>
      <c r="E444" s="173">
        <v>24.999990463256836</v>
      </c>
    </row>
    <row r="445" spans="1:6">
      <c r="A445" s="124" t="s">
        <v>909</v>
      </c>
      <c r="B445" s="134" t="s">
        <v>910</v>
      </c>
      <c r="C445" s="139" t="s">
        <v>15</v>
      </c>
      <c r="D445" s="163">
        <v>16498.857421875</v>
      </c>
      <c r="E445" s="173">
        <v>43.929153442382812</v>
      </c>
    </row>
    <row r="446" spans="1:6">
      <c r="A446" s="124" t="s">
        <v>911</v>
      </c>
      <c r="B446" s="134" t="s">
        <v>912</v>
      </c>
      <c r="C446" s="139" t="s">
        <v>15</v>
      </c>
      <c r="D446" s="163">
        <v>14824.36328125</v>
      </c>
      <c r="E446" s="175">
        <v>-1548.3575439453125</v>
      </c>
    </row>
    <row r="447" spans="1:6" ht="30">
      <c r="A447" s="124" t="s">
        <v>913</v>
      </c>
      <c r="B447" s="134" t="s">
        <v>914</v>
      </c>
      <c r="C447" s="139" t="s">
        <v>15</v>
      </c>
      <c r="D447" s="164">
        <v>1674.494384765625</v>
      </c>
      <c r="E447" s="175">
        <v>1592.2867431640625</v>
      </c>
    </row>
    <row r="448" spans="1:6">
      <c r="A448" s="124" t="s">
        <v>915</v>
      </c>
      <c r="B448" s="134" t="s">
        <v>916</v>
      </c>
      <c r="C448" s="139" t="s">
        <v>15</v>
      </c>
      <c r="D448" s="164">
        <v>1592</v>
      </c>
      <c r="E448" s="175">
        <v>1592.0670166015625</v>
      </c>
    </row>
    <row r="449" spans="1:5">
      <c r="A449" s="124" t="s">
        <v>917</v>
      </c>
      <c r="B449" s="134" t="s">
        <v>918</v>
      </c>
      <c r="C449" s="139" t="s">
        <v>15</v>
      </c>
      <c r="D449" s="162">
        <v>82.494285583496094</v>
      </c>
      <c r="E449" s="177">
        <v>0.21964576840400696</v>
      </c>
    </row>
    <row r="450" spans="1:5" ht="30">
      <c r="A450" s="124" t="s">
        <v>919</v>
      </c>
      <c r="B450" s="134" t="s">
        <v>920</v>
      </c>
      <c r="C450" s="139" t="s">
        <v>45</v>
      </c>
      <c r="D450" s="162">
        <v>22.974843978881836</v>
      </c>
      <c r="E450" s="176">
        <v>0</v>
      </c>
    </row>
    <row r="451" spans="1:5">
      <c r="A451" s="124" t="s">
        <v>921</v>
      </c>
      <c r="B451" s="134" t="s">
        <v>922</v>
      </c>
      <c r="C451" s="139" t="s">
        <v>923</v>
      </c>
      <c r="D451" s="163">
        <v>15669.3115234375</v>
      </c>
      <c r="E451" s="176">
        <v>0</v>
      </c>
    </row>
    <row r="452" spans="1:5">
      <c r="A452" s="124" t="s">
        <v>924</v>
      </c>
      <c r="B452" s="134" t="s">
        <v>925</v>
      </c>
      <c r="C452" s="139" t="s">
        <v>45</v>
      </c>
      <c r="D452" s="162">
        <v>20.643093109130859</v>
      </c>
      <c r="E452" s="176">
        <v>0</v>
      </c>
    </row>
    <row r="453" spans="1:5">
      <c r="A453" s="124" t="s">
        <v>926</v>
      </c>
      <c r="B453" s="134" t="s">
        <v>927</v>
      </c>
      <c r="C453" s="139" t="s">
        <v>923</v>
      </c>
      <c r="D453" s="163">
        <v>17439.24609375</v>
      </c>
      <c r="E453" s="176">
        <v>0</v>
      </c>
    </row>
    <row r="454" spans="1:5">
      <c r="A454" s="124" t="s">
        <v>928</v>
      </c>
      <c r="B454" s="134" t="s">
        <v>929</v>
      </c>
      <c r="C454" s="139" t="s">
        <v>15</v>
      </c>
      <c r="D454" s="163">
        <v>71812.703125</v>
      </c>
      <c r="E454" s="176">
        <v>0</v>
      </c>
    </row>
    <row r="455" spans="1:5">
      <c r="A455" s="124" t="s">
        <v>930</v>
      </c>
      <c r="B455" s="134" t="s">
        <v>931</v>
      </c>
      <c r="C455" s="139" t="s">
        <v>15</v>
      </c>
      <c r="D455" s="165">
        <v>0</v>
      </c>
      <c r="E455" s="176">
        <v>0</v>
      </c>
    </row>
    <row r="456" spans="1:5">
      <c r="A456" s="124" t="s">
        <v>932</v>
      </c>
      <c r="B456" s="134" t="s">
        <v>933</v>
      </c>
      <c r="C456" s="139" t="s">
        <v>45</v>
      </c>
      <c r="D456" s="162">
        <v>20.643093109130859</v>
      </c>
      <c r="E456" s="176">
        <v>0</v>
      </c>
    </row>
    <row r="457" spans="1:5">
      <c r="A457" s="124" t="s">
        <v>934</v>
      </c>
      <c r="B457" s="134" t="s">
        <v>935</v>
      </c>
      <c r="C457" s="139" t="s">
        <v>45</v>
      </c>
      <c r="D457" s="162">
        <v>20.643093109130859</v>
      </c>
      <c r="E457" s="176">
        <v>0</v>
      </c>
    </row>
    <row r="458" spans="1:5" ht="30">
      <c r="A458" s="124" t="s">
        <v>936</v>
      </c>
      <c r="B458" s="134" t="s">
        <v>937</v>
      </c>
      <c r="C458" s="139" t="s">
        <v>45</v>
      </c>
      <c r="D458" s="162">
        <v>18.795843124389648</v>
      </c>
      <c r="E458" s="176">
        <v>0</v>
      </c>
    </row>
    <row r="459" spans="1:5">
      <c r="A459" s="124" t="s">
        <v>938</v>
      </c>
      <c r="B459" s="134" t="s">
        <v>939</v>
      </c>
      <c r="C459" s="139" t="s">
        <v>923</v>
      </c>
      <c r="D459" s="163">
        <v>19153.171875</v>
      </c>
      <c r="E459" s="176">
        <v>0</v>
      </c>
    </row>
    <row r="460" spans="1:5" ht="30">
      <c r="A460" s="124" t="s">
        <v>940</v>
      </c>
      <c r="B460" s="134" t="s">
        <v>941</v>
      </c>
      <c r="C460" s="139" t="s">
        <v>15</v>
      </c>
      <c r="D460" s="163">
        <v>78870.4375</v>
      </c>
      <c r="E460" s="176">
        <v>0</v>
      </c>
    </row>
    <row r="461" spans="1:5" ht="30">
      <c r="A461" s="124" t="s">
        <v>942</v>
      </c>
      <c r="B461" s="134" t="s">
        <v>943</v>
      </c>
      <c r="C461" s="139" t="s">
        <v>15</v>
      </c>
      <c r="D461" s="163">
        <v>71812.703125</v>
      </c>
      <c r="E461" s="176">
        <v>0</v>
      </c>
    </row>
    <row r="462" spans="1:5" ht="30">
      <c r="A462" s="124" t="s">
        <v>944</v>
      </c>
      <c r="B462" s="134" t="s">
        <v>945</v>
      </c>
      <c r="C462" s="139" t="s">
        <v>45</v>
      </c>
      <c r="D462" s="162">
        <v>20.643093109130859</v>
      </c>
      <c r="E462" s="176">
        <v>0</v>
      </c>
    </row>
    <row r="463" spans="1:5">
      <c r="A463" s="124" t="s">
        <v>946</v>
      </c>
      <c r="B463" s="134" t="s">
        <v>947</v>
      </c>
      <c r="C463" s="139" t="s">
        <v>20</v>
      </c>
      <c r="D463" s="161">
        <v>1.8473901748657227</v>
      </c>
      <c r="E463" s="176">
        <v>0</v>
      </c>
    </row>
    <row r="464" spans="1:5">
      <c r="A464" s="124" t="s">
        <v>948</v>
      </c>
      <c r="B464" s="134" t="s">
        <v>949</v>
      </c>
      <c r="C464" s="139" t="s">
        <v>20</v>
      </c>
      <c r="D464" s="166">
        <v>0.20731857419013977</v>
      </c>
      <c r="E464" s="176">
        <v>0</v>
      </c>
    </row>
    <row r="465" spans="1:5" ht="30">
      <c r="A465" s="124" t="s">
        <v>950</v>
      </c>
      <c r="B465" s="134" t="s">
        <v>951</v>
      </c>
      <c r="C465" s="139" t="s">
        <v>15</v>
      </c>
      <c r="D465" s="165">
        <v>0</v>
      </c>
      <c r="E465" s="176">
        <v>0</v>
      </c>
    </row>
    <row r="466" spans="1:5">
      <c r="A466" s="124" t="s">
        <v>952</v>
      </c>
      <c r="B466" s="134" t="s">
        <v>953</v>
      </c>
      <c r="C466" s="139" t="s">
        <v>15</v>
      </c>
      <c r="D466" s="165">
        <v>0</v>
      </c>
      <c r="E466" s="176">
        <v>0</v>
      </c>
    </row>
    <row r="467" spans="1:5">
      <c r="A467" s="124" t="s">
        <v>954</v>
      </c>
      <c r="B467" s="134" t="s">
        <v>955</v>
      </c>
      <c r="C467" s="139" t="s">
        <v>15</v>
      </c>
      <c r="D467" s="163">
        <v>71812.703125</v>
      </c>
      <c r="E467" s="176">
        <v>0</v>
      </c>
    </row>
    <row r="468" spans="1:5" ht="30">
      <c r="A468" s="124" t="s">
        <v>956</v>
      </c>
      <c r="B468" s="134" t="s">
        <v>957</v>
      </c>
      <c r="C468" s="139" t="s">
        <v>15</v>
      </c>
      <c r="D468" s="165">
        <v>0</v>
      </c>
      <c r="E468" s="176">
        <v>0</v>
      </c>
    </row>
    <row r="469" spans="1:5">
      <c r="A469" s="124" t="s">
        <v>958</v>
      </c>
      <c r="B469" s="134" t="s">
        <v>959</v>
      </c>
      <c r="C469" s="139" t="s">
        <v>15</v>
      </c>
      <c r="D469" s="165">
        <v>0</v>
      </c>
      <c r="E469" s="176">
        <v>0</v>
      </c>
    </row>
    <row r="470" spans="1:5">
      <c r="A470" s="124" t="s">
        <v>960</v>
      </c>
      <c r="B470" s="134" t="s">
        <v>961</v>
      </c>
      <c r="C470" s="139" t="s">
        <v>15</v>
      </c>
      <c r="D470" s="163">
        <v>78870.4375</v>
      </c>
      <c r="E470" s="176">
        <v>0</v>
      </c>
    </row>
    <row r="471" spans="1:5">
      <c r="A471" s="124" t="s">
        <v>962</v>
      </c>
      <c r="B471" s="134" t="s">
        <v>963</v>
      </c>
      <c r="C471" s="139" t="s">
        <v>388</v>
      </c>
      <c r="D471" s="161">
        <v>2.891390323638916</v>
      </c>
      <c r="E471" s="172">
        <v>2.891390323638916</v>
      </c>
    </row>
    <row r="472" spans="1:5">
      <c r="A472" s="124" t="s">
        <v>964</v>
      </c>
      <c r="B472" s="134" t="s">
        <v>965</v>
      </c>
      <c r="C472" s="139" t="s">
        <v>966</v>
      </c>
      <c r="D472" s="167">
        <v>747.498779296875</v>
      </c>
      <c r="E472" s="181">
        <v>1.1416742609071662E-6</v>
      </c>
    </row>
    <row r="473" spans="1:5">
      <c r="A473" s="124" t="s">
        <v>967</v>
      </c>
      <c r="B473" s="134" t="s">
        <v>968</v>
      </c>
      <c r="C473" s="139" t="s">
        <v>388</v>
      </c>
      <c r="D473" s="161">
        <v>4.7393050193786621</v>
      </c>
      <c r="E473" s="172">
        <v>4.7393050193786621</v>
      </c>
    </row>
    <row r="474" spans="1:5">
      <c r="A474" s="124" t="s">
        <v>969</v>
      </c>
      <c r="B474" s="134" t="s">
        <v>970</v>
      </c>
      <c r="C474" s="139" t="s">
        <v>966</v>
      </c>
      <c r="D474" s="165">
        <v>0</v>
      </c>
      <c r="E474" s="176">
        <v>0</v>
      </c>
    </row>
    <row r="475" spans="1:5">
      <c r="A475" s="124" t="s">
        <v>971</v>
      </c>
      <c r="B475" s="134" t="s">
        <v>972</v>
      </c>
      <c r="C475" s="139"/>
      <c r="D475" s="168">
        <v>44512</v>
      </c>
      <c r="E475" s="179">
        <v>44434</v>
      </c>
    </row>
    <row r="476" spans="1:5" ht="30">
      <c r="A476" s="124" t="s">
        <v>973</v>
      </c>
      <c r="B476" s="134" t="s">
        <v>974</v>
      </c>
      <c r="C476" s="139" t="s">
        <v>975</v>
      </c>
      <c r="D476" s="163">
        <v>9096823</v>
      </c>
      <c r="E476" s="176">
        <v>0</v>
      </c>
    </row>
    <row r="477" spans="1:5" ht="30">
      <c r="A477" s="124" t="s">
        <v>976</v>
      </c>
      <c r="B477" s="134" t="s">
        <v>977</v>
      </c>
      <c r="C477" s="139" t="s">
        <v>975</v>
      </c>
      <c r="D477" s="163">
        <v>11697577</v>
      </c>
      <c r="E477" s="176">
        <v>0</v>
      </c>
    </row>
    <row r="478" spans="1:5">
      <c r="A478" s="124" t="s">
        <v>978</v>
      </c>
      <c r="B478" s="134" t="s">
        <v>979</v>
      </c>
      <c r="C478" s="139" t="s">
        <v>923</v>
      </c>
      <c r="D478" s="163">
        <v>14437.2548828125</v>
      </c>
      <c r="E478" s="174">
        <v>37550.78515625</v>
      </c>
    </row>
    <row r="479" spans="1:5">
      <c r="A479" s="124" t="s">
        <v>980</v>
      </c>
      <c r="B479" s="134" t="s">
        <v>981</v>
      </c>
      <c r="C479" s="139"/>
      <c r="D479" s="163">
        <v>8100</v>
      </c>
      <c r="E479" s="174">
        <v>8100</v>
      </c>
    </row>
    <row r="480" spans="1:5" ht="30">
      <c r="A480" s="124" t="s">
        <v>982</v>
      </c>
      <c r="B480" s="134" t="s">
        <v>983</v>
      </c>
      <c r="C480" s="139"/>
      <c r="D480" s="167">
        <v>120.07733917236328</v>
      </c>
      <c r="E480" s="173">
        <v>-12.541696548461914</v>
      </c>
    </row>
    <row r="481" spans="1:5">
      <c r="A481" s="124" t="s">
        <v>984</v>
      </c>
      <c r="B481" s="134" t="s">
        <v>985</v>
      </c>
      <c r="C481" s="139" t="s">
        <v>986</v>
      </c>
      <c r="D481" s="165">
        <v>0</v>
      </c>
      <c r="E481" s="176">
        <v>0</v>
      </c>
    </row>
    <row r="482" spans="1:5">
      <c r="A482" s="124" t="s">
        <v>987</v>
      </c>
      <c r="B482" s="134" t="s">
        <v>988</v>
      </c>
      <c r="C482" s="139" t="s">
        <v>986</v>
      </c>
      <c r="D482" s="164">
        <v>2094.058349609375</v>
      </c>
      <c r="E482" s="175">
        <v>2094.058349609375</v>
      </c>
    </row>
    <row r="483" spans="1:5">
      <c r="A483" s="124" t="s">
        <v>989</v>
      </c>
      <c r="B483" s="134" t="s">
        <v>990</v>
      </c>
      <c r="C483" s="139" t="s">
        <v>991</v>
      </c>
      <c r="D483" s="162">
        <v>15.136875152587891</v>
      </c>
      <c r="E483" s="173">
        <v>15.136875152587891</v>
      </c>
    </row>
    <row r="484" spans="1:5">
      <c r="A484" s="124" t="s">
        <v>992</v>
      </c>
      <c r="B484" s="134" t="s">
        <v>993</v>
      </c>
      <c r="C484" s="139" t="s">
        <v>994</v>
      </c>
      <c r="D484" s="167">
        <v>212.724853515625</v>
      </c>
      <c r="E484" s="178">
        <v>212.724853515625</v>
      </c>
    </row>
    <row r="485" spans="1:5">
      <c r="A485" s="124" t="s">
        <v>995</v>
      </c>
      <c r="B485" s="134" t="s">
        <v>996</v>
      </c>
      <c r="C485" s="139" t="s">
        <v>997</v>
      </c>
      <c r="D485" s="163">
        <v>11697.5771484375</v>
      </c>
      <c r="E485" s="174">
        <v>11697.5771484375</v>
      </c>
    </row>
    <row r="486" spans="1:5" ht="30">
      <c r="A486" s="124" t="s">
        <v>998</v>
      </c>
      <c r="B486" s="134" t="s">
        <v>999</v>
      </c>
      <c r="C486" s="139" t="s">
        <v>1000</v>
      </c>
      <c r="D486" s="167">
        <v>789.077880859375</v>
      </c>
      <c r="E486" s="178">
        <v>789.077880859375</v>
      </c>
    </row>
    <row r="487" spans="1:5">
      <c r="A487" s="124" t="s">
        <v>1001</v>
      </c>
      <c r="B487" s="134" t="s">
        <v>1002</v>
      </c>
      <c r="C487" s="139" t="s">
        <v>997</v>
      </c>
      <c r="D487" s="163">
        <v>14582.203125</v>
      </c>
      <c r="E487" s="174">
        <v>14582.203125</v>
      </c>
    </row>
    <row r="488" spans="1:5">
      <c r="A488" s="124" t="s">
        <v>1003</v>
      </c>
      <c r="B488" s="134" t="s">
        <v>1004</v>
      </c>
      <c r="C488" s="139" t="s">
        <v>997</v>
      </c>
      <c r="D488" s="163">
        <v>3509.27294921875</v>
      </c>
      <c r="E488" s="174">
        <v>3509.27294921875</v>
      </c>
    </row>
    <row r="489" spans="1:5" ht="30">
      <c r="A489" s="124" t="s">
        <v>1005</v>
      </c>
      <c r="B489" s="134" t="s">
        <v>1006</v>
      </c>
      <c r="C489" s="139" t="s">
        <v>45</v>
      </c>
      <c r="D489" s="161">
        <v>8.0740814208984375</v>
      </c>
      <c r="E489" s="172">
        <v>8.0740814208984375</v>
      </c>
    </row>
    <row r="490" spans="1:5" ht="30">
      <c r="A490" s="124" t="s">
        <v>1007</v>
      </c>
      <c r="B490" s="134" t="s">
        <v>1008</v>
      </c>
      <c r="C490" s="139" t="s">
        <v>45</v>
      </c>
      <c r="D490" s="162">
        <v>14.492344856262207</v>
      </c>
      <c r="E490" s="173">
        <v>14.492344856262207</v>
      </c>
    </row>
    <row r="491" spans="1:5">
      <c r="A491" s="124" t="s">
        <v>1009</v>
      </c>
      <c r="B491" s="134" t="s">
        <v>1010</v>
      </c>
      <c r="C491" s="139"/>
      <c r="D491" s="161">
        <v>7.6006631851196289</v>
      </c>
      <c r="E491" s="172">
        <v>7.6006631851196289</v>
      </c>
    </row>
    <row r="492" spans="1:5">
      <c r="A492" s="124" t="s">
        <v>1011</v>
      </c>
      <c r="B492" s="134" t="s">
        <v>1012</v>
      </c>
      <c r="C492" s="139" t="s">
        <v>997</v>
      </c>
      <c r="D492" s="163">
        <v>3781.04638671875</v>
      </c>
      <c r="E492" s="174">
        <v>3781.04638671875</v>
      </c>
    </row>
    <row r="493" spans="1:5">
      <c r="A493" s="124" t="s">
        <v>1013</v>
      </c>
      <c r="B493" s="134" t="s">
        <v>1014</v>
      </c>
      <c r="C493" s="139" t="s">
        <v>1015</v>
      </c>
      <c r="D493" s="166">
        <v>6.1673175543546677E-2</v>
      </c>
      <c r="E493" s="177">
        <v>6.1673175543546677E-2</v>
      </c>
    </row>
    <row r="494" spans="1:5">
      <c r="A494" s="124" t="s">
        <v>1016</v>
      </c>
      <c r="B494" s="134" t="s">
        <v>1017</v>
      </c>
      <c r="C494" s="139" t="s">
        <v>388</v>
      </c>
      <c r="D494" s="161">
        <v>3.0821568965911865</v>
      </c>
      <c r="E494" s="172">
        <v>3.0821568965911865</v>
      </c>
    </row>
    <row r="495" spans="1:5" ht="30">
      <c r="A495" s="124" t="s">
        <v>1018</v>
      </c>
      <c r="B495" s="134" t="s">
        <v>1019</v>
      </c>
      <c r="C495" s="139" t="s">
        <v>975</v>
      </c>
      <c r="D495" s="163">
        <v>9096823</v>
      </c>
      <c r="E495" s="176">
        <v>0</v>
      </c>
    </row>
    <row r="496" spans="1:5" ht="30">
      <c r="A496" s="124" t="s">
        <v>1020</v>
      </c>
      <c r="B496" s="134" t="s">
        <v>1021</v>
      </c>
      <c r="C496" s="139" t="s">
        <v>975</v>
      </c>
      <c r="D496" s="165">
        <v>0</v>
      </c>
      <c r="E496" s="176">
        <v>0</v>
      </c>
    </row>
    <row r="497" spans="1:5" ht="45">
      <c r="A497" s="124" t="s">
        <v>1022</v>
      </c>
      <c r="B497" s="134" t="s">
        <v>1023</v>
      </c>
      <c r="C497" s="139" t="s">
        <v>975</v>
      </c>
      <c r="D497" s="163">
        <v>9096823</v>
      </c>
      <c r="E497" s="176">
        <v>0</v>
      </c>
    </row>
    <row r="498" spans="1:5" ht="30">
      <c r="A498" s="124" t="s">
        <v>1024</v>
      </c>
      <c r="B498" s="134" t="s">
        <v>1025</v>
      </c>
      <c r="C498" s="139" t="s">
        <v>975</v>
      </c>
      <c r="D498" s="163">
        <v>1782039.5</v>
      </c>
      <c r="E498" s="176">
        <v>0</v>
      </c>
    </row>
    <row r="499" spans="1:5">
      <c r="A499" s="124" t="s">
        <v>1026</v>
      </c>
      <c r="B499" s="134" t="s">
        <v>1027</v>
      </c>
      <c r="C499" s="139" t="s">
        <v>975</v>
      </c>
      <c r="D499" s="163">
        <v>10878862</v>
      </c>
      <c r="E499" s="176">
        <v>0</v>
      </c>
    </row>
    <row r="500" spans="1:5" ht="30">
      <c r="A500" s="124" t="s">
        <v>1028</v>
      </c>
      <c r="B500" s="134" t="s">
        <v>1029</v>
      </c>
      <c r="C500" s="139" t="s">
        <v>975</v>
      </c>
      <c r="D500" s="163">
        <v>818714.0625</v>
      </c>
      <c r="E500" s="176">
        <v>0</v>
      </c>
    </row>
    <row r="501" spans="1:5">
      <c r="A501" s="124" t="s">
        <v>1030</v>
      </c>
      <c r="B501" s="134" t="s">
        <v>1031</v>
      </c>
      <c r="C501" s="139" t="s">
        <v>975</v>
      </c>
      <c r="D501" s="163">
        <v>11697577</v>
      </c>
      <c r="E501" s="176">
        <v>0</v>
      </c>
    </row>
    <row r="502" spans="1:5" ht="30">
      <c r="A502" s="124" t="s">
        <v>1032</v>
      </c>
      <c r="B502" s="134" t="s">
        <v>1033</v>
      </c>
      <c r="C502" s="139" t="s">
        <v>15</v>
      </c>
      <c r="D502" s="163">
        <v>16498.857421875</v>
      </c>
      <c r="E502" s="173">
        <v>43.929153442382812</v>
      </c>
    </row>
    <row r="503" spans="1:5" ht="30">
      <c r="A503" s="124" t="s">
        <v>1034</v>
      </c>
      <c r="B503" s="134" t="s">
        <v>1035</v>
      </c>
      <c r="C503" s="139" t="s">
        <v>15</v>
      </c>
      <c r="D503" s="167">
        <v>140.5670166015625</v>
      </c>
      <c r="E503" s="172">
        <v>9.3286476135253906</v>
      </c>
    </row>
    <row r="504" spans="1:5" ht="30">
      <c r="A504" s="124" t="s">
        <v>1036</v>
      </c>
      <c r="B504" s="134" t="s">
        <v>1037</v>
      </c>
      <c r="C504" s="139" t="s">
        <v>15</v>
      </c>
      <c r="D504" s="165">
        <v>0</v>
      </c>
      <c r="E504" s="176">
        <v>0</v>
      </c>
    </row>
    <row r="505" spans="1:5" ht="30">
      <c r="A505" s="124" t="s">
        <v>1038</v>
      </c>
      <c r="B505" s="134" t="s">
        <v>1039</v>
      </c>
      <c r="C505" s="139" t="s">
        <v>15</v>
      </c>
      <c r="D505" s="162">
        <v>80.775466918945313</v>
      </c>
      <c r="E505" s="176">
        <v>0</v>
      </c>
    </row>
    <row r="506" spans="1:5" ht="30">
      <c r="A506" s="124" t="s">
        <v>1040</v>
      </c>
      <c r="B506" s="134" t="s">
        <v>1041</v>
      </c>
      <c r="C506" s="139" t="s">
        <v>15</v>
      </c>
      <c r="D506" s="162">
        <v>76.605445861816406</v>
      </c>
      <c r="E506" s="176">
        <v>0</v>
      </c>
    </row>
    <row r="507" spans="1:5" ht="30">
      <c r="A507" s="124" t="s">
        <v>1042</v>
      </c>
      <c r="B507" s="134" t="s">
        <v>1043</v>
      </c>
      <c r="C507" s="139" t="s">
        <v>15</v>
      </c>
      <c r="D507" s="162">
        <v>76.605445861816406</v>
      </c>
      <c r="E507" s="176">
        <v>0</v>
      </c>
    </row>
    <row r="508" spans="1:5" ht="30">
      <c r="A508" s="124" t="s">
        <v>1044</v>
      </c>
      <c r="B508" s="134" t="s">
        <v>1045</v>
      </c>
      <c r="C508" s="139" t="s">
        <v>15</v>
      </c>
      <c r="D508" s="162">
        <v>46.862472534179688</v>
      </c>
      <c r="E508" s="176">
        <v>0</v>
      </c>
    </row>
    <row r="509" spans="1:5" ht="30">
      <c r="A509" s="124" t="s">
        <v>1046</v>
      </c>
      <c r="B509" s="134" t="s">
        <v>1047</v>
      </c>
      <c r="C509" s="139" t="s">
        <v>15</v>
      </c>
      <c r="D509" s="162">
        <v>46.862472534179688</v>
      </c>
      <c r="E509" s="176">
        <v>0</v>
      </c>
    </row>
    <row r="510" spans="1:5" ht="30">
      <c r="A510" s="124" t="s">
        <v>1048</v>
      </c>
      <c r="B510" s="134" t="s">
        <v>1049</v>
      </c>
      <c r="C510" s="139" t="s">
        <v>15</v>
      </c>
      <c r="D510" s="167">
        <v>145.11148071289062</v>
      </c>
      <c r="E510" s="176">
        <v>0</v>
      </c>
    </row>
    <row r="511" spans="1:5" ht="30">
      <c r="A511" s="124" t="s">
        <v>1050</v>
      </c>
      <c r="B511" s="134" t="s">
        <v>1051</v>
      </c>
      <c r="C511" s="139" t="s">
        <v>15</v>
      </c>
      <c r="D511" s="167">
        <v>145.11148071289062</v>
      </c>
      <c r="E511" s="176">
        <v>0</v>
      </c>
    </row>
    <row r="512" spans="1:5" ht="30">
      <c r="A512" s="124" t="s">
        <v>1052</v>
      </c>
      <c r="B512" s="134" t="s">
        <v>1053</v>
      </c>
      <c r="C512" s="139" t="s">
        <v>15</v>
      </c>
      <c r="D512" s="167">
        <v>214.0252685546875</v>
      </c>
      <c r="E512" s="172">
        <v>8.4796676635742187</v>
      </c>
    </row>
    <row r="513" spans="1:5" ht="30">
      <c r="A513" s="124" t="s">
        <v>1054</v>
      </c>
      <c r="B513" s="134" t="s">
        <v>1055</v>
      </c>
      <c r="C513" s="139" t="s">
        <v>15</v>
      </c>
      <c r="D513" s="161">
        <v>8.8934154510498047</v>
      </c>
      <c r="E513" s="177">
        <v>0.36918213963508606</v>
      </c>
    </row>
    <row r="514" spans="1:5" ht="30">
      <c r="A514" s="124" t="s">
        <v>1056</v>
      </c>
      <c r="B514" s="134" t="s">
        <v>1057</v>
      </c>
      <c r="C514" s="139" t="s">
        <v>15</v>
      </c>
      <c r="D514" s="165">
        <v>0</v>
      </c>
      <c r="E514" s="176">
        <v>0</v>
      </c>
    </row>
    <row r="515" spans="1:5" ht="30">
      <c r="A515" s="124" t="s">
        <v>1058</v>
      </c>
      <c r="B515" s="134" t="s">
        <v>1059</v>
      </c>
      <c r="C515" s="139" t="s">
        <v>15</v>
      </c>
      <c r="D515" s="162">
        <v>81.606689453125</v>
      </c>
      <c r="E515" s="172">
        <v>2.5430593490600586</v>
      </c>
    </row>
    <row r="516" spans="1:5" ht="30">
      <c r="A516" s="124" t="s">
        <v>1060</v>
      </c>
      <c r="B516" s="134" t="s">
        <v>1061</v>
      </c>
      <c r="C516" s="139" t="s">
        <v>15</v>
      </c>
      <c r="D516" s="165">
        <v>0</v>
      </c>
      <c r="E516" s="176">
        <v>0</v>
      </c>
    </row>
    <row r="517" spans="1:5" ht="30">
      <c r="A517" s="124" t="s">
        <v>1062</v>
      </c>
      <c r="B517" s="134" t="s">
        <v>1063</v>
      </c>
      <c r="C517" s="139" t="s">
        <v>15</v>
      </c>
      <c r="D517" s="165">
        <v>0</v>
      </c>
      <c r="E517" s="176">
        <v>0</v>
      </c>
    </row>
    <row r="518" spans="1:5" ht="30">
      <c r="A518" s="124" t="s">
        <v>1064</v>
      </c>
      <c r="B518" s="134" t="s">
        <v>1065</v>
      </c>
      <c r="C518" s="139" t="s">
        <v>15</v>
      </c>
      <c r="D518" s="165">
        <v>0</v>
      </c>
      <c r="E518" s="176">
        <v>0</v>
      </c>
    </row>
    <row r="519" spans="1:5" ht="30">
      <c r="A519" s="124" t="s">
        <v>1066</v>
      </c>
      <c r="B519" s="134" t="s">
        <v>1067</v>
      </c>
      <c r="C519" s="139" t="s">
        <v>15</v>
      </c>
      <c r="D519" s="162">
        <v>34.647598266601563</v>
      </c>
      <c r="E519" s="177">
        <v>9.2251226305961609E-2</v>
      </c>
    </row>
    <row r="520" spans="1:5" ht="30">
      <c r="A520" s="124" t="s">
        <v>1068</v>
      </c>
      <c r="B520" s="134" t="s">
        <v>1069</v>
      </c>
      <c r="C520" s="139" t="s">
        <v>15</v>
      </c>
      <c r="D520" s="162">
        <v>82.494285583496094</v>
      </c>
      <c r="E520" s="177">
        <v>0.21964576840400696</v>
      </c>
    </row>
    <row r="521" spans="1:5">
      <c r="A521" s="124" t="s">
        <v>915</v>
      </c>
      <c r="B521" s="134" t="s">
        <v>1070</v>
      </c>
      <c r="C521" s="139" t="s">
        <v>15</v>
      </c>
      <c r="D521" s="164">
        <v>1592</v>
      </c>
      <c r="E521" s="175">
        <v>1592.0670166015625</v>
      </c>
    </row>
    <row r="522" spans="1:5" ht="30">
      <c r="A522" s="124" t="s">
        <v>1071</v>
      </c>
      <c r="B522" s="134" t="s">
        <v>1072</v>
      </c>
      <c r="C522" s="139" t="s">
        <v>15</v>
      </c>
      <c r="D522" s="163">
        <v>71812.703125</v>
      </c>
      <c r="E522" s="182">
        <v>1.0968140122713521E-4</v>
      </c>
    </row>
    <row r="523" spans="1:5" ht="30">
      <c r="A523" s="124" t="s">
        <v>732</v>
      </c>
      <c r="B523" s="134" t="s">
        <v>1073</v>
      </c>
      <c r="C523" s="139"/>
      <c r="D523" s="161">
        <v>1</v>
      </c>
      <c r="E523" s="172">
        <v>1</v>
      </c>
    </row>
    <row r="524" spans="1:5" ht="30">
      <c r="A524" s="124" t="s">
        <v>1074</v>
      </c>
      <c r="B524" s="134" t="s">
        <v>1075</v>
      </c>
      <c r="C524" s="139"/>
      <c r="D524" s="131" t="s">
        <v>1076</v>
      </c>
      <c r="E524" s="152" t="s">
        <v>1076</v>
      </c>
    </row>
    <row r="525" spans="1:5" ht="30">
      <c r="A525" s="124" t="s">
        <v>1077</v>
      </c>
      <c r="B525" s="134" t="s">
        <v>1078</v>
      </c>
      <c r="C525" s="139" t="s">
        <v>15</v>
      </c>
      <c r="D525" s="165">
        <v>0</v>
      </c>
      <c r="E525" s="176">
        <v>0</v>
      </c>
    </row>
    <row r="526" spans="1:5" ht="30">
      <c r="A526" s="124" t="s">
        <v>1079</v>
      </c>
      <c r="B526" s="134" t="s">
        <v>1080</v>
      </c>
      <c r="C526" s="139"/>
      <c r="D526" s="161">
        <v>1</v>
      </c>
      <c r="E526" s="172">
        <v>1</v>
      </c>
    </row>
    <row r="527" spans="1:5" ht="30">
      <c r="A527" s="124" t="s">
        <v>1081</v>
      </c>
      <c r="B527" s="134" t="s">
        <v>1082</v>
      </c>
      <c r="C527" s="139"/>
      <c r="D527" s="131" t="s">
        <v>1083</v>
      </c>
      <c r="E527" s="152" t="s">
        <v>1083</v>
      </c>
    </row>
    <row r="528" spans="1:5" ht="30">
      <c r="A528" s="124" t="s">
        <v>1084</v>
      </c>
      <c r="B528" s="134" t="s">
        <v>1085</v>
      </c>
      <c r="C528" s="139" t="s">
        <v>15</v>
      </c>
      <c r="D528" s="165">
        <v>0</v>
      </c>
      <c r="E528" s="176">
        <v>0</v>
      </c>
    </row>
    <row r="529" spans="1:5" ht="30">
      <c r="A529" s="124" t="s">
        <v>1086</v>
      </c>
      <c r="B529" s="134" t="s">
        <v>1087</v>
      </c>
      <c r="C529" s="139"/>
      <c r="D529" s="161">
        <v>1</v>
      </c>
      <c r="E529" s="172">
        <v>1</v>
      </c>
    </row>
    <row r="530" spans="1:5" ht="30">
      <c r="A530" s="124" t="s">
        <v>1088</v>
      </c>
      <c r="B530" s="134" t="s">
        <v>1089</v>
      </c>
      <c r="C530" s="139"/>
      <c r="D530" s="131" t="s">
        <v>1083</v>
      </c>
      <c r="E530" s="152" t="s">
        <v>1083</v>
      </c>
    </row>
    <row r="531" spans="1:5" ht="30">
      <c r="A531" s="124" t="s">
        <v>1090</v>
      </c>
      <c r="B531" s="134" t="s">
        <v>1091</v>
      </c>
      <c r="C531" s="139" t="s">
        <v>15</v>
      </c>
      <c r="D531" s="165">
        <v>0</v>
      </c>
      <c r="E531" s="176">
        <v>0</v>
      </c>
    </row>
    <row r="532" spans="1:5" ht="30">
      <c r="A532" s="124" t="s">
        <v>1092</v>
      </c>
      <c r="B532" s="134" t="s">
        <v>1093</v>
      </c>
      <c r="C532" s="139"/>
      <c r="D532" s="161">
        <v>1</v>
      </c>
      <c r="E532" s="172">
        <v>1</v>
      </c>
    </row>
    <row r="533" spans="1:5" ht="30">
      <c r="A533" s="124" t="s">
        <v>1094</v>
      </c>
      <c r="B533" s="134" t="s">
        <v>1095</v>
      </c>
      <c r="C533" s="139"/>
      <c r="D533" s="131" t="s">
        <v>1083</v>
      </c>
      <c r="E533" s="152" t="s">
        <v>1083</v>
      </c>
    </row>
    <row r="534" spans="1:5" ht="30">
      <c r="A534" s="124" t="s">
        <v>1096</v>
      </c>
      <c r="B534" s="134" t="s">
        <v>1097</v>
      </c>
      <c r="C534" s="139" t="s">
        <v>15</v>
      </c>
      <c r="D534" s="165">
        <v>0</v>
      </c>
      <c r="E534" s="176">
        <v>0</v>
      </c>
    </row>
    <row r="535" spans="1:5" ht="30">
      <c r="A535" s="124" t="s">
        <v>1098</v>
      </c>
      <c r="B535" s="134" t="s">
        <v>1099</v>
      </c>
      <c r="C535" s="139"/>
      <c r="D535" s="161">
        <v>1</v>
      </c>
      <c r="E535" s="172">
        <v>1</v>
      </c>
    </row>
    <row r="536" spans="1:5" ht="30">
      <c r="A536" s="124" t="s">
        <v>1100</v>
      </c>
      <c r="B536" s="134" t="s">
        <v>1101</v>
      </c>
      <c r="C536" s="139"/>
      <c r="D536" s="131" t="s">
        <v>1083</v>
      </c>
      <c r="E536" s="152" t="s">
        <v>1083</v>
      </c>
    </row>
    <row r="537" spans="1:5" ht="30">
      <c r="A537" s="124" t="s">
        <v>1102</v>
      </c>
      <c r="B537" s="134" t="s">
        <v>1103</v>
      </c>
      <c r="C537" s="139" t="s">
        <v>15</v>
      </c>
      <c r="D537" s="162">
        <v>64.574295043945313</v>
      </c>
      <c r="E537" s="176">
        <v>0</v>
      </c>
    </row>
    <row r="538" spans="1:5" ht="30">
      <c r="A538" s="124" t="s">
        <v>1104</v>
      </c>
      <c r="B538" s="134" t="s">
        <v>1105</v>
      </c>
      <c r="C538" s="139"/>
      <c r="D538" s="161">
        <v>1</v>
      </c>
      <c r="E538" s="172">
        <v>1</v>
      </c>
    </row>
    <row r="539" spans="1:5" ht="30">
      <c r="A539" s="124" t="s">
        <v>1106</v>
      </c>
      <c r="B539" s="134" t="s">
        <v>1107</v>
      </c>
      <c r="C539" s="139"/>
      <c r="D539" s="131" t="s">
        <v>1083</v>
      </c>
      <c r="E539" s="152" t="s">
        <v>1083</v>
      </c>
    </row>
    <row r="540" spans="1:5" ht="45">
      <c r="A540" s="124" t="s">
        <v>1108</v>
      </c>
      <c r="B540" s="134" t="s">
        <v>1109</v>
      </c>
      <c r="C540" s="139" t="s">
        <v>15</v>
      </c>
      <c r="D540" s="167">
        <v>152.37065124511719</v>
      </c>
      <c r="E540" s="182">
        <v>1.612345949979499E-4</v>
      </c>
    </row>
    <row r="541" spans="1:5" ht="45">
      <c r="A541" s="124" t="s">
        <v>1110</v>
      </c>
      <c r="B541" s="134" t="s">
        <v>1111</v>
      </c>
      <c r="C541" s="139"/>
      <c r="D541" s="161">
        <v>1</v>
      </c>
      <c r="E541" s="172">
        <v>1</v>
      </c>
    </row>
    <row r="542" spans="1:5" ht="30">
      <c r="A542" s="124" t="s">
        <v>1112</v>
      </c>
      <c r="B542" s="134" t="s">
        <v>1113</v>
      </c>
      <c r="C542" s="139"/>
      <c r="D542" s="131" t="s">
        <v>1083</v>
      </c>
      <c r="E542" s="152" t="s">
        <v>1083</v>
      </c>
    </row>
    <row r="543" spans="1:5" ht="30">
      <c r="A543" s="124" t="s">
        <v>1114</v>
      </c>
      <c r="B543" s="134" t="s">
        <v>1115</v>
      </c>
      <c r="C543" s="139" t="s">
        <v>15</v>
      </c>
      <c r="D543" s="163">
        <v>203539.578125</v>
      </c>
      <c r="E543" s="174">
        <v>5248.38427734375</v>
      </c>
    </row>
    <row r="544" spans="1:5" ht="30">
      <c r="A544" s="124" t="s">
        <v>1116</v>
      </c>
      <c r="B544" s="134" t="s">
        <v>1117</v>
      </c>
      <c r="C544" s="139"/>
      <c r="D544" s="161">
        <v>1</v>
      </c>
      <c r="E544" s="172">
        <v>1</v>
      </c>
    </row>
    <row r="545" spans="1:5" ht="30">
      <c r="A545" s="124" t="s">
        <v>1118</v>
      </c>
      <c r="B545" s="134" t="s">
        <v>1119</v>
      </c>
      <c r="C545" s="139"/>
      <c r="D545" s="131" t="s">
        <v>1083</v>
      </c>
      <c r="E545" s="152" t="s">
        <v>1083</v>
      </c>
    </row>
    <row r="546" spans="1:5" ht="30">
      <c r="A546" s="124" t="s">
        <v>1120</v>
      </c>
      <c r="B546" s="134" t="s">
        <v>1121</v>
      </c>
      <c r="C546" s="139" t="s">
        <v>15</v>
      </c>
      <c r="D546" s="165">
        <v>0</v>
      </c>
      <c r="E546" s="181">
        <v>2.1170495529077016E-5</v>
      </c>
    </row>
    <row r="547" spans="1:5" ht="30">
      <c r="A547" s="124" t="s">
        <v>1122</v>
      </c>
      <c r="B547" s="134" t="s">
        <v>1123</v>
      </c>
      <c r="C547" s="139"/>
      <c r="D547" s="161">
        <v>1</v>
      </c>
      <c r="E547" s="172">
        <v>1</v>
      </c>
    </row>
    <row r="548" spans="1:5" ht="30">
      <c r="A548" s="124" t="s">
        <v>1124</v>
      </c>
      <c r="B548" s="134" t="s">
        <v>1125</v>
      </c>
      <c r="C548" s="139"/>
      <c r="D548" s="131" t="s">
        <v>1083</v>
      </c>
      <c r="E548" s="152" t="s">
        <v>1083</v>
      </c>
    </row>
    <row r="549" spans="1:5" ht="30">
      <c r="A549" s="124" t="s">
        <v>1126</v>
      </c>
      <c r="B549" s="134" t="s">
        <v>1127</v>
      </c>
      <c r="C549" s="139" t="s">
        <v>15</v>
      </c>
      <c r="D549" s="163">
        <v>251026.96875</v>
      </c>
      <c r="E549" s="174">
        <v>6802.46875</v>
      </c>
    </row>
    <row r="550" spans="1:5" ht="30">
      <c r="A550" s="124" t="s">
        <v>1128</v>
      </c>
      <c r="B550" s="134" t="s">
        <v>1129</v>
      </c>
      <c r="C550" s="139"/>
      <c r="D550" s="161">
        <v>1</v>
      </c>
      <c r="E550" s="172">
        <v>1</v>
      </c>
    </row>
    <row r="551" spans="1:5" ht="30">
      <c r="A551" s="124" t="s">
        <v>1130</v>
      </c>
      <c r="B551" s="134" t="s">
        <v>1131</v>
      </c>
      <c r="C551" s="139"/>
      <c r="D551" s="131" t="s">
        <v>1083</v>
      </c>
      <c r="E551" s="152" t="s">
        <v>1083</v>
      </c>
    </row>
    <row r="552" spans="1:5" ht="30">
      <c r="A552" s="124" t="s">
        <v>1132</v>
      </c>
      <c r="B552" s="134" t="s">
        <v>1133</v>
      </c>
      <c r="C552" s="139" t="s">
        <v>15</v>
      </c>
      <c r="D552" s="163">
        <v>3997.884521484375</v>
      </c>
      <c r="E552" s="173">
        <v>-38.526744842529297</v>
      </c>
    </row>
    <row r="553" spans="1:5" ht="30">
      <c r="A553" s="124" t="s">
        <v>1134</v>
      </c>
      <c r="B553" s="134" t="s">
        <v>1135</v>
      </c>
      <c r="C553" s="139" t="s">
        <v>15</v>
      </c>
      <c r="D553" s="163">
        <v>6080.66552734375</v>
      </c>
      <c r="E553" s="173">
        <v>-25.178108215332031</v>
      </c>
    </row>
    <row r="554" spans="1:5" ht="30">
      <c r="A554" s="124" t="s">
        <v>1136</v>
      </c>
      <c r="B554" s="134" t="s">
        <v>1137</v>
      </c>
      <c r="C554" s="139" t="s">
        <v>15</v>
      </c>
      <c r="D554" s="164">
        <v>2465.42626953125</v>
      </c>
      <c r="E554" s="173">
        <v>38.16790771484375</v>
      </c>
    </row>
    <row r="555" spans="1:5" ht="30">
      <c r="A555" s="124" t="s">
        <v>1138</v>
      </c>
      <c r="B555" s="134" t="s">
        <v>1139</v>
      </c>
      <c r="C555" s="139" t="s">
        <v>15</v>
      </c>
      <c r="D555" s="163">
        <v>4394.369140625</v>
      </c>
      <c r="E555" s="173">
        <v>73.590621948242188</v>
      </c>
    </row>
    <row r="556" spans="1:5" ht="30">
      <c r="A556" s="124" t="s">
        <v>1140</v>
      </c>
      <c r="B556" s="134" t="s">
        <v>1141</v>
      </c>
      <c r="C556" s="139" t="s">
        <v>15</v>
      </c>
      <c r="D556" s="167">
        <v>140.5670166015625</v>
      </c>
      <c r="E556" s="172">
        <v>9.3286476135253906</v>
      </c>
    </row>
    <row r="557" spans="1:5" ht="45">
      <c r="A557" s="124" t="s">
        <v>736</v>
      </c>
      <c r="B557" s="134" t="s">
        <v>1142</v>
      </c>
      <c r="C557" s="139"/>
      <c r="D557" s="161">
        <v>1</v>
      </c>
      <c r="E557" s="172">
        <v>1</v>
      </c>
    </row>
    <row r="558" spans="1:5" ht="30">
      <c r="A558" s="124" t="s">
        <v>1143</v>
      </c>
      <c r="B558" s="134" t="s">
        <v>1144</v>
      </c>
      <c r="C558" s="139"/>
      <c r="D558" s="131" t="s">
        <v>1145</v>
      </c>
      <c r="E558" s="152" t="s">
        <v>1145</v>
      </c>
    </row>
    <row r="559" spans="1:5" ht="30">
      <c r="A559" s="124" t="s">
        <v>1146</v>
      </c>
      <c r="B559" s="134" t="s">
        <v>1147</v>
      </c>
      <c r="C559" s="139" t="s">
        <v>15</v>
      </c>
      <c r="D559" s="165">
        <v>0</v>
      </c>
      <c r="E559" s="176">
        <v>0</v>
      </c>
    </row>
    <row r="560" spans="1:5" ht="45">
      <c r="A560" s="124" t="s">
        <v>738</v>
      </c>
      <c r="B560" s="134" t="s">
        <v>1148</v>
      </c>
      <c r="C560" s="139"/>
      <c r="D560" s="161">
        <v>1</v>
      </c>
      <c r="E560" s="172">
        <v>1</v>
      </c>
    </row>
    <row r="561" spans="1:5" ht="30">
      <c r="A561" s="124" t="s">
        <v>1149</v>
      </c>
      <c r="B561" s="134" t="s">
        <v>1150</v>
      </c>
      <c r="C561" s="139"/>
      <c r="D561" s="131" t="s">
        <v>1145</v>
      </c>
      <c r="E561" s="152" t="s">
        <v>1145</v>
      </c>
    </row>
    <row r="562" spans="1:5" ht="45">
      <c r="A562" s="124" t="s">
        <v>1151</v>
      </c>
      <c r="B562" s="134" t="s">
        <v>1152</v>
      </c>
      <c r="C562" s="139" t="s">
        <v>15</v>
      </c>
      <c r="D562" s="162">
        <v>80.775466918945313</v>
      </c>
      <c r="E562" s="176">
        <v>0</v>
      </c>
    </row>
    <row r="563" spans="1:5" ht="45">
      <c r="A563" s="124" t="s">
        <v>740</v>
      </c>
      <c r="B563" s="134" t="s">
        <v>1153</v>
      </c>
      <c r="C563" s="139"/>
      <c r="D563" s="161">
        <v>1</v>
      </c>
      <c r="E563" s="172">
        <v>1</v>
      </c>
    </row>
    <row r="564" spans="1:5" ht="45">
      <c r="A564" s="124" t="s">
        <v>1154</v>
      </c>
      <c r="B564" s="134" t="s">
        <v>1155</v>
      </c>
      <c r="C564" s="139"/>
      <c r="D564" s="131" t="s">
        <v>1145</v>
      </c>
      <c r="E564" s="152" t="s">
        <v>1145</v>
      </c>
    </row>
    <row r="565" spans="1:5" ht="30">
      <c r="A565" s="124" t="s">
        <v>1156</v>
      </c>
      <c r="B565" s="134" t="s">
        <v>1157</v>
      </c>
      <c r="C565" s="139" t="s">
        <v>15</v>
      </c>
      <c r="D565" s="162">
        <v>76.605445861816406</v>
      </c>
      <c r="E565" s="176">
        <v>0</v>
      </c>
    </row>
    <row r="566" spans="1:5" ht="30">
      <c r="A566" s="124" t="s">
        <v>742</v>
      </c>
      <c r="B566" s="134" t="s">
        <v>1158</v>
      </c>
      <c r="C566" s="139"/>
      <c r="D566" s="161">
        <v>1</v>
      </c>
      <c r="E566" s="172">
        <v>1</v>
      </c>
    </row>
    <row r="567" spans="1:5" ht="30">
      <c r="A567" s="124" t="s">
        <v>1159</v>
      </c>
      <c r="B567" s="134" t="s">
        <v>1160</v>
      </c>
      <c r="C567" s="139"/>
      <c r="D567" s="131" t="s">
        <v>1145</v>
      </c>
      <c r="E567" s="152" t="s">
        <v>1145</v>
      </c>
    </row>
    <row r="568" spans="1:5" ht="30">
      <c r="A568" s="124" t="s">
        <v>1161</v>
      </c>
      <c r="B568" s="134" t="s">
        <v>1162</v>
      </c>
      <c r="C568" s="139" t="s">
        <v>15</v>
      </c>
      <c r="D568" s="162">
        <v>76.605445861816406</v>
      </c>
      <c r="E568" s="176">
        <v>0</v>
      </c>
    </row>
    <row r="569" spans="1:5" ht="30">
      <c r="A569" s="124" t="s">
        <v>744</v>
      </c>
      <c r="B569" s="134" t="s">
        <v>1163</v>
      </c>
      <c r="C569" s="139"/>
      <c r="D569" s="161">
        <v>1</v>
      </c>
      <c r="E569" s="172">
        <v>1</v>
      </c>
    </row>
    <row r="570" spans="1:5" ht="30">
      <c r="A570" s="124" t="s">
        <v>1164</v>
      </c>
      <c r="B570" s="134" t="s">
        <v>1165</v>
      </c>
      <c r="C570" s="139"/>
      <c r="D570" s="131" t="s">
        <v>1145</v>
      </c>
      <c r="E570" s="152" t="s">
        <v>1145</v>
      </c>
    </row>
    <row r="571" spans="1:5" ht="30">
      <c r="A571" s="124" t="s">
        <v>1166</v>
      </c>
      <c r="B571" s="134" t="s">
        <v>1167</v>
      </c>
      <c r="C571" s="139" t="s">
        <v>15</v>
      </c>
      <c r="D571" s="162">
        <v>46.862472534179688</v>
      </c>
      <c r="E571" s="176">
        <v>0</v>
      </c>
    </row>
    <row r="572" spans="1:5" ht="30">
      <c r="A572" s="124" t="s">
        <v>746</v>
      </c>
      <c r="B572" s="134" t="s">
        <v>1168</v>
      </c>
      <c r="C572" s="139"/>
      <c r="D572" s="161">
        <v>1</v>
      </c>
      <c r="E572" s="172">
        <v>1</v>
      </c>
    </row>
    <row r="573" spans="1:5" ht="30">
      <c r="A573" s="124" t="s">
        <v>1169</v>
      </c>
      <c r="B573" s="134" t="s">
        <v>1170</v>
      </c>
      <c r="C573" s="139"/>
      <c r="D573" s="131" t="s">
        <v>1145</v>
      </c>
      <c r="E573" s="152" t="s">
        <v>1145</v>
      </c>
    </row>
    <row r="574" spans="1:5" ht="30">
      <c r="A574" s="124" t="s">
        <v>1171</v>
      </c>
      <c r="B574" s="134" t="s">
        <v>1172</v>
      </c>
      <c r="C574" s="139" t="s">
        <v>15</v>
      </c>
      <c r="D574" s="162">
        <v>46.862472534179688</v>
      </c>
      <c r="E574" s="176">
        <v>0</v>
      </c>
    </row>
    <row r="575" spans="1:5" ht="30">
      <c r="A575" s="124" t="s">
        <v>748</v>
      </c>
      <c r="B575" s="134" t="s">
        <v>1173</v>
      </c>
      <c r="C575" s="139"/>
      <c r="D575" s="161">
        <v>1</v>
      </c>
      <c r="E575" s="172">
        <v>1</v>
      </c>
    </row>
    <row r="576" spans="1:5" ht="30">
      <c r="A576" s="124" t="s">
        <v>1174</v>
      </c>
      <c r="B576" s="134" t="s">
        <v>1175</v>
      </c>
      <c r="C576" s="139"/>
      <c r="D576" s="131" t="s">
        <v>1145</v>
      </c>
      <c r="E576" s="152" t="s">
        <v>1145</v>
      </c>
    </row>
    <row r="577" spans="1:5" ht="30">
      <c r="A577" s="124" t="s">
        <v>1176</v>
      </c>
      <c r="B577" s="134" t="s">
        <v>1177</v>
      </c>
      <c r="C577" s="139" t="s">
        <v>15</v>
      </c>
      <c r="D577" s="167">
        <v>145.11148071289062</v>
      </c>
      <c r="E577" s="176">
        <v>0</v>
      </c>
    </row>
    <row r="578" spans="1:5" ht="30">
      <c r="A578" s="124" t="s">
        <v>750</v>
      </c>
      <c r="B578" s="134" t="s">
        <v>1178</v>
      </c>
      <c r="C578" s="139"/>
      <c r="D578" s="161">
        <v>1</v>
      </c>
      <c r="E578" s="172">
        <v>1</v>
      </c>
    </row>
    <row r="579" spans="1:5" ht="30">
      <c r="A579" s="124" t="s">
        <v>1179</v>
      </c>
      <c r="B579" s="134" t="s">
        <v>1180</v>
      </c>
      <c r="C579" s="139"/>
      <c r="D579" s="131" t="s">
        <v>1145</v>
      </c>
      <c r="E579" s="152" t="s">
        <v>1145</v>
      </c>
    </row>
    <row r="580" spans="1:5" ht="30">
      <c r="A580" s="124" t="s">
        <v>1181</v>
      </c>
      <c r="B580" s="134" t="s">
        <v>1182</v>
      </c>
      <c r="C580" s="139" t="s">
        <v>15</v>
      </c>
      <c r="D580" s="167">
        <v>145.11148071289062</v>
      </c>
      <c r="E580" s="176">
        <v>0</v>
      </c>
    </row>
    <row r="581" spans="1:5" ht="30">
      <c r="A581" s="124" t="s">
        <v>752</v>
      </c>
      <c r="B581" s="134" t="s">
        <v>1183</v>
      </c>
      <c r="C581" s="139"/>
      <c r="D581" s="161">
        <v>1</v>
      </c>
      <c r="E581" s="172">
        <v>1</v>
      </c>
    </row>
    <row r="582" spans="1:5" ht="30">
      <c r="A582" s="124" t="s">
        <v>1184</v>
      </c>
      <c r="B582" s="134" t="s">
        <v>1185</v>
      </c>
      <c r="C582" s="139"/>
      <c r="D582" s="131" t="s">
        <v>1145</v>
      </c>
      <c r="E582" s="152" t="s">
        <v>1145</v>
      </c>
    </row>
    <row r="583" spans="1:5" ht="30">
      <c r="A583" s="124" t="s">
        <v>1186</v>
      </c>
      <c r="B583" s="134" t="s">
        <v>1187</v>
      </c>
      <c r="C583" s="139" t="s">
        <v>15</v>
      </c>
      <c r="D583" s="167">
        <v>214.0252685546875</v>
      </c>
      <c r="E583" s="172">
        <v>8.4796676635742187</v>
      </c>
    </row>
    <row r="584" spans="1:5" ht="30">
      <c r="A584" s="124" t="s">
        <v>754</v>
      </c>
      <c r="B584" s="134" t="s">
        <v>1188</v>
      </c>
      <c r="C584" s="139"/>
      <c r="D584" s="161">
        <v>1</v>
      </c>
      <c r="E584" s="172">
        <v>1</v>
      </c>
    </row>
    <row r="585" spans="1:5" ht="30">
      <c r="A585" s="124" t="s">
        <v>1189</v>
      </c>
      <c r="B585" s="134" t="s">
        <v>1190</v>
      </c>
      <c r="C585" s="139"/>
      <c r="D585" s="131" t="s">
        <v>1145</v>
      </c>
      <c r="E585" s="152" t="s">
        <v>1145</v>
      </c>
    </row>
    <row r="586" spans="1:5" ht="30">
      <c r="A586" s="124" t="s">
        <v>1191</v>
      </c>
      <c r="B586" s="134" t="s">
        <v>1192</v>
      </c>
      <c r="C586" s="139" t="s">
        <v>15</v>
      </c>
      <c r="D586" s="161">
        <v>8.8934154510498047</v>
      </c>
      <c r="E586" s="177">
        <v>0.36918213963508606</v>
      </c>
    </row>
    <row r="587" spans="1:5" ht="30">
      <c r="A587" s="124" t="s">
        <v>756</v>
      </c>
      <c r="B587" s="134" t="s">
        <v>1193</v>
      </c>
      <c r="C587" s="139"/>
      <c r="D587" s="161">
        <v>1</v>
      </c>
      <c r="E587" s="172">
        <v>1</v>
      </c>
    </row>
    <row r="588" spans="1:5" ht="30">
      <c r="A588" s="124" t="s">
        <v>1194</v>
      </c>
      <c r="B588" s="134" t="s">
        <v>1195</v>
      </c>
      <c r="C588" s="139"/>
      <c r="D588" s="131" t="s">
        <v>1145</v>
      </c>
      <c r="E588" s="152" t="s">
        <v>1145</v>
      </c>
    </row>
    <row r="589" spans="1:5" ht="30">
      <c r="A589" s="124" t="s">
        <v>1196</v>
      </c>
      <c r="B589" s="134" t="s">
        <v>1197</v>
      </c>
      <c r="C589" s="139" t="s">
        <v>15</v>
      </c>
      <c r="D589" s="165">
        <v>0</v>
      </c>
      <c r="E589" s="176">
        <v>0</v>
      </c>
    </row>
    <row r="590" spans="1:5" ht="30">
      <c r="A590" s="124" t="s">
        <v>758</v>
      </c>
      <c r="B590" s="134" t="s">
        <v>1198</v>
      </c>
      <c r="C590" s="139"/>
      <c r="D590" s="161">
        <v>1</v>
      </c>
      <c r="E590" s="172">
        <v>1</v>
      </c>
    </row>
    <row r="591" spans="1:5" ht="30">
      <c r="A591" s="124" t="s">
        <v>1199</v>
      </c>
      <c r="B591" s="134" t="s">
        <v>1200</v>
      </c>
      <c r="C591" s="139"/>
      <c r="D591" s="131" t="s">
        <v>1145</v>
      </c>
      <c r="E591" s="152" t="s">
        <v>1145</v>
      </c>
    </row>
    <row r="592" spans="1:5" ht="30">
      <c r="A592" s="124" t="s">
        <v>1201</v>
      </c>
      <c r="B592" s="134" t="s">
        <v>1202</v>
      </c>
      <c r="C592" s="139" t="s">
        <v>15</v>
      </c>
      <c r="D592" s="162">
        <v>81.606689453125</v>
      </c>
      <c r="E592" s="172">
        <v>2.5430593490600586</v>
      </c>
    </row>
    <row r="593" spans="1:5" ht="30">
      <c r="A593" s="124" t="s">
        <v>760</v>
      </c>
      <c r="B593" s="134" t="s">
        <v>1203</v>
      </c>
      <c r="C593" s="139"/>
      <c r="D593" s="161">
        <v>1</v>
      </c>
      <c r="E593" s="172">
        <v>1</v>
      </c>
    </row>
    <row r="594" spans="1:5" ht="30">
      <c r="A594" s="124" t="s">
        <v>1204</v>
      </c>
      <c r="B594" s="134" t="s">
        <v>1205</v>
      </c>
      <c r="C594" s="139"/>
      <c r="D594" s="131" t="s">
        <v>1145</v>
      </c>
      <c r="E594" s="152" t="s">
        <v>1145</v>
      </c>
    </row>
    <row r="595" spans="1:5" ht="30">
      <c r="A595" s="124" t="s">
        <v>1206</v>
      </c>
      <c r="B595" s="134" t="s">
        <v>1207</v>
      </c>
      <c r="C595" s="139" t="s">
        <v>15</v>
      </c>
      <c r="D595" s="165">
        <v>0</v>
      </c>
      <c r="E595" s="176">
        <v>0</v>
      </c>
    </row>
    <row r="596" spans="1:5" ht="30">
      <c r="A596" s="124" t="s">
        <v>762</v>
      </c>
      <c r="B596" s="134" t="s">
        <v>1208</v>
      </c>
      <c r="C596" s="139"/>
      <c r="D596" s="161">
        <v>1</v>
      </c>
      <c r="E596" s="172">
        <v>1</v>
      </c>
    </row>
    <row r="597" spans="1:5" ht="30">
      <c r="A597" s="124" t="s">
        <v>1209</v>
      </c>
      <c r="B597" s="134" t="s">
        <v>1210</v>
      </c>
      <c r="C597" s="139"/>
      <c r="D597" s="131" t="s">
        <v>1145</v>
      </c>
      <c r="E597" s="152" t="s">
        <v>1145</v>
      </c>
    </row>
    <row r="598" spans="1:5" ht="30">
      <c r="A598" s="124" t="s">
        <v>1211</v>
      </c>
      <c r="B598" s="134" t="s">
        <v>1212</v>
      </c>
      <c r="C598" s="139" t="s">
        <v>15</v>
      </c>
      <c r="D598" s="165">
        <v>0</v>
      </c>
      <c r="E598" s="176">
        <v>0</v>
      </c>
    </row>
    <row r="599" spans="1:5" ht="30">
      <c r="A599" s="124" t="s">
        <v>764</v>
      </c>
      <c r="B599" s="134" t="s">
        <v>1213</v>
      </c>
      <c r="C599" s="139"/>
      <c r="D599" s="161">
        <v>1</v>
      </c>
      <c r="E599" s="172">
        <v>1</v>
      </c>
    </row>
    <row r="600" spans="1:5" ht="30">
      <c r="A600" s="124" t="s">
        <v>1214</v>
      </c>
      <c r="B600" s="134" t="s">
        <v>1215</v>
      </c>
      <c r="C600" s="139"/>
      <c r="D600" s="131" t="s">
        <v>1145</v>
      </c>
      <c r="E600" s="152" t="s">
        <v>1145</v>
      </c>
    </row>
    <row r="601" spans="1:5" ht="30">
      <c r="A601" s="124" t="s">
        <v>1216</v>
      </c>
      <c r="B601" s="134" t="s">
        <v>1217</v>
      </c>
      <c r="C601" s="139" t="s">
        <v>15</v>
      </c>
      <c r="D601" s="165">
        <v>0</v>
      </c>
      <c r="E601" s="176">
        <v>0</v>
      </c>
    </row>
    <row r="602" spans="1:5" ht="30">
      <c r="A602" s="124" t="s">
        <v>766</v>
      </c>
      <c r="B602" s="134" t="s">
        <v>1218</v>
      </c>
      <c r="C602" s="139"/>
      <c r="D602" s="161">
        <v>1</v>
      </c>
      <c r="E602" s="172">
        <v>1</v>
      </c>
    </row>
    <row r="603" spans="1:5" ht="30">
      <c r="A603" s="124" t="s">
        <v>1219</v>
      </c>
      <c r="B603" s="134" t="s">
        <v>1220</v>
      </c>
      <c r="C603" s="139"/>
      <c r="D603" s="131" t="s">
        <v>1145</v>
      </c>
      <c r="E603" s="152" t="s">
        <v>1145</v>
      </c>
    </row>
    <row r="604" spans="1:5" ht="30">
      <c r="A604" s="124" t="s">
        <v>1221</v>
      </c>
      <c r="B604" s="134" t="s">
        <v>1222</v>
      </c>
      <c r="C604" s="139" t="s">
        <v>20</v>
      </c>
      <c r="D604" s="162">
        <v>82.927436828613281</v>
      </c>
      <c r="E604" s="176">
        <v>0</v>
      </c>
    </row>
    <row r="605" spans="1:5" ht="30">
      <c r="A605" s="124" t="s">
        <v>1223</v>
      </c>
      <c r="B605" s="134" t="s">
        <v>1224</v>
      </c>
      <c r="C605" s="139" t="s">
        <v>50</v>
      </c>
      <c r="D605" s="162">
        <v>58.974506378173828</v>
      </c>
      <c r="E605" s="173">
        <v>52.941444396972656</v>
      </c>
    </row>
    <row r="606" spans="1:5" ht="30">
      <c r="A606" s="124" t="s">
        <v>1225</v>
      </c>
      <c r="B606" s="134" t="s">
        <v>1226</v>
      </c>
      <c r="C606" s="139" t="s">
        <v>42</v>
      </c>
      <c r="D606" s="167">
        <v>274.4638671875</v>
      </c>
      <c r="E606" s="178">
        <v>267.53964233398438</v>
      </c>
    </row>
    <row r="607" spans="1:5" ht="30">
      <c r="A607" s="124" t="s">
        <v>1227</v>
      </c>
      <c r="B607" s="134" t="s">
        <v>1228</v>
      </c>
      <c r="C607" s="139" t="s">
        <v>348</v>
      </c>
      <c r="D607" s="164">
        <v>2785.668212890625</v>
      </c>
      <c r="E607" s="175">
        <v>2791.656982421875</v>
      </c>
    </row>
    <row r="608" spans="1:5" ht="30">
      <c r="A608" s="124" t="s">
        <v>1229</v>
      </c>
      <c r="B608" s="134" t="s">
        <v>1230</v>
      </c>
      <c r="C608" s="139" t="s">
        <v>20</v>
      </c>
      <c r="D608" s="166">
        <v>0.20731857419013977</v>
      </c>
      <c r="E608" s="176">
        <v>0</v>
      </c>
    </row>
    <row r="609" spans="1:5" ht="30">
      <c r="A609" s="124" t="s">
        <v>1231</v>
      </c>
      <c r="B609" s="134" t="s">
        <v>1232</v>
      </c>
      <c r="C609" s="139" t="s">
        <v>348</v>
      </c>
      <c r="D609" s="164">
        <v>1207.9417724609375</v>
      </c>
      <c r="E609" s="175">
        <v>1172.611572265625</v>
      </c>
    </row>
    <row r="610" spans="1:5" ht="30">
      <c r="A610" s="124" t="s">
        <v>1233</v>
      </c>
      <c r="B610" s="134" t="s">
        <v>1234</v>
      </c>
      <c r="C610" s="139" t="s">
        <v>42</v>
      </c>
      <c r="D610" s="167">
        <v>824</v>
      </c>
      <c r="E610" s="178">
        <v>824</v>
      </c>
    </row>
    <row r="611" spans="1:5" ht="45">
      <c r="A611" s="124" t="s">
        <v>1235</v>
      </c>
      <c r="B611" s="134" t="s">
        <v>1236</v>
      </c>
      <c r="C611" s="139" t="s">
        <v>42</v>
      </c>
      <c r="D611" s="167">
        <v>274.4638671875</v>
      </c>
      <c r="E611" s="178">
        <v>274.4638671875</v>
      </c>
    </row>
    <row r="612" spans="1:5" ht="30">
      <c r="A612" s="124" t="s">
        <v>1237</v>
      </c>
      <c r="B612" s="134" t="s">
        <v>58</v>
      </c>
      <c r="C612" s="139" t="s">
        <v>45</v>
      </c>
      <c r="D612" s="162">
        <v>20.000003814697266</v>
      </c>
      <c r="E612" s="174">
        <v>100000</v>
      </c>
    </row>
    <row r="613" spans="1:5" ht="30">
      <c r="A613" s="124" t="s">
        <v>1238</v>
      </c>
      <c r="B613" s="134" t="s">
        <v>1239</v>
      </c>
      <c r="C613" s="139" t="s">
        <v>45</v>
      </c>
      <c r="D613" s="162">
        <v>66.367889404296875</v>
      </c>
      <c r="E613" s="173">
        <v>75.6376953125</v>
      </c>
    </row>
    <row r="614" spans="1:5" ht="30">
      <c r="A614" s="124" t="s">
        <v>1240</v>
      </c>
      <c r="B614" s="134" t="s">
        <v>1241</v>
      </c>
      <c r="C614" s="139" t="s">
        <v>45</v>
      </c>
      <c r="D614" s="161">
        <v>2.9639835357666016</v>
      </c>
      <c r="E614" s="173">
        <v>20.294240951538086</v>
      </c>
    </row>
    <row r="615" spans="1:5" ht="30">
      <c r="A615" s="124" t="s">
        <v>1242</v>
      </c>
      <c r="B615" s="134" t="s">
        <v>1243</v>
      </c>
      <c r="C615" s="139" t="s">
        <v>45</v>
      </c>
      <c r="D615" s="162">
        <v>13.612595558166504</v>
      </c>
      <c r="E615" s="177">
        <v>2.935522049665451E-2</v>
      </c>
    </row>
    <row r="616" spans="1:5" ht="30">
      <c r="A616" s="124" t="s">
        <v>1244</v>
      </c>
      <c r="B616" s="134" t="s">
        <v>1245</v>
      </c>
      <c r="C616" s="139" t="s">
        <v>45</v>
      </c>
      <c r="D616" s="162">
        <v>16.203100204467773</v>
      </c>
      <c r="E616" s="172">
        <v>3.1277782917022705</v>
      </c>
    </row>
    <row r="617" spans="1:5" ht="30">
      <c r="A617" s="124" t="s">
        <v>1246</v>
      </c>
      <c r="B617" s="134" t="s">
        <v>1247</v>
      </c>
      <c r="C617" s="139" t="s">
        <v>45</v>
      </c>
      <c r="D617" s="166">
        <v>5.4181106388568878E-2</v>
      </c>
      <c r="E617" s="176">
        <v>0</v>
      </c>
    </row>
    <row r="618" spans="1:5" ht="30">
      <c r="A618" s="124" t="s">
        <v>1248</v>
      </c>
      <c r="B618" s="134" t="s">
        <v>1249</v>
      </c>
      <c r="C618" s="139" t="s">
        <v>45</v>
      </c>
      <c r="D618" s="166">
        <v>0.79824978113174438</v>
      </c>
      <c r="E618" s="177">
        <v>0.91092920303344727</v>
      </c>
    </row>
    <row r="619" spans="1:5" ht="45">
      <c r="A619" s="124" t="s">
        <v>1250</v>
      </c>
      <c r="B619" s="134" t="s">
        <v>1251</v>
      </c>
      <c r="C619" s="139" t="s">
        <v>15</v>
      </c>
      <c r="D619" s="163">
        <v>40107.70703125</v>
      </c>
      <c r="E619" s="181">
        <v>7.9664532677270472E-6</v>
      </c>
    </row>
    <row r="620" spans="1:5" ht="30">
      <c r="A620" s="124" t="s">
        <v>1252</v>
      </c>
      <c r="B620" s="134" t="s">
        <v>1253</v>
      </c>
      <c r="C620" s="139" t="s">
        <v>15</v>
      </c>
      <c r="D620" s="163">
        <v>38037.13671875</v>
      </c>
      <c r="E620" s="176">
        <v>0</v>
      </c>
    </row>
    <row r="621" spans="1:5" ht="30">
      <c r="A621" s="124" t="s">
        <v>1254</v>
      </c>
      <c r="B621" s="134" t="s">
        <v>1255</v>
      </c>
      <c r="C621" s="139" t="s">
        <v>15</v>
      </c>
      <c r="D621" s="164">
        <v>2070.57080078125</v>
      </c>
      <c r="E621" s="181">
        <v>7.9664532677270472E-6</v>
      </c>
    </row>
    <row r="622" spans="1:5" ht="30">
      <c r="A622" s="124" t="s">
        <v>1256</v>
      </c>
      <c r="B622" s="134" t="s">
        <v>1257</v>
      </c>
      <c r="C622" s="139" t="s">
        <v>15</v>
      </c>
      <c r="D622" s="167">
        <v>678.15509033203125</v>
      </c>
      <c r="E622" s="176">
        <v>0</v>
      </c>
    </row>
    <row r="623" spans="1:5" ht="30">
      <c r="A623" s="124" t="s">
        <v>1258</v>
      </c>
      <c r="B623" s="134" t="s">
        <v>1259</v>
      </c>
      <c r="C623" s="139" t="s">
        <v>15</v>
      </c>
      <c r="D623" s="164">
        <v>1002.692626953125</v>
      </c>
      <c r="E623" s="181">
        <v>1.9916133453534712E-7</v>
      </c>
    </row>
    <row r="624" spans="1:5" ht="45">
      <c r="A624" s="124" t="s">
        <v>1260</v>
      </c>
      <c r="B624" s="134" t="s">
        <v>1261</v>
      </c>
      <c r="C624" s="139" t="s">
        <v>15</v>
      </c>
      <c r="D624" s="162">
        <v>63.281753540039063</v>
      </c>
      <c r="E624" s="176">
        <v>0</v>
      </c>
    </row>
    <row r="625" spans="1:5" ht="30">
      <c r="A625" s="124" t="s">
        <v>1262</v>
      </c>
      <c r="B625" s="134" t="s">
        <v>1263</v>
      </c>
      <c r="C625" s="139" t="s">
        <v>15</v>
      </c>
      <c r="D625" s="167">
        <v>147.65744018554687</v>
      </c>
      <c r="E625" s="176">
        <v>0</v>
      </c>
    </row>
    <row r="626" spans="1:5" ht="30">
      <c r="A626" s="124" t="s">
        <v>1264</v>
      </c>
      <c r="B626" s="134" t="s">
        <v>1265</v>
      </c>
      <c r="C626" s="139" t="s">
        <v>1266</v>
      </c>
      <c r="D626" s="162">
        <v>98.708152770996094</v>
      </c>
      <c r="E626" s="173">
        <v>98.708152770996094</v>
      </c>
    </row>
    <row r="627" spans="1:5" ht="30">
      <c r="A627" s="124" t="s">
        <v>1267</v>
      </c>
      <c r="B627" s="134" t="s">
        <v>1268</v>
      </c>
      <c r="C627" s="139" t="s">
        <v>1266</v>
      </c>
      <c r="D627" s="167">
        <v>183.32977294921875</v>
      </c>
      <c r="E627" s="178">
        <v>183.32977294921875</v>
      </c>
    </row>
    <row r="628" spans="1:5" ht="30">
      <c r="A628" s="124" t="s">
        <v>1269</v>
      </c>
      <c r="B628" s="134" t="s">
        <v>1270</v>
      </c>
      <c r="C628" s="139" t="s">
        <v>1271</v>
      </c>
      <c r="D628" s="167">
        <v>176.49397277832031</v>
      </c>
      <c r="E628" s="178">
        <v>176.49397277832031</v>
      </c>
    </row>
    <row r="629" spans="1:5" ht="30">
      <c r="A629" s="124" t="s">
        <v>1272</v>
      </c>
      <c r="B629" s="134" t="s">
        <v>1273</v>
      </c>
      <c r="C629" s="139" t="s">
        <v>45</v>
      </c>
      <c r="D629" s="165">
        <v>0</v>
      </c>
      <c r="E629" s="176">
        <v>0</v>
      </c>
    </row>
    <row r="630" spans="1:5" ht="30">
      <c r="A630" s="124" t="s">
        <v>1274</v>
      </c>
      <c r="B630" s="134" t="s">
        <v>1275</v>
      </c>
      <c r="C630" s="139" t="s">
        <v>20</v>
      </c>
      <c r="D630" s="165">
        <v>0</v>
      </c>
      <c r="E630" s="176">
        <v>0</v>
      </c>
    </row>
    <row r="631" spans="1:5" ht="30">
      <c r="A631" s="124" t="s">
        <v>1276</v>
      </c>
      <c r="B631" s="134" t="s">
        <v>1277</v>
      </c>
      <c r="C631" s="139" t="s">
        <v>20</v>
      </c>
      <c r="D631" s="165">
        <v>0</v>
      </c>
      <c r="E631" s="176">
        <v>0</v>
      </c>
    </row>
    <row r="632" spans="1:5" ht="30">
      <c r="A632" s="124" t="s">
        <v>1278</v>
      </c>
      <c r="B632" s="134" t="s">
        <v>1279</v>
      </c>
      <c r="C632" s="139" t="s">
        <v>20</v>
      </c>
      <c r="D632" s="162">
        <v>16.953020095825195</v>
      </c>
      <c r="E632" s="176">
        <v>0</v>
      </c>
    </row>
    <row r="633" spans="1:5" ht="30">
      <c r="A633" s="124" t="s">
        <v>1280</v>
      </c>
      <c r="B633" s="134" t="s">
        <v>1281</v>
      </c>
      <c r="C633" s="139" t="s">
        <v>1282</v>
      </c>
      <c r="D633" s="167">
        <v>406.8721923828125</v>
      </c>
      <c r="E633" s="176">
        <v>0</v>
      </c>
    </row>
    <row r="634" spans="1:5" ht="30">
      <c r="A634" s="124" t="s">
        <v>1283</v>
      </c>
      <c r="B634" s="134" t="s">
        <v>1284</v>
      </c>
      <c r="C634" s="139" t="s">
        <v>15</v>
      </c>
      <c r="D634" s="163">
        <v>71812.703125</v>
      </c>
      <c r="E634" s="176">
        <v>0</v>
      </c>
    </row>
    <row r="635" spans="1:5" ht="30">
      <c r="A635" s="124" t="s">
        <v>1285</v>
      </c>
      <c r="B635" s="134" t="s">
        <v>1286</v>
      </c>
      <c r="C635" s="139" t="s">
        <v>15</v>
      </c>
      <c r="D635" s="163">
        <v>78870.4375</v>
      </c>
      <c r="E635" s="176">
        <v>0</v>
      </c>
    </row>
    <row r="636" spans="1:5" ht="30">
      <c r="A636" s="124" t="s">
        <v>1287</v>
      </c>
      <c r="B636" s="134" t="s">
        <v>1288</v>
      </c>
      <c r="C636" s="139" t="s">
        <v>15</v>
      </c>
      <c r="D636" s="162">
        <v>93.437347412109375</v>
      </c>
      <c r="E636" s="176">
        <v>0</v>
      </c>
    </row>
    <row r="637" spans="1:5" ht="30">
      <c r="A637" s="124" t="s">
        <v>1289</v>
      </c>
      <c r="B637" s="134" t="s">
        <v>1290</v>
      </c>
      <c r="C637" s="139" t="s">
        <v>15</v>
      </c>
      <c r="D637" s="162">
        <v>37.801017761230469</v>
      </c>
      <c r="E637" s="176">
        <v>0</v>
      </c>
    </row>
    <row r="638" spans="1:5" ht="30">
      <c r="A638" s="124" t="s">
        <v>1291</v>
      </c>
      <c r="B638" s="134" t="s">
        <v>1292</v>
      </c>
      <c r="C638" s="139" t="s">
        <v>20</v>
      </c>
      <c r="D638" s="166">
        <v>0.78492498397827148</v>
      </c>
      <c r="E638" s="176">
        <v>0</v>
      </c>
    </row>
    <row r="639" spans="1:5" ht="30">
      <c r="A639" s="124" t="s">
        <v>1293</v>
      </c>
      <c r="B639" s="134" t="s">
        <v>1294</v>
      </c>
      <c r="C639" s="139" t="s">
        <v>20</v>
      </c>
      <c r="D639" s="166">
        <v>7.2389371693134308E-2</v>
      </c>
      <c r="E639" s="176">
        <v>0</v>
      </c>
    </row>
    <row r="640" spans="1:5" ht="45">
      <c r="A640" s="124" t="s">
        <v>1295</v>
      </c>
      <c r="B640" s="134" t="s">
        <v>1296</v>
      </c>
      <c r="C640" s="139" t="s">
        <v>20</v>
      </c>
      <c r="D640" s="165">
        <v>0</v>
      </c>
      <c r="E640" s="176">
        <v>0</v>
      </c>
    </row>
    <row r="641" spans="1:5" ht="30">
      <c r="A641" s="124" t="s">
        <v>1297</v>
      </c>
      <c r="B641" s="134" t="s">
        <v>1298</v>
      </c>
      <c r="C641" s="139" t="s">
        <v>20</v>
      </c>
      <c r="D641" s="165">
        <v>0</v>
      </c>
      <c r="E641" s="176">
        <v>0</v>
      </c>
    </row>
    <row r="642" spans="1:5" ht="45">
      <c r="A642" s="124" t="s">
        <v>1299</v>
      </c>
      <c r="B642" s="134" t="s">
        <v>1300</v>
      </c>
      <c r="C642" s="139" t="s">
        <v>20</v>
      </c>
      <c r="D642" s="166">
        <v>0.85731440782546997</v>
      </c>
      <c r="E642" s="176">
        <v>0</v>
      </c>
    </row>
    <row r="643" spans="1:5" ht="30">
      <c r="A643" s="124" t="s">
        <v>1301</v>
      </c>
      <c r="B643" s="134" t="s">
        <v>1302</v>
      </c>
      <c r="C643" s="139" t="s">
        <v>20</v>
      </c>
      <c r="D643" s="166">
        <v>0.25719434022903442</v>
      </c>
      <c r="E643" s="176">
        <v>0</v>
      </c>
    </row>
    <row r="644" spans="1:5" ht="30">
      <c r="A644" s="124" t="s">
        <v>1303</v>
      </c>
      <c r="B644" s="134" t="s">
        <v>1304</v>
      </c>
      <c r="C644" s="139" t="s">
        <v>20</v>
      </c>
      <c r="D644" s="166">
        <v>0.60012006759643555</v>
      </c>
      <c r="E644" s="176">
        <v>0</v>
      </c>
    </row>
    <row r="645" spans="1:5" ht="30">
      <c r="A645" s="124" t="s">
        <v>76</v>
      </c>
      <c r="B645" s="134" t="s">
        <v>1305</v>
      </c>
      <c r="C645" s="139" t="s">
        <v>45</v>
      </c>
      <c r="D645" s="161">
        <v>6</v>
      </c>
      <c r="E645" s="172">
        <v>6</v>
      </c>
    </row>
    <row r="646" spans="1:5" ht="30">
      <c r="A646" s="124" t="s">
        <v>1306</v>
      </c>
      <c r="B646" s="134" t="s">
        <v>1307</v>
      </c>
      <c r="C646" s="139" t="s">
        <v>1308</v>
      </c>
      <c r="D646" s="165">
        <v>0</v>
      </c>
      <c r="E646" s="176">
        <v>0</v>
      </c>
    </row>
    <row r="647" spans="1:5" ht="30">
      <c r="A647" s="124" t="s">
        <v>1309</v>
      </c>
      <c r="B647" s="134" t="s">
        <v>1310</v>
      </c>
      <c r="C647" s="139" t="s">
        <v>1308</v>
      </c>
      <c r="D647" s="165">
        <v>0</v>
      </c>
      <c r="E647" s="176">
        <v>0</v>
      </c>
    </row>
    <row r="648" spans="1:5" ht="30">
      <c r="A648" s="124" t="s">
        <v>1311</v>
      </c>
      <c r="B648" s="134" t="s">
        <v>1312</v>
      </c>
      <c r="C648" s="139" t="s">
        <v>1308</v>
      </c>
      <c r="D648" s="165">
        <v>0</v>
      </c>
      <c r="E648" s="176">
        <v>0</v>
      </c>
    </row>
    <row r="649" spans="1:5" ht="30">
      <c r="A649" s="124" t="s">
        <v>1313</v>
      </c>
      <c r="B649" s="134" t="s">
        <v>1314</v>
      </c>
      <c r="C649" s="139" t="s">
        <v>1308</v>
      </c>
      <c r="D649" s="165">
        <v>0</v>
      </c>
      <c r="E649" s="176">
        <v>0</v>
      </c>
    </row>
    <row r="650" spans="1:5" ht="45">
      <c r="A650" s="124" t="s">
        <v>1315</v>
      </c>
      <c r="B650" s="134" t="s">
        <v>1316</v>
      </c>
      <c r="C650" s="139" t="s">
        <v>1317</v>
      </c>
      <c r="D650" s="165">
        <v>0</v>
      </c>
      <c r="E650" s="176">
        <v>0</v>
      </c>
    </row>
    <row r="651" spans="1:5" ht="45">
      <c r="A651" s="124" t="s">
        <v>1318</v>
      </c>
      <c r="B651" s="134" t="s">
        <v>1319</v>
      </c>
      <c r="C651" s="139" t="s">
        <v>1320</v>
      </c>
      <c r="D651" s="165">
        <v>0</v>
      </c>
      <c r="E651" s="176">
        <v>0</v>
      </c>
    </row>
    <row r="652" spans="1:5" ht="45">
      <c r="A652" s="124" t="s">
        <v>1321</v>
      </c>
      <c r="B652" s="134" t="s">
        <v>1322</v>
      </c>
      <c r="C652" s="139" t="s">
        <v>1323</v>
      </c>
      <c r="D652" s="165">
        <v>0</v>
      </c>
      <c r="E652" s="176">
        <v>0</v>
      </c>
    </row>
    <row r="653" spans="1:5" ht="45">
      <c r="A653" s="124" t="s">
        <v>1324</v>
      </c>
      <c r="B653" s="134" t="s">
        <v>1325</v>
      </c>
      <c r="C653" s="139" t="s">
        <v>1323</v>
      </c>
      <c r="D653" s="165">
        <v>0</v>
      </c>
      <c r="E653" s="176">
        <v>0</v>
      </c>
    </row>
    <row r="654" spans="1:5">
      <c r="A654" s="124" t="s">
        <v>1326</v>
      </c>
      <c r="B654" s="134" t="s">
        <v>1327</v>
      </c>
      <c r="C654" s="139"/>
      <c r="D654" s="131" t="s">
        <v>1328</v>
      </c>
      <c r="E654" s="152" t="s">
        <v>1328</v>
      </c>
    </row>
    <row r="655" spans="1:5" ht="30">
      <c r="A655" s="124" t="s">
        <v>1329</v>
      </c>
      <c r="B655" s="134" t="s">
        <v>1330</v>
      </c>
      <c r="C655" s="139"/>
      <c r="D655" s="131" t="s">
        <v>1331</v>
      </c>
      <c r="E655" s="152" t="s">
        <v>1331</v>
      </c>
    </row>
    <row r="656" spans="1:5" ht="30">
      <c r="A656" s="124" t="s">
        <v>1332</v>
      </c>
      <c r="B656" s="134" t="s">
        <v>1333</v>
      </c>
      <c r="C656" s="139" t="s">
        <v>50</v>
      </c>
      <c r="D656" s="161">
        <v>1.1845360994338989</v>
      </c>
      <c r="E656" s="172">
        <v>1.1845360994338989</v>
      </c>
    </row>
    <row r="657" spans="1:5">
      <c r="A657" s="124" t="s">
        <v>1334</v>
      </c>
      <c r="B657" s="134" t="s">
        <v>1335</v>
      </c>
      <c r="C657" s="139" t="s">
        <v>42</v>
      </c>
      <c r="D657" s="167">
        <v>104.40998840332031</v>
      </c>
      <c r="E657" s="178">
        <v>104.40998840332031</v>
      </c>
    </row>
    <row r="658" spans="1:5" ht="30">
      <c r="A658" s="124" t="s">
        <v>1336</v>
      </c>
      <c r="B658" s="134" t="s">
        <v>1337</v>
      </c>
      <c r="C658" s="139" t="s">
        <v>50</v>
      </c>
      <c r="D658" s="161">
        <v>2.3808958530426025</v>
      </c>
      <c r="E658" s="172">
        <v>2.3808960914611816</v>
      </c>
    </row>
    <row r="659" spans="1:5" ht="30">
      <c r="A659" s="124" t="s">
        <v>1338</v>
      </c>
      <c r="B659" s="134" t="s">
        <v>1339</v>
      </c>
      <c r="C659" s="139" t="s">
        <v>42</v>
      </c>
      <c r="D659" s="162">
        <v>66.525970458984375</v>
      </c>
      <c r="E659" s="173">
        <v>66.525665283203125</v>
      </c>
    </row>
    <row r="660" spans="1:5" ht="30">
      <c r="A660" s="124" t="s">
        <v>1340</v>
      </c>
      <c r="B660" s="134" t="s">
        <v>1341</v>
      </c>
      <c r="C660" s="139" t="s">
        <v>348</v>
      </c>
      <c r="D660" s="167">
        <v>278.63552856445312</v>
      </c>
      <c r="E660" s="178">
        <v>278.63424682617187</v>
      </c>
    </row>
    <row r="661" spans="1:5" ht="30">
      <c r="A661" s="124" t="s">
        <v>1342</v>
      </c>
      <c r="B661" s="134" t="s">
        <v>1343</v>
      </c>
      <c r="C661" s="139" t="s">
        <v>20</v>
      </c>
      <c r="D661" s="162">
        <v>75.280616760253906</v>
      </c>
      <c r="E661" s="172">
        <v>3.411163330078125</v>
      </c>
    </row>
    <row r="662" spans="1:5" ht="30">
      <c r="A662" s="124" t="s">
        <v>1344</v>
      </c>
      <c r="B662" s="134" t="s">
        <v>1345</v>
      </c>
      <c r="C662" s="139" t="s">
        <v>50</v>
      </c>
      <c r="D662" s="161">
        <v>1.1963597536087036</v>
      </c>
      <c r="E662" s="172">
        <v>1.1963597536087036</v>
      </c>
    </row>
    <row r="663" spans="1:5" ht="30">
      <c r="A663" s="124" t="s">
        <v>1346</v>
      </c>
      <c r="B663" s="134" t="s">
        <v>1347</v>
      </c>
      <c r="C663" s="139" t="s">
        <v>50</v>
      </c>
      <c r="D663" s="161">
        <v>2.75</v>
      </c>
      <c r="E663" s="172">
        <v>2.749969482421875</v>
      </c>
    </row>
    <row r="664" spans="1:5" ht="30">
      <c r="A664" s="124" t="s">
        <v>1348</v>
      </c>
      <c r="B664" s="134" t="s">
        <v>1349</v>
      </c>
      <c r="C664" s="139" t="s">
        <v>42</v>
      </c>
      <c r="D664" s="167">
        <v>237.28424072265625</v>
      </c>
      <c r="E664" s="178">
        <v>130.58197021484375</v>
      </c>
    </row>
    <row r="665" spans="1:5" ht="30">
      <c r="A665" s="124" t="s">
        <v>1350</v>
      </c>
      <c r="B665" s="134" t="s">
        <v>1351</v>
      </c>
      <c r="C665" s="139" t="s">
        <v>348</v>
      </c>
      <c r="D665" s="164">
        <v>2943</v>
      </c>
      <c r="E665" s="175">
        <v>2034.295166015625</v>
      </c>
    </row>
    <row r="666" spans="1:5" ht="30">
      <c r="A666" s="124" t="s">
        <v>1352</v>
      </c>
      <c r="B666" s="134" t="s">
        <v>1353</v>
      </c>
      <c r="C666" s="139" t="s">
        <v>20</v>
      </c>
      <c r="D666" s="161">
        <v>4.7290496826171875</v>
      </c>
      <c r="E666" s="177">
        <v>0.33988660573959351</v>
      </c>
    </row>
    <row r="667" spans="1:5" ht="30">
      <c r="A667" s="124" t="s">
        <v>1354</v>
      </c>
      <c r="B667" s="134" t="s">
        <v>1355</v>
      </c>
      <c r="C667" s="139" t="s">
        <v>50</v>
      </c>
      <c r="D667" s="162">
        <v>10.449995994567871</v>
      </c>
      <c r="E667" s="172">
        <v>1.2165298461914062</v>
      </c>
    </row>
    <row r="668" spans="1:5" ht="30">
      <c r="A668" s="124" t="s">
        <v>1356</v>
      </c>
      <c r="B668" s="134" t="s">
        <v>1357</v>
      </c>
      <c r="C668" s="139" t="s">
        <v>42</v>
      </c>
      <c r="D668" s="167">
        <v>108.67196655273437</v>
      </c>
      <c r="E668" s="178">
        <v>105.18235015869141</v>
      </c>
    </row>
    <row r="669" spans="1:5" ht="30">
      <c r="A669" s="124" t="s">
        <v>1358</v>
      </c>
      <c r="B669" s="134" t="s">
        <v>1359</v>
      </c>
      <c r="C669" s="139" t="s">
        <v>348</v>
      </c>
      <c r="D669" s="167">
        <v>456.388916015625</v>
      </c>
      <c r="E669" s="178">
        <v>440.96896362304687</v>
      </c>
    </row>
    <row r="670" spans="1:5" ht="30">
      <c r="A670" s="124" t="s">
        <v>1360</v>
      </c>
      <c r="B670" s="134" t="s">
        <v>1361</v>
      </c>
      <c r="C670" s="139" t="s">
        <v>20</v>
      </c>
      <c r="D670" s="161">
        <v>6.8750829696655273</v>
      </c>
      <c r="E670" s="181">
        <v>2.9418970370898023E-7</v>
      </c>
    </row>
    <row r="671" spans="1:5" ht="30">
      <c r="A671" s="124" t="s">
        <v>1362</v>
      </c>
      <c r="B671" s="134" t="s">
        <v>1363</v>
      </c>
      <c r="C671" s="139" t="s">
        <v>50</v>
      </c>
      <c r="D671" s="161">
        <v>2.3808958530426025</v>
      </c>
      <c r="E671" s="172">
        <v>2.3808960914611816</v>
      </c>
    </row>
    <row r="672" spans="1:5" ht="30">
      <c r="A672" s="124" t="s">
        <v>1364</v>
      </c>
      <c r="B672" s="134" t="s">
        <v>1365</v>
      </c>
      <c r="C672" s="139" t="s">
        <v>42</v>
      </c>
      <c r="D672" s="167">
        <v>104.39205169677734</v>
      </c>
      <c r="E672" s="178">
        <v>104.39205169677734</v>
      </c>
    </row>
    <row r="673" spans="1:5" ht="30">
      <c r="A673" s="124" t="s">
        <v>1366</v>
      </c>
      <c r="B673" s="134" t="s">
        <v>1367</v>
      </c>
      <c r="C673" s="139" t="s">
        <v>348</v>
      </c>
      <c r="D673" s="167">
        <v>437.71966552734375</v>
      </c>
      <c r="E673" s="178">
        <v>437.71966552734375</v>
      </c>
    </row>
    <row r="674" spans="1:5" ht="30">
      <c r="A674" s="124" t="s">
        <v>1368</v>
      </c>
      <c r="B674" s="134" t="s">
        <v>1369</v>
      </c>
      <c r="C674" s="139" t="s">
        <v>20</v>
      </c>
      <c r="D674" s="162">
        <v>86.884757995605469</v>
      </c>
      <c r="E674" s="172">
        <v>3.7510507106781006</v>
      </c>
    </row>
    <row r="675" spans="1:5" ht="30">
      <c r="A675" s="124" t="s">
        <v>1370</v>
      </c>
      <c r="B675" s="134" t="s">
        <v>1371</v>
      </c>
      <c r="C675" s="139" t="s">
        <v>50</v>
      </c>
      <c r="D675" s="161">
        <v>1.1963597536087036</v>
      </c>
      <c r="E675" s="172">
        <v>1.1963597536087036</v>
      </c>
    </row>
    <row r="676" spans="1:5" ht="30">
      <c r="A676" s="124" t="s">
        <v>1372</v>
      </c>
      <c r="B676" s="134" t="s">
        <v>1373</v>
      </c>
      <c r="C676" s="139"/>
      <c r="D676" s="131" t="s">
        <v>1374</v>
      </c>
      <c r="E676" s="152" t="s">
        <v>1374</v>
      </c>
    </row>
    <row r="677" spans="1:5" ht="30">
      <c r="A677" s="124" t="s">
        <v>1375</v>
      </c>
      <c r="B677" s="134" t="s">
        <v>1376</v>
      </c>
      <c r="C677" s="139" t="s">
        <v>65</v>
      </c>
      <c r="D677" s="161">
        <v>4.9813203811645508</v>
      </c>
      <c r="E677" s="176">
        <v>0</v>
      </c>
    </row>
    <row r="678" spans="1:5" ht="30">
      <c r="A678" s="124" t="s">
        <v>1377</v>
      </c>
      <c r="B678" s="134" t="s">
        <v>1378</v>
      </c>
      <c r="C678" s="139" t="s">
        <v>42</v>
      </c>
      <c r="D678" s="161">
        <v>1.1111111640930176</v>
      </c>
      <c r="E678" s="176">
        <v>0</v>
      </c>
    </row>
    <row r="679" spans="1:5" ht="30">
      <c r="A679" s="124" t="s">
        <v>1379</v>
      </c>
      <c r="B679" s="134" t="s">
        <v>1380</v>
      </c>
      <c r="C679" s="139" t="s">
        <v>15</v>
      </c>
      <c r="D679" s="161">
        <v>8.6629924774169922</v>
      </c>
      <c r="E679" s="176">
        <v>0</v>
      </c>
    </row>
    <row r="680" spans="1:5" ht="30">
      <c r="A680" s="124" t="s">
        <v>1381</v>
      </c>
      <c r="B680" s="134" t="s">
        <v>1382</v>
      </c>
      <c r="C680" s="139"/>
      <c r="D680" s="131" t="s">
        <v>1374</v>
      </c>
      <c r="E680" s="152" t="s">
        <v>1374</v>
      </c>
    </row>
    <row r="681" spans="1:5" ht="30">
      <c r="A681" s="124" t="s">
        <v>1383</v>
      </c>
      <c r="B681" s="134" t="s">
        <v>1384</v>
      </c>
      <c r="C681" s="139" t="s">
        <v>65</v>
      </c>
      <c r="D681" s="161">
        <v>4.9813203811645508</v>
      </c>
      <c r="E681" s="176">
        <v>0</v>
      </c>
    </row>
    <row r="682" spans="1:5" ht="30">
      <c r="A682" s="124" t="s">
        <v>1385</v>
      </c>
      <c r="B682" s="134" t="s">
        <v>1386</v>
      </c>
      <c r="C682" s="139" t="s">
        <v>42</v>
      </c>
      <c r="D682" s="161">
        <v>1.1111111640930176</v>
      </c>
      <c r="E682" s="176">
        <v>0</v>
      </c>
    </row>
    <row r="683" spans="1:5" ht="30">
      <c r="A683" s="124" t="s">
        <v>1387</v>
      </c>
      <c r="B683" s="134" t="s">
        <v>1388</v>
      </c>
      <c r="C683" s="139" t="s">
        <v>15</v>
      </c>
      <c r="D683" s="161">
        <v>8.6629924774169922</v>
      </c>
      <c r="E683" s="176">
        <v>0</v>
      </c>
    </row>
    <row r="684" spans="1:5" ht="30">
      <c r="A684" s="124" t="s">
        <v>1389</v>
      </c>
      <c r="B684" s="134" t="s">
        <v>1390</v>
      </c>
      <c r="C684" s="139"/>
      <c r="D684" s="131" t="s">
        <v>1374</v>
      </c>
      <c r="E684" s="152" t="s">
        <v>1374</v>
      </c>
    </row>
    <row r="685" spans="1:5" ht="30">
      <c r="A685" s="124" t="s">
        <v>1391</v>
      </c>
      <c r="B685" s="134" t="s">
        <v>1392</v>
      </c>
      <c r="C685" s="139" t="s">
        <v>65</v>
      </c>
      <c r="D685" s="161">
        <v>4.9813203811645508</v>
      </c>
      <c r="E685" s="176">
        <v>0</v>
      </c>
    </row>
    <row r="686" spans="1:5" ht="30">
      <c r="A686" s="124" t="s">
        <v>1393</v>
      </c>
      <c r="B686" s="134" t="s">
        <v>1394</v>
      </c>
      <c r="C686" s="139" t="s">
        <v>42</v>
      </c>
      <c r="D686" s="161">
        <v>1.1111111640930176</v>
      </c>
      <c r="E686" s="176">
        <v>0</v>
      </c>
    </row>
    <row r="687" spans="1:5" ht="30">
      <c r="A687" s="124" t="s">
        <v>1395</v>
      </c>
      <c r="B687" s="134" t="s">
        <v>1396</v>
      </c>
      <c r="C687" s="139" t="s">
        <v>15</v>
      </c>
      <c r="D687" s="161">
        <v>8.8371353149414062</v>
      </c>
      <c r="E687" s="176">
        <v>0</v>
      </c>
    </row>
    <row r="688" spans="1:5" ht="30">
      <c r="A688" s="124" t="s">
        <v>1397</v>
      </c>
      <c r="B688" s="134" t="s">
        <v>1398</v>
      </c>
      <c r="C688" s="139"/>
      <c r="D688" s="131" t="s">
        <v>1374</v>
      </c>
      <c r="E688" s="152" t="s">
        <v>1374</v>
      </c>
    </row>
    <row r="689" spans="1:5" ht="30">
      <c r="A689" s="124" t="s">
        <v>1399</v>
      </c>
      <c r="B689" s="134" t="s">
        <v>1400</v>
      </c>
      <c r="C689" s="139" t="s">
        <v>65</v>
      </c>
      <c r="D689" s="161">
        <v>4.9813203811645508</v>
      </c>
      <c r="E689" s="176">
        <v>0</v>
      </c>
    </row>
    <row r="690" spans="1:5" ht="30">
      <c r="A690" s="124" t="s">
        <v>1401</v>
      </c>
      <c r="B690" s="134" t="s">
        <v>1402</v>
      </c>
      <c r="C690" s="139" t="s">
        <v>42</v>
      </c>
      <c r="D690" s="161">
        <v>1.1111111640930176</v>
      </c>
      <c r="E690" s="176">
        <v>0</v>
      </c>
    </row>
    <row r="691" spans="1:5" ht="30">
      <c r="A691" s="124" t="s">
        <v>1403</v>
      </c>
      <c r="B691" s="134" t="s">
        <v>1404</v>
      </c>
      <c r="C691" s="139" t="s">
        <v>15</v>
      </c>
      <c r="D691" s="161">
        <v>8.8371353149414062</v>
      </c>
      <c r="E691" s="176">
        <v>0</v>
      </c>
    </row>
    <row r="692" spans="1:5" ht="30">
      <c r="A692" s="124" t="s">
        <v>1405</v>
      </c>
      <c r="B692" s="134" t="s">
        <v>1406</v>
      </c>
      <c r="C692" s="139"/>
      <c r="D692" s="131" t="s">
        <v>1374</v>
      </c>
      <c r="E692" s="152" t="s">
        <v>1374</v>
      </c>
    </row>
    <row r="693" spans="1:5" ht="30">
      <c r="A693" s="124" t="s">
        <v>1407</v>
      </c>
      <c r="B693" s="134" t="s">
        <v>1408</v>
      </c>
      <c r="C693" s="139" t="s">
        <v>65</v>
      </c>
      <c r="D693" s="161">
        <v>4.9813203811645508</v>
      </c>
      <c r="E693" s="176">
        <v>0</v>
      </c>
    </row>
    <row r="694" spans="1:5" ht="30">
      <c r="A694" s="124" t="s">
        <v>1409</v>
      </c>
      <c r="B694" s="134" t="s">
        <v>1410</v>
      </c>
      <c r="C694" s="139" t="s">
        <v>42</v>
      </c>
      <c r="D694" s="161">
        <v>1.1111111640930176</v>
      </c>
      <c r="E694" s="176">
        <v>0</v>
      </c>
    </row>
    <row r="695" spans="1:5" ht="30">
      <c r="A695" s="124" t="s">
        <v>1411</v>
      </c>
      <c r="B695" s="134" t="s">
        <v>1412</v>
      </c>
      <c r="C695" s="139" t="s">
        <v>15</v>
      </c>
      <c r="D695" s="162">
        <v>42.947223663330078</v>
      </c>
      <c r="E695" s="176">
        <v>0</v>
      </c>
    </row>
    <row r="696" spans="1:5" ht="30">
      <c r="A696" s="124" t="s">
        <v>1413</v>
      </c>
      <c r="B696" s="134" t="s">
        <v>1414</v>
      </c>
      <c r="C696" s="139"/>
      <c r="D696" s="131" t="s">
        <v>1328</v>
      </c>
      <c r="E696" s="152" t="s">
        <v>1328</v>
      </c>
    </row>
    <row r="697" spans="1:5" ht="30">
      <c r="A697" s="124" t="s">
        <v>1415</v>
      </c>
      <c r="B697" s="134" t="s">
        <v>1416</v>
      </c>
      <c r="C697" s="139" t="s">
        <v>20</v>
      </c>
      <c r="D697" s="162">
        <v>83.134757995605469</v>
      </c>
      <c r="E697" s="181">
        <v>2.9418970370898023E-7</v>
      </c>
    </row>
    <row r="698" spans="1:5" ht="30">
      <c r="A698" s="124" t="s">
        <v>1417</v>
      </c>
      <c r="B698" s="134" t="s">
        <v>1418</v>
      </c>
      <c r="C698" s="139" t="s">
        <v>50</v>
      </c>
      <c r="D698" s="162">
        <v>60.743743896484375</v>
      </c>
      <c r="E698" s="173">
        <v>52.941444396972656</v>
      </c>
    </row>
    <row r="699" spans="1:5" ht="30">
      <c r="A699" s="124" t="s">
        <v>1419</v>
      </c>
      <c r="B699" s="134" t="s">
        <v>1420</v>
      </c>
      <c r="C699" s="139" t="s">
        <v>348</v>
      </c>
      <c r="D699" s="167">
        <v>674.8818359375</v>
      </c>
      <c r="E699" s="178">
        <v>444.83462524414062</v>
      </c>
    </row>
    <row r="700" spans="1:5" ht="30">
      <c r="A700" s="124" t="s">
        <v>1421</v>
      </c>
      <c r="B700" s="134" t="s">
        <v>1422</v>
      </c>
      <c r="C700" s="139" t="s">
        <v>42</v>
      </c>
      <c r="D700" s="167">
        <v>159.11705017089844</v>
      </c>
      <c r="E700" s="178">
        <v>105.18618011474609</v>
      </c>
    </row>
    <row r="701" spans="1:5" ht="30">
      <c r="A701" s="124" t="s">
        <v>1423</v>
      </c>
      <c r="B701" s="134" t="s">
        <v>1424</v>
      </c>
      <c r="C701" s="139" t="s">
        <v>20</v>
      </c>
      <c r="D701" s="162">
        <v>83.134757995605469</v>
      </c>
      <c r="E701" s="181">
        <v>2.9418970370898023E-7</v>
      </c>
    </row>
    <row r="702" spans="1:5" ht="30">
      <c r="A702" s="124" t="s">
        <v>1425</v>
      </c>
      <c r="B702" s="134" t="s">
        <v>1426</v>
      </c>
      <c r="C702" s="139" t="s">
        <v>50</v>
      </c>
      <c r="D702" s="162">
        <v>58.974506378173828</v>
      </c>
      <c r="E702" s="173">
        <v>52.941444396972656</v>
      </c>
    </row>
    <row r="703" spans="1:5" ht="30">
      <c r="A703" s="124" t="s">
        <v>1427</v>
      </c>
      <c r="B703" s="134" t="s">
        <v>1428</v>
      </c>
      <c r="C703" s="139" t="s">
        <v>42</v>
      </c>
      <c r="D703" s="167">
        <v>260</v>
      </c>
      <c r="E703" s="178">
        <v>105.18618011474609</v>
      </c>
    </row>
    <row r="704" spans="1:5" ht="30">
      <c r="A704" s="124" t="s">
        <v>1429</v>
      </c>
      <c r="B704" s="134" t="s">
        <v>1430</v>
      </c>
      <c r="C704" s="139" t="s">
        <v>348</v>
      </c>
      <c r="D704" s="164">
        <v>1134.6298828125</v>
      </c>
      <c r="E704" s="178">
        <v>444.83462524414062</v>
      </c>
    </row>
    <row r="705" spans="1:5" ht="30">
      <c r="A705" s="124" t="s">
        <v>1431</v>
      </c>
      <c r="B705" s="134" t="s">
        <v>1432</v>
      </c>
      <c r="C705" s="139" t="s">
        <v>20</v>
      </c>
      <c r="D705" s="167">
        <v>126.51215362548828</v>
      </c>
      <c r="E705" s="181">
        <v>4.6741709525122133E-7</v>
      </c>
    </row>
    <row r="706" spans="1:5" ht="30">
      <c r="A706" s="124" t="s">
        <v>1433</v>
      </c>
      <c r="B706" s="134" t="s">
        <v>1434</v>
      </c>
      <c r="C706" s="139" t="s">
        <v>20</v>
      </c>
      <c r="D706" s="166">
        <v>0.60012006759643555</v>
      </c>
      <c r="E706" s="176">
        <v>0</v>
      </c>
    </row>
    <row r="707" spans="1:5" ht="30">
      <c r="A707" s="124" t="s">
        <v>1435</v>
      </c>
      <c r="B707" s="134" t="s">
        <v>1436</v>
      </c>
      <c r="C707" s="139" t="s">
        <v>42</v>
      </c>
      <c r="D707" s="167">
        <v>474.3955078125</v>
      </c>
      <c r="E707" s="178">
        <v>823.99993896484375</v>
      </c>
    </row>
    <row r="708" spans="1:5" ht="30">
      <c r="A708" s="124" t="s">
        <v>1437</v>
      </c>
      <c r="B708" s="134" t="s">
        <v>1438</v>
      </c>
      <c r="C708" s="139" t="s">
        <v>42</v>
      </c>
      <c r="D708" s="167">
        <v>209.61709594726562</v>
      </c>
      <c r="E708" s="178">
        <v>823.99993896484375</v>
      </c>
    </row>
    <row r="709" spans="1:5" ht="30">
      <c r="A709" s="124" t="s">
        <v>1439</v>
      </c>
      <c r="B709" s="134" t="s">
        <v>1440</v>
      </c>
      <c r="C709" s="139" t="s">
        <v>42</v>
      </c>
      <c r="D709" s="162">
        <v>55.354057312011719</v>
      </c>
      <c r="E709" s="173">
        <v>-17.777778625488281</v>
      </c>
    </row>
    <row r="710" spans="1:5" ht="30">
      <c r="A710" s="124" t="s">
        <v>1441</v>
      </c>
      <c r="B710" s="134" t="s">
        <v>1442</v>
      </c>
      <c r="C710" s="139" t="s">
        <v>15</v>
      </c>
      <c r="D710" s="163">
        <v>10617.119140625</v>
      </c>
      <c r="E710" s="176">
        <v>0</v>
      </c>
    </row>
    <row r="711" spans="1:5" ht="30">
      <c r="A711" s="124" t="s">
        <v>1443</v>
      </c>
      <c r="B711" s="134" t="s">
        <v>1444</v>
      </c>
      <c r="C711" s="139" t="s">
        <v>15</v>
      </c>
      <c r="D711" s="167">
        <v>291.97079467773437</v>
      </c>
      <c r="E711" s="176">
        <v>0</v>
      </c>
    </row>
    <row r="712" spans="1:5" ht="30">
      <c r="A712" s="124" t="s">
        <v>1445</v>
      </c>
      <c r="B712" s="134" t="s">
        <v>1446</v>
      </c>
      <c r="C712" s="139" t="s">
        <v>15</v>
      </c>
      <c r="D712" s="165">
        <v>0</v>
      </c>
      <c r="E712" s="176">
        <v>0</v>
      </c>
    </row>
    <row r="713" spans="1:5" ht="30">
      <c r="A713" s="124" t="s">
        <v>1447</v>
      </c>
      <c r="B713" s="134" t="s">
        <v>1448</v>
      </c>
      <c r="C713" s="139" t="s">
        <v>65</v>
      </c>
      <c r="D713" s="161">
        <v>2.4906601905822754</v>
      </c>
      <c r="E713" s="176">
        <v>0</v>
      </c>
    </row>
    <row r="714" spans="1:5" ht="30">
      <c r="A714" s="124" t="s">
        <v>1449</v>
      </c>
      <c r="B714" s="134" t="s">
        <v>1450</v>
      </c>
      <c r="C714" s="139" t="s">
        <v>50</v>
      </c>
      <c r="D714" s="161">
        <v>1.7692368030548096</v>
      </c>
      <c r="E714" s="176">
        <v>0</v>
      </c>
    </row>
    <row r="715" spans="1:5" ht="45">
      <c r="A715" s="124" t="s">
        <v>1451</v>
      </c>
      <c r="B715" s="134" t="s">
        <v>1452</v>
      </c>
      <c r="C715" s="139" t="s">
        <v>45</v>
      </c>
      <c r="D715" s="162">
        <v>99.599533081054688</v>
      </c>
      <c r="E715" s="176">
        <v>0</v>
      </c>
    </row>
    <row r="716" spans="1:5" ht="45">
      <c r="A716" s="124" t="s">
        <v>1453</v>
      </c>
      <c r="B716" s="134" t="s">
        <v>1454</v>
      </c>
      <c r="C716" s="139" t="s">
        <v>15</v>
      </c>
      <c r="D716" s="162">
        <v>80.775459289550781</v>
      </c>
      <c r="E716" s="176">
        <v>0</v>
      </c>
    </row>
    <row r="717" spans="1:5" ht="30">
      <c r="A717" s="124" t="s">
        <v>1455</v>
      </c>
      <c r="B717" s="134" t="s">
        <v>1456</v>
      </c>
      <c r="C717" s="139" t="s">
        <v>50</v>
      </c>
      <c r="D717" s="166">
        <v>0.97310590744018555</v>
      </c>
      <c r="E717" s="177">
        <v>0.99200963973999023</v>
      </c>
    </row>
    <row r="718" spans="1:5" ht="45">
      <c r="A718" s="124" t="s">
        <v>1457</v>
      </c>
      <c r="B718" s="134" t="s">
        <v>1458</v>
      </c>
      <c r="C718" s="139" t="s">
        <v>42</v>
      </c>
      <c r="D718" s="167">
        <v>124.12763214111328</v>
      </c>
      <c r="E718" s="178">
        <v>823.99993896484375</v>
      </c>
    </row>
    <row r="719" spans="1:5" ht="45">
      <c r="A719" s="124" t="s">
        <v>1459</v>
      </c>
      <c r="B719" s="134" t="s">
        <v>1460</v>
      </c>
      <c r="C719" s="139" t="s">
        <v>1461</v>
      </c>
      <c r="D719" s="163">
        <v>149088.578125</v>
      </c>
      <c r="E719" s="180">
        <v>1.5016436809673905E-3</v>
      </c>
    </row>
    <row r="720" spans="1:5" ht="30">
      <c r="A720" s="124" t="s">
        <v>1462</v>
      </c>
      <c r="B720" s="134" t="s">
        <v>1463</v>
      </c>
      <c r="C720" s="139" t="s">
        <v>20</v>
      </c>
      <c r="D720" s="167">
        <v>126.51203918457031</v>
      </c>
      <c r="E720" s="181">
        <v>4.6741760684199107E-7</v>
      </c>
    </row>
    <row r="721" spans="1:5" ht="45">
      <c r="A721" s="124" t="s">
        <v>1464</v>
      </c>
      <c r="B721" s="134" t="s">
        <v>1465</v>
      </c>
      <c r="C721" s="139" t="s">
        <v>20</v>
      </c>
      <c r="D721" s="166">
        <v>0.60012006759643555</v>
      </c>
      <c r="E721" s="176">
        <v>0</v>
      </c>
    </row>
    <row r="722" spans="1:5" ht="30">
      <c r="A722" s="124" t="s">
        <v>1466</v>
      </c>
      <c r="B722" s="134" t="s">
        <v>1467</v>
      </c>
      <c r="C722" s="139" t="s">
        <v>20</v>
      </c>
      <c r="D722" s="166">
        <v>0.5977168083190918</v>
      </c>
      <c r="E722" s="176">
        <v>0</v>
      </c>
    </row>
    <row r="723" spans="1:5" ht="45">
      <c r="A723" s="124" t="s">
        <v>1468</v>
      </c>
      <c r="B723" s="134" t="s">
        <v>1469</v>
      </c>
      <c r="C723" s="139" t="s">
        <v>20</v>
      </c>
      <c r="D723" s="169">
        <v>2.4032860528677702E-3</v>
      </c>
      <c r="E723" s="176">
        <v>0</v>
      </c>
    </row>
    <row r="724" spans="1:5" ht="45">
      <c r="A724" s="124" t="s">
        <v>1470</v>
      </c>
      <c r="B724" s="134" t="s">
        <v>1471</v>
      </c>
      <c r="C724" s="139" t="s">
        <v>80</v>
      </c>
      <c r="D724" s="164">
        <v>2113.6259765625</v>
      </c>
      <c r="E724" s="176">
        <v>0</v>
      </c>
    </row>
    <row r="725" spans="1:5" ht="45">
      <c r="A725" s="124" t="s">
        <v>1472</v>
      </c>
      <c r="B725" s="134" t="s">
        <v>1473</v>
      </c>
      <c r="C725" s="139" t="s">
        <v>123</v>
      </c>
      <c r="D725" s="163">
        <v>6242.716796875</v>
      </c>
      <c r="E725" s="176">
        <v>0</v>
      </c>
    </row>
    <row r="726" spans="1:5" ht="45">
      <c r="A726" s="124" t="s">
        <v>1474</v>
      </c>
      <c r="B726" s="134" t="s">
        <v>1475</v>
      </c>
      <c r="C726" s="139" t="s">
        <v>80</v>
      </c>
      <c r="D726" s="161">
        <v>8.464385986328125</v>
      </c>
      <c r="E726" s="176">
        <v>0</v>
      </c>
    </row>
    <row r="727" spans="1:5" ht="45">
      <c r="A727" s="124" t="s">
        <v>1476</v>
      </c>
      <c r="B727" s="134" t="s">
        <v>1477</v>
      </c>
      <c r="C727" s="139" t="s">
        <v>123</v>
      </c>
      <c r="D727" s="162">
        <v>25.000053405761719</v>
      </c>
      <c r="E727" s="176">
        <v>0</v>
      </c>
    </row>
    <row r="728" spans="1:5" ht="30">
      <c r="A728" s="124" t="s">
        <v>1478</v>
      </c>
      <c r="B728" s="134" t="s">
        <v>1479</v>
      </c>
      <c r="C728" s="139" t="s">
        <v>65</v>
      </c>
      <c r="D728" s="161">
        <v>8.0946455001831055</v>
      </c>
      <c r="E728" s="176">
        <v>0</v>
      </c>
    </row>
    <row r="729" spans="1:5" ht="30">
      <c r="A729" s="124" t="s">
        <v>1480</v>
      </c>
      <c r="B729" s="134" t="s">
        <v>1481</v>
      </c>
      <c r="C729" s="139" t="s">
        <v>15</v>
      </c>
      <c r="D729" s="165">
        <v>0</v>
      </c>
      <c r="E729" s="176">
        <v>0</v>
      </c>
    </row>
    <row r="730" spans="1:5" ht="30">
      <c r="A730" s="124" t="s">
        <v>1482</v>
      </c>
      <c r="B730" s="134" t="s">
        <v>1483</v>
      </c>
      <c r="C730" s="139" t="s">
        <v>126</v>
      </c>
      <c r="D730" s="161">
        <v>1.2265620231628418</v>
      </c>
      <c r="E730" s="172">
        <v>1.226812481880188</v>
      </c>
    </row>
    <row r="731" spans="1:5">
      <c r="A731" s="124" t="s">
        <v>1484</v>
      </c>
      <c r="B731" s="134" t="s">
        <v>1485</v>
      </c>
      <c r="C731" s="139"/>
      <c r="D731" s="131" t="s">
        <v>1486</v>
      </c>
      <c r="E731" s="152" t="s">
        <v>1486</v>
      </c>
    </row>
    <row r="732" spans="1:5" ht="30">
      <c r="A732" s="124" t="s">
        <v>1487</v>
      </c>
      <c r="B732" s="134" t="s">
        <v>1488</v>
      </c>
      <c r="C732" s="139"/>
      <c r="D732" s="131" t="s">
        <v>1486</v>
      </c>
      <c r="E732" s="152" t="s">
        <v>1486</v>
      </c>
    </row>
    <row r="733" spans="1:5" ht="30">
      <c r="A733" s="124" t="s">
        <v>1489</v>
      </c>
      <c r="B733" s="134" t="s">
        <v>1490</v>
      </c>
      <c r="C733" s="139"/>
      <c r="D733" s="161">
        <v>1</v>
      </c>
      <c r="E733" s="172">
        <v>1</v>
      </c>
    </row>
    <row r="734" spans="1:5" ht="30">
      <c r="A734" s="124" t="s">
        <v>1491</v>
      </c>
      <c r="B734" s="134" t="s">
        <v>153</v>
      </c>
      <c r="C734" s="139"/>
      <c r="D734" s="161">
        <v>1</v>
      </c>
      <c r="E734" s="172">
        <v>1</v>
      </c>
    </row>
    <row r="735" spans="1:5" ht="30">
      <c r="A735" s="124" t="s">
        <v>1492</v>
      </c>
      <c r="B735" s="134" t="s">
        <v>1493</v>
      </c>
      <c r="C735" s="139" t="s">
        <v>15</v>
      </c>
      <c r="D735" s="162">
        <v>72.207756042480469</v>
      </c>
      <c r="E735" s="176">
        <v>0</v>
      </c>
    </row>
    <row r="736" spans="1:5" ht="30">
      <c r="A736" s="124" t="s">
        <v>1494</v>
      </c>
      <c r="B736" s="134" t="s">
        <v>1495</v>
      </c>
      <c r="C736" s="139" t="s">
        <v>15</v>
      </c>
      <c r="D736" s="162">
        <v>72.207756042480469</v>
      </c>
      <c r="E736" s="176">
        <v>0</v>
      </c>
    </row>
    <row r="737" spans="1:5" ht="30">
      <c r="A737" s="124" t="s">
        <v>1496</v>
      </c>
      <c r="B737" s="134" t="s">
        <v>1497</v>
      </c>
      <c r="C737" s="139" t="s">
        <v>15</v>
      </c>
      <c r="D737" s="162">
        <v>71.485679626464844</v>
      </c>
      <c r="E737" s="176">
        <v>0</v>
      </c>
    </row>
    <row r="738" spans="1:5" ht="30">
      <c r="A738" s="124" t="s">
        <v>1498</v>
      </c>
      <c r="B738" s="134" t="s">
        <v>1499</v>
      </c>
      <c r="C738" s="139" t="s">
        <v>162</v>
      </c>
      <c r="D738" s="161">
        <v>6.6060237884521484</v>
      </c>
      <c r="E738" s="176">
        <v>0</v>
      </c>
    </row>
    <row r="739" spans="1:5" ht="30">
      <c r="A739" s="124" t="s">
        <v>1500</v>
      </c>
      <c r="B739" s="134" t="s">
        <v>1501</v>
      </c>
      <c r="C739" s="139" t="s">
        <v>65</v>
      </c>
      <c r="D739" s="162">
        <v>89.185470581054687</v>
      </c>
      <c r="E739" s="173">
        <v>71.750930786132812</v>
      </c>
    </row>
    <row r="740" spans="1:5" ht="30">
      <c r="A740" s="124" t="s">
        <v>1502</v>
      </c>
      <c r="B740" s="134" t="s">
        <v>1503</v>
      </c>
      <c r="C740" s="139" t="s">
        <v>65</v>
      </c>
      <c r="D740" s="162">
        <v>89.185470581054687</v>
      </c>
      <c r="E740" s="173">
        <v>71.750930786132812</v>
      </c>
    </row>
    <row r="741" spans="1:5" ht="30">
      <c r="A741" s="124" t="s">
        <v>1504</v>
      </c>
      <c r="B741" s="134" t="s">
        <v>1505</v>
      </c>
      <c r="C741" s="139" t="s">
        <v>45</v>
      </c>
      <c r="D741" s="162">
        <v>79.999992370605469</v>
      </c>
      <c r="E741" s="176">
        <v>0</v>
      </c>
    </row>
    <row r="742" spans="1:5" ht="30">
      <c r="A742" s="124" t="s">
        <v>1506</v>
      </c>
      <c r="B742" s="134" t="s">
        <v>1507</v>
      </c>
      <c r="C742" s="139" t="s">
        <v>45</v>
      </c>
      <c r="D742" s="162">
        <v>80.238044738769531</v>
      </c>
      <c r="E742" s="176">
        <v>0</v>
      </c>
    </row>
    <row r="743" spans="1:5" ht="30">
      <c r="A743" s="124" t="s">
        <v>1508</v>
      </c>
      <c r="B743" s="134" t="s">
        <v>1509</v>
      </c>
      <c r="C743" s="139" t="s">
        <v>45</v>
      </c>
      <c r="D743" s="162">
        <v>79.999992370605469</v>
      </c>
      <c r="E743" s="176">
        <v>0</v>
      </c>
    </row>
    <row r="744" spans="1:5" ht="30">
      <c r="A744" s="124" t="s">
        <v>1510</v>
      </c>
      <c r="B744" s="134" t="s">
        <v>147</v>
      </c>
      <c r="C744" s="139"/>
      <c r="D744" s="164">
        <v>1000</v>
      </c>
      <c r="E744" s="175">
        <v>1000</v>
      </c>
    </row>
    <row r="745" spans="1:5" ht="30">
      <c r="A745" s="124" t="s">
        <v>1511</v>
      </c>
      <c r="B745" s="134" t="s">
        <v>1512</v>
      </c>
      <c r="C745" s="139" t="s">
        <v>15</v>
      </c>
      <c r="D745" s="166">
        <v>0.72207683324813843</v>
      </c>
      <c r="E745" s="176">
        <v>0</v>
      </c>
    </row>
    <row r="746" spans="1:5" ht="30">
      <c r="A746" s="124" t="s">
        <v>1513</v>
      </c>
      <c r="B746" s="134" t="s">
        <v>151</v>
      </c>
      <c r="C746" s="139" t="s">
        <v>45</v>
      </c>
      <c r="D746" s="162">
        <v>99</v>
      </c>
      <c r="E746" s="176">
        <v>0</v>
      </c>
    </row>
    <row r="747" spans="1:5" ht="30">
      <c r="A747" s="124" t="s">
        <v>1514</v>
      </c>
      <c r="B747" s="134" t="s">
        <v>1515</v>
      </c>
      <c r="C747" s="139"/>
      <c r="D747" s="131" t="s">
        <v>1516</v>
      </c>
      <c r="E747" s="152" t="s">
        <v>1516</v>
      </c>
    </row>
    <row r="748" spans="1:5" ht="30">
      <c r="A748" s="124" t="s">
        <v>1517</v>
      </c>
      <c r="B748" s="134" t="s">
        <v>1518</v>
      </c>
      <c r="C748" s="139" t="s">
        <v>15</v>
      </c>
      <c r="D748" s="162">
        <v>80.435714721679688</v>
      </c>
      <c r="E748" s="172">
        <v>1</v>
      </c>
    </row>
    <row r="749" spans="1:5" ht="30">
      <c r="A749" s="124" t="s">
        <v>1519</v>
      </c>
      <c r="B749" s="134" t="s">
        <v>1520</v>
      </c>
      <c r="C749" s="139" t="s">
        <v>45</v>
      </c>
      <c r="D749" s="162">
        <v>94.287857055664063</v>
      </c>
      <c r="E749" s="173">
        <v>86.658271789550781</v>
      </c>
    </row>
    <row r="750" spans="1:5" ht="30">
      <c r="A750" s="124" t="s">
        <v>165</v>
      </c>
      <c r="B750" s="134" t="s">
        <v>1521</v>
      </c>
      <c r="C750" s="139"/>
      <c r="D750" s="161">
        <v>1.0499999523162842</v>
      </c>
      <c r="E750" s="172">
        <v>1.0499999523162842</v>
      </c>
    </row>
    <row r="751" spans="1:5" ht="30">
      <c r="A751" s="124" t="s">
        <v>1522</v>
      </c>
      <c r="B751" s="134" t="s">
        <v>1523</v>
      </c>
      <c r="C751" s="139"/>
      <c r="D751" s="161">
        <v>1</v>
      </c>
      <c r="E751" s="172">
        <v>1</v>
      </c>
    </row>
    <row r="752" spans="1:5" ht="30">
      <c r="A752" s="124" t="s">
        <v>1524</v>
      </c>
      <c r="B752" s="134" t="s">
        <v>1525</v>
      </c>
      <c r="C752" s="139" t="s">
        <v>15</v>
      </c>
      <c r="D752" s="162">
        <v>76.605445861816406</v>
      </c>
      <c r="E752" s="176">
        <v>0</v>
      </c>
    </row>
    <row r="753" spans="1:5" ht="30">
      <c r="A753" s="124" t="s">
        <v>1526</v>
      </c>
      <c r="B753" s="134" t="s">
        <v>1527</v>
      </c>
      <c r="C753" s="139" t="s">
        <v>15</v>
      </c>
      <c r="D753" s="162">
        <v>72.207756042480469</v>
      </c>
      <c r="E753" s="176">
        <v>0</v>
      </c>
    </row>
    <row r="754" spans="1:5" ht="30">
      <c r="A754" s="124" t="s">
        <v>1528</v>
      </c>
      <c r="B754" s="134" t="s">
        <v>1529</v>
      </c>
      <c r="C754" s="139" t="s">
        <v>45</v>
      </c>
      <c r="D754" s="162">
        <v>94.259300231933594</v>
      </c>
      <c r="E754" s="173">
        <v>99.900001525878906</v>
      </c>
    </row>
    <row r="755" spans="1:5" ht="30">
      <c r="A755" s="124" t="s">
        <v>1530</v>
      </c>
      <c r="B755" s="134" t="s">
        <v>1531</v>
      </c>
      <c r="C755" s="139" t="s">
        <v>15</v>
      </c>
      <c r="D755" s="161">
        <v>4.3976931571960449</v>
      </c>
      <c r="E755" s="176">
        <v>0</v>
      </c>
    </row>
    <row r="756" spans="1:5" ht="30">
      <c r="A756" s="124" t="s">
        <v>1532</v>
      </c>
      <c r="B756" s="134" t="s">
        <v>1533</v>
      </c>
      <c r="C756" s="139" t="s">
        <v>15</v>
      </c>
      <c r="D756" s="162">
        <v>75.818145751953125</v>
      </c>
      <c r="E756" s="176">
        <v>0</v>
      </c>
    </row>
    <row r="757" spans="1:5">
      <c r="A757" s="124" t="s">
        <v>1534</v>
      </c>
      <c r="B757" s="134" t="s">
        <v>1535</v>
      </c>
      <c r="C757" s="139"/>
      <c r="D757" s="131" t="s">
        <v>1486</v>
      </c>
      <c r="E757" s="152" t="s">
        <v>1486</v>
      </c>
    </row>
    <row r="758" spans="1:5" ht="30">
      <c r="A758" s="124" t="s">
        <v>1536</v>
      </c>
      <c r="B758" s="134" t="s">
        <v>1537</v>
      </c>
      <c r="C758" s="139"/>
      <c r="D758" s="131" t="s">
        <v>1486</v>
      </c>
      <c r="E758" s="152" t="s">
        <v>1486</v>
      </c>
    </row>
    <row r="759" spans="1:5" ht="30">
      <c r="A759" s="124" t="s">
        <v>1538</v>
      </c>
      <c r="B759" s="134" t="s">
        <v>1539</v>
      </c>
      <c r="C759" s="139"/>
      <c r="D759" s="161">
        <v>1</v>
      </c>
      <c r="E759" s="172">
        <v>1</v>
      </c>
    </row>
    <row r="760" spans="1:5" ht="30">
      <c r="A760" s="124" t="s">
        <v>1540</v>
      </c>
      <c r="B760" s="134" t="s">
        <v>182</v>
      </c>
      <c r="C760" s="139"/>
      <c r="D760" s="161">
        <v>1</v>
      </c>
      <c r="E760" s="172">
        <v>1</v>
      </c>
    </row>
    <row r="761" spans="1:5" ht="30">
      <c r="A761" s="124" t="s">
        <v>1541</v>
      </c>
      <c r="B761" s="134" t="s">
        <v>1542</v>
      </c>
      <c r="C761" s="139" t="s">
        <v>15</v>
      </c>
      <c r="D761" s="162">
        <v>72.207756042480469</v>
      </c>
      <c r="E761" s="176">
        <v>0</v>
      </c>
    </row>
    <row r="762" spans="1:5" ht="30">
      <c r="A762" s="124" t="s">
        <v>1543</v>
      </c>
      <c r="B762" s="134" t="s">
        <v>1544</v>
      </c>
      <c r="C762" s="139" t="s">
        <v>15</v>
      </c>
      <c r="D762" s="162">
        <v>72.207756042480469</v>
      </c>
      <c r="E762" s="176">
        <v>0</v>
      </c>
    </row>
    <row r="763" spans="1:5" ht="30">
      <c r="A763" s="124" t="s">
        <v>1545</v>
      </c>
      <c r="B763" s="134" t="s">
        <v>1546</v>
      </c>
      <c r="C763" s="139" t="s">
        <v>15</v>
      </c>
      <c r="D763" s="162">
        <v>71.485679626464844</v>
      </c>
      <c r="E763" s="176">
        <v>0</v>
      </c>
    </row>
    <row r="764" spans="1:5" ht="30">
      <c r="A764" s="124" t="s">
        <v>1547</v>
      </c>
      <c r="B764" s="134" t="s">
        <v>1548</v>
      </c>
      <c r="C764" s="139" t="s">
        <v>162</v>
      </c>
      <c r="D764" s="161">
        <v>6.6060237884521484</v>
      </c>
      <c r="E764" s="176">
        <v>0</v>
      </c>
    </row>
    <row r="765" spans="1:5" ht="30">
      <c r="A765" s="124" t="s">
        <v>1549</v>
      </c>
      <c r="B765" s="134" t="s">
        <v>1550</v>
      </c>
      <c r="C765" s="139" t="s">
        <v>65</v>
      </c>
      <c r="D765" s="162">
        <v>89.185470581054687</v>
      </c>
      <c r="E765" s="173">
        <v>71.750930786132812</v>
      </c>
    </row>
    <row r="766" spans="1:5" ht="30">
      <c r="A766" s="124" t="s">
        <v>1551</v>
      </c>
      <c r="B766" s="134" t="s">
        <v>1552</v>
      </c>
      <c r="C766" s="139" t="s">
        <v>65</v>
      </c>
      <c r="D766" s="162">
        <v>89.185470581054687</v>
      </c>
      <c r="E766" s="173">
        <v>71.750930786132812</v>
      </c>
    </row>
    <row r="767" spans="1:5" ht="30">
      <c r="A767" s="124" t="s">
        <v>1553</v>
      </c>
      <c r="B767" s="134" t="s">
        <v>1554</v>
      </c>
      <c r="C767" s="139" t="s">
        <v>45</v>
      </c>
      <c r="D767" s="162">
        <v>79.999992370605469</v>
      </c>
      <c r="E767" s="176">
        <v>0</v>
      </c>
    </row>
    <row r="768" spans="1:5" ht="30">
      <c r="A768" s="124" t="s">
        <v>1555</v>
      </c>
      <c r="B768" s="134" t="s">
        <v>1556</v>
      </c>
      <c r="C768" s="139" t="s">
        <v>45</v>
      </c>
      <c r="D768" s="162">
        <v>80.238044738769531</v>
      </c>
      <c r="E768" s="176">
        <v>0</v>
      </c>
    </row>
    <row r="769" spans="1:5" ht="30">
      <c r="A769" s="124" t="s">
        <v>1557</v>
      </c>
      <c r="B769" s="134" t="s">
        <v>1558</v>
      </c>
      <c r="C769" s="139" t="s">
        <v>45</v>
      </c>
      <c r="D769" s="162">
        <v>79.999992370605469</v>
      </c>
      <c r="E769" s="176">
        <v>0</v>
      </c>
    </row>
    <row r="770" spans="1:5" ht="30">
      <c r="A770" s="124" t="s">
        <v>1559</v>
      </c>
      <c r="B770" s="134" t="s">
        <v>176</v>
      </c>
      <c r="C770" s="139"/>
      <c r="D770" s="164">
        <v>1000</v>
      </c>
      <c r="E770" s="175">
        <v>1000</v>
      </c>
    </row>
    <row r="771" spans="1:5" ht="30">
      <c r="A771" s="124" t="s">
        <v>1560</v>
      </c>
      <c r="B771" s="134" t="s">
        <v>1561</v>
      </c>
      <c r="C771" s="139" t="s">
        <v>15</v>
      </c>
      <c r="D771" s="166">
        <v>0.72207683324813843</v>
      </c>
      <c r="E771" s="176">
        <v>0</v>
      </c>
    </row>
    <row r="772" spans="1:5" ht="30">
      <c r="A772" s="124" t="s">
        <v>1562</v>
      </c>
      <c r="B772" s="134" t="s">
        <v>180</v>
      </c>
      <c r="C772" s="139" t="s">
        <v>45</v>
      </c>
      <c r="D772" s="162">
        <v>99</v>
      </c>
      <c r="E772" s="176">
        <v>0</v>
      </c>
    </row>
    <row r="773" spans="1:5" ht="30">
      <c r="A773" s="124" t="s">
        <v>1563</v>
      </c>
      <c r="B773" s="134" t="s">
        <v>1564</v>
      </c>
      <c r="C773" s="139"/>
      <c r="D773" s="131" t="s">
        <v>1516</v>
      </c>
      <c r="E773" s="152" t="s">
        <v>1516</v>
      </c>
    </row>
    <row r="774" spans="1:5" ht="30">
      <c r="A774" s="124" t="s">
        <v>1565</v>
      </c>
      <c r="B774" s="134" t="s">
        <v>1566</v>
      </c>
      <c r="C774" s="139" t="s">
        <v>15</v>
      </c>
      <c r="D774" s="162">
        <v>80.435714721679688</v>
      </c>
      <c r="E774" s="172">
        <v>1</v>
      </c>
    </row>
    <row r="775" spans="1:5" ht="30">
      <c r="A775" s="124" t="s">
        <v>1567</v>
      </c>
      <c r="B775" s="134" t="s">
        <v>1568</v>
      </c>
      <c r="C775" s="139" t="s">
        <v>45</v>
      </c>
      <c r="D775" s="162">
        <v>94.287857055664063</v>
      </c>
      <c r="E775" s="173">
        <v>86.658271789550781</v>
      </c>
    </row>
    <row r="776" spans="1:5" ht="30">
      <c r="A776" s="124" t="s">
        <v>193</v>
      </c>
      <c r="B776" s="134" t="s">
        <v>1569</v>
      </c>
      <c r="C776" s="139"/>
      <c r="D776" s="161">
        <v>1.0499999523162842</v>
      </c>
      <c r="E776" s="172">
        <v>1.0499999523162842</v>
      </c>
    </row>
    <row r="777" spans="1:5" ht="30">
      <c r="A777" s="124" t="s">
        <v>1570</v>
      </c>
      <c r="B777" s="134" t="s">
        <v>1571</v>
      </c>
      <c r="C777" s="139"/>
      <c r="D777" s="161">
        <v>1</v>
      </c>
      <c r="E777" s="172">
        <v>1</v>
      </c>
    </row>
    <row r="778" spans="1:5" ht="30">
      <c r="A778" s="124" t="s">
        <v>1572</v>
      </c>
      <c r="B778" s="134" t="s">
        <v>1573</v>
      </c>
      <c r="C778" s="139" t="s">
        <v>15</v>
      </c>
      <c r="D778" s="162">
        <v>76.605445861816406</v>
      </c>
      <c r="E778" s="176">
        <v>0</v>
      </c>
    </row>
    <row r="779" spans="1:5" ht="30">
      <c r="A779" s="124" t="s">
        <v>1574</v>
      </c>
      <c r="B779" s="134" t="s">
        <v>1575</v>
      </c>
      <c r="C779" s="139" t="s">
        <v>15</v>
      </c>
      <c r="D779" s="162">
        <v>72.207756042480469</v>
      </c>
      <c r="E779" s="176">
        <v>0</v>
      </c>
    </row>
    <row r="780" spans="1:5" ht="30">
      <c r="A780" s="124" t="s">
        <v>1576</v>
      </c>
      <c r="B780" s="134" t="s">
        <v>1577</v>
      </c>
      <c r="C780" s="139" t="s">
        <v>45</v>
      </c>
      <c r="D780" s="162">
        <v>94.259300231933594</v>
      </c>
      <c r="E780" s="173">
        <v>99.900001525878906</v>
      </c>
    </row>
    <row r="781" spans="1:5" ht="30">
      <c r="A781" s="124" t="s">
        <v>1578</v>
      </c>
      <c r="B781" s="134" t="s">
        <v>1579</v>
      </c>
      <c r="C781" s="139" t="s">
        <v>15</v>
      </c>
      <c r="D781" s="161">
        <v>4.3976931571960449</v>
      </c>
      <c r="E781" s="176">
        <v>0</v>
      </c>
    </row>
    <row r="782" spans="1:5" ht="30">
      <c r="A782" s="124" t="s">
        <v>1580</v>
      </c>
      <c r="B782" s="134" t="s">
        <v>1581</v>
      </c>
      <c r="C782" s="139" t="s">
        <v>15</v>
      </c>
      <c r="D782" s="162">
        <v>75.818145751953125</v>
      </c>
      <c r="E782" s="176">
        <v>0</v>
      </c>
    </row>
    <row r="783" spans="1:5">
      <c r="A783" s="124" t="s">
        <v>1582</v>
      </c>
      <c r="B783" s="134" t="s">
        <v>1583</v>
      </c>
      <c r="C783" s="139"/>
      <c r="D783" s="131" t="s">
        <v>1486</v>
      </c>
      <c r="E783" s="152" t="s">
        <v>1486</v>
      </c>
    </row>
    <row r="784" spans="1:5" ht="30">
      <c r="A784" s="124" t="s">
        <v>1584</v>
      </c>
      <c r="B784" s="134" t="s">
        <v>1585</v>
      </c>
      <c r="C784" s="139"/>
      <c r="D784" s="131" t="s">
        <v>1486</v>
      </c>
      <c r="E784" s="152" t="s">
        <v>1486</v>
      </c>
    </row>
    <row r="785" spans="1:5" ht="30">
      <c r="A785" s="124" t="s">
        <v>1586</v>
      </c>
      <c r="B785" s="134" t="s">
        <v>1587</v>
      </c>
      <c r="C785" s="139"/>
      <c r="D785" s="161">
        <v>1</v>
      </c>
      <c r="E785" s="172">
        <v>1</v>
      </c>
    </row>
    <row r="786" spans="1:5" ht="30">
      <c r="A786" s="124" t="s">
        <v>1588</v>
      </c>
      <c r="B786" s="134" t="s">
        <v>266</v>
      </c>
      <c r="C786" s="139"/>
      <c r="D786" s="161">
        <v>1</v>
      </c>
      <c r="E786" s="172">
        <v>1</v>
      </c>
    </row>
    <row r="787" spans="1:5" ht="30">
      <c r="A787" s="124" t="s">
        <v>1589</v>
      </c>
      <c r="B787" s="134" t="s">
        <v>1590</v>
      </c>
      <c r="C787" s="139" t="s">
        <v>15</v>
      </c>
      <c r="D787" s="162">
        <v>43.850276947021484</v>
      </c>
      <c r="E787" s="176">
        <v>0</v>
      </c>
    </row>
    <row r="788" spans="1:5" ht="30">
      <c r="A788" s="124" t="s">
        <v>1591</v>
      </c>
      <c r="B788" s="134" t="s">
        <v>1592</v>
      </c>
      <c r="C788" s="139" t="s">
        <v>15</v>
      </c>
      <c r="D788" s="162">
        <v>43.850276947021484</v>
      </c>
      <c r="E788" s="176">
        <v>0</v>
      </c>
    </row>
    <row r="789" spans="1:5" ht="30">
      <c r="A789" s="124" t="s">
        <v>1593</v>
      </c>
      <c r="B789" s="134" t="s">
        <v>1594</v>
      </c>
      <c r="C789" s="139" t="s">
        <v>15</v>
      </c>
      <c r="D789" s="162">
        <v>43.411773681640625</v>
      </c>
      <c r="E789" s="176">
        <v>0</v>
      </c>
    </row>
    <row r="790" spans="1:5" ht="30">
      <c r="A790" s="124" t="s">
        <v>1595</v>
      </c>
      <c r="B790" s="134" t="s">
        <v>1596</v>
      </c>
      <c r="C790" s="139" t="s">
        <v>162</v>
      </c>
      <c r="D790" s="161">
        <v>6.7394790649414062</v>
      </c>
      <c r="E790" s="176">
        <v>0</v>
      </c>
    </row>
    <row r="791" spans="1:5" ht="30">
      <c r="A791" s="124" t="s">
        <v>1597</v>
      </c>
      <c r="B791" s="134" t="s">
        <v>1598</v>
      </c>
      <c r="C791" s="139" t="s">
        <v>65</v>
      </c>
      <c r="D791" s="162">
        <v>52.434612274169922</v>
      </c>
      <c r="E791" s="173">
        <v>35.000076293945313</v>
      </c>
    </row>
    <row r="792" spans="1:5" ht="30">
      <c r="A792" s="124" t="s">
        <v>1599</v>
      </c>
      <c r="B792" s="134" t="s">
        <v>1600</v>
      </c>
      <c r="C792" s="139" t="s">
        <v>65</v>
      </c>
      <c r="D792" s="162">
        <v>52.434612274169922</v>
      </c>
      <c r="E792" s="173">
        <v>35.000076293945313</v>
      </c>
    </row>
    <row r="793" spans="1:5" ht="30">
      <c r="A793" s="124" t="s">
        <v>1601</v>
      </c>
      <c r="B793" s="134" t="s">
        <v>1602</v>
      </c>
      <c r="C793" s="139" t="s">
        <v>45</v>
      </c>
      <c r="D793" s="162">
        <v>79.999992370605469</v>
      </c>
      <c r="E793" s="176">
        <v>0</v>
      </c>
    </row>
    <row r="794" spans="1:5" ht="30">
      <c r="A794" s="124" t="s">
        <v>1603</v>
      </c>
      <c r="B794" s="134" t="s">
        <v>1604</v>
      </c>
      <c r="C794" s="139" t="s">
        <v>45</v>
      </c>
      <c r="D794" s="162">
        <v>80.135292053222656</v>
      </c>
      <c r="E794" s="176">
        <v>0</v>
      </c>
    </row>
    <row r="795" spans="1:5" ht="30">
      <c r="A795" s="124" t="s">
        <v>1605</v>
      </c>
      <c r="B795" s="134" t="s">
        <v>1606</v>
      </c>
      <c r="C795" s="139" t="s">
        <v>45</v>
      </c>
      <c r="D795" s="162">
        <v>79.996894836425781</v>
      </c>
      <c r="E795" s="176">
        <v>0</v>
      </c>
    </row>
    <row r="796" spans="1:5" ht="30">
      <c r="A796" s="124" t="s">
        <v>1607</v>
      </c>
      <c r="B796" s="134" t="s">
        <v>260</v>
      </c>
      <c r="C796" s="139"/>
      <c r="D796" s="164">
        <v>1000</v>
      </c>
      <c r="E796" s="175">
        <v>1000</v>
      </c>
    </row>
    <row r="797" spans="1:5" ht="30">
      <c r="A797" s="124" t="s">
        <v>1608</v>
      </c>
      <c r="B797" s="134" t="s">
        <v>1609</v>
      </c>
      <c r="C797" s="139" t="s">
        <v>15</v>
      </c>
      <c r="D797" s="166">
        <v>0.43850234150886536</v>
      </c>
      <c r="E797" s="176">
        <v>0</v>
      </c>
    </row>
    <row r="798" spans="1:5" ht="30">
      <c r="A798" s="124" t="s">
        <v>1610</v>
      </c>
      <c r="B798" s="134" t="s">
        <v>264</v>
      </c>
      <c r="C798" s="139" t="s">
        <v>45</v>
      </c>
      <c r="D798" s="162">
        <v>99</v>
      </c>
      <c r="E798" s="176">
        <v>0</v>
      </c>
    </row>
    <row r="799" spans="1:5" ht="30">
      <c r="A799" s="124" t="s">
        <v>1611</v>
      </c>
      <c r="B799" s="134" t="s">
        <v>1612</v>
      </c>
      <c r="C799" s="139"/>
      <c r="D799" s="131" t="s">
        <v>1516</v>
      </c>
      <c r="E799" s="152" t="s">
        <v>1516</v>
      </c>
    </row>
    <row r="800" spans="1:5" ht="30">
      <c r="A800" s="124" t="s">
        <v>1613</v>
      </c>
      <c r="B800" s="134" t="s">
        <v>1614</v>
      </c>
      <c r="C800" s="139" t="s">
        <v>15</v>
      </c>
      <c r="D800" s="162">
        <v>49.205593109130859</v>
      </c>
      <c r="E800" s="172">
        <v>1</v>
      </c>
    </row>
    <row r="801" spans="1:5" ht="30">
      <c r="A801" s="124" t="s">
        <v>1615</v>
      </c>
      <c r="B801" s="134" t="s">
        <v>1616</v>
      </c>
      <c r="C801" s="139" t="s">
        <v>45</v>
      </c>
      <c r="D801" s="162">
        <v>93.604240417480469</v>
      </c>
      <c r="E801" s="173">
        <v>86.658271789550781</v>
      </c>
    </row>
    <row r="802" spans="1:5" ht="30">
      <c r="A802" s="124" t="s">
        <v>277</v>
      </c>
      <c r="B802" s="134" t="s">
        <v>1617</v>
      </c>
      <c r="C802" s="139"/>
      <c r="D802" s="161">
        <v>1.0499999523162842</v>
      </c>
      <c r="E802" s="172">
        <v>1.0499999523162842</v>
      </c>
    </row>
    <row r="803" spans="1:5" ht="30">
      <c r="A803" s="124" t="s">
        <v>1618</v>
      </c>
      <c r="B803" s="134" t="s">
        <v>1619</v>
      </c>
      <c r="C803" s="139"/>
      <c r="D803" s="161">
        <v>1</v>
      </c>
      <c r="E803" s="172">
        <v>1</v>
      </c>
    </row>
    <row r="804" spans="1:5" ht="30">
      <c r="A804" s="124" t="s">
        <v>1620</v>
      </c>
      <c r="B804" s="134" t="s">
        <v>1621</v>
      </c>
      <c r="C804" s="139" t="s">
        <v>15</v>
      </c>
      <c r="D804" s="162">
        <v>46.862472534179688</v>
      </c>
      <c r="E804" s="176">
        <v>0</v>
      </c>
    </row>
    <row r="805" spans="1:5" ht="30">
      <c r="A805" s="124" t="s">
        <v>1622</v>
      </c>
      <c r="B805" s="134" t="s">
        <v>1623</v>
      </c>
      <c r="C805" s="139" t="s">
        <v>15</v>
      </c>
      <c r="D805" s="162">
        <v>43.850276947021484</v>
      </c>
      <c r="E805" s="176">
        <v>0</v>
      </c>
    </row>
    <row r="806" spans="1:5" ht="30">
      <c r="A806" s="124" t="s">
        <v>1624</v>
      </c>
      <c r="B806" s="134" t="s">
        <v>1625</v>
      </c>
      <c r="C806" s="139" t="s">
        <v>45</v>
      </c>
      <c r="D806" s="162">
        <v>93.572265625</v>
      </c>
      <c r="E806" s="173">
        <v>99.900001525878906</v>
      </c>
    </row>
    <row r="807" spans="1:5" ht="30">
      <c r="A807" s="124" t="s">
        <v>1626</v>
      </c>
      <c r="B807" s="134" t="s">
        <v>1627</v>
      </c>
      <c r="C807" s="139" t="s">
        <v>15</v>
      </c>
      <c r="D807" s="161">
        <v>3.0121960639953613</v>
      </c>
      <c r="E807" s="176">
        <v>0</v>
      </c>
    </row>
    <row r="808" spans="1:5" ht="30">
      <c r="A808" s="124" t="s">
        <v>1628</v>
      </c>
      <c r="B808" s="134" t="s">
        <v>1629</v>
      </c>
      <c r="C808" s="139" t="s">
        <v>15</v>
      </c>
      <c r="D808" s="162">
        <v>46.04278564453125</v>
      </c>
      <c r="E808" s="176">
        <v>0</v>
      </c>
    </row>
    <row r="809" spans="1:5">
      <c r="A809" s="124" t="s">
        <v>1630</v>
      </c>
      <c r="B809" s="134" t="s">
        <v>1631</v>
      </c>
      <c r="C809" s="139"/>
      <c r="D809" s="131" t="s">
        <v>1486</v>
      </c>
      <c r="E809" s="152" t="s">
        <v>1486</v>
      </c>
    </row>
    <row r="810" spans="1:5" ht="30">
      <c r="A810" s="124" t="s">
        <v>1632</v>
      </c>
      <c r="B810" s="134" t="s">
        <v>1633</v>
      </c>
      <c r="C810" s="139"/>
      <c r="D810" s="131" t="s">
        <v>1486</v>
      </c>
      <c r="E810" s="152" t="s">
        <v>1486</v>
      </c>
    </row>
    <row r="811" spans="1:5" ht="30">
      <c r="A811" s="124" t="s">
        <v>1634</v>
      </c>
      <c r="B811" s="134" t="s">
        <v>1635</v>
      </c>
      <c r="C811" s="139"/>
      <c r="D811" s="161">
        <v>1</v>
      </c>
      <c r="E811" s="172">
        <v>1</v>
      </c>
    </row>
    <row r="812" spans="1:5" ht="30">
      <c r="A812" s="124" t="s">
        <v>1636</v>
      </c>
      <c r="B812" s="134" t="s">
        <v>294</v>
      </c>
      <c r="C812" s="139"/>
      <c r="D812" s="161">
        <v>1</v>
      </c>
      <c r="E812" s="172">
        <v>1</v>
      </c>
    </row>
    <row r="813" spans="1:5" ht="30">
      <c r="A813" s="124" t="s">
        <v>1637</v>
      </c>
      <c r="B813" s="134" t="s">
        <v>1638</v>
      </c>
      <c r="C813" s="139" t="s">
        <v>15</v>
      </c>
      <c r="D813" s="162">
        <v>43.850276947021484</v>
      </c>
      <c r="E813" s="176">
        <v>0</v>
      </c>
    </row>
    <row r="814" spans="1:5" ht="30">
      <c r="A814" s="124" t="s">
        <v>1639</v>
      </c>
      <c r="B814" s="134" t="s">
        <v>1640</v>
      </c>
      <c r="C814" s="139" t="s">
        <v>15</v>
      </c>
      <c r="D814" s="162">
        <v>43.850276947021484</v>
      </c>
      <c r="E814" s="176">
        <v>0</v>
      </c>
    </row>
    <row r="815" spans="1:5" ht="30">
      <c r="A815" s="124" t="s">
        <v>1641</v>
      </c>
      <c r="B815" s="134" t="s">
        <v>1642</v>
      </c>
      <c r="C815" s="139" t="s">
        <v>15</v>
      </c>
      <c r="D815" s="162">
        <v>43.411773681640625</v>
      </c>
      <c r="E815" s="176">
        <v>0</v>
      </c>
    </row>
    <row r="816" spans="1:5" ht="30">
      <c r="A816" s="124" t="s">
        <v>1643</v>
      </c>
      <c r="B816" s="134" t="s">
        <v>1644</v>
      </c>
      <c r="C816" s="139" t="s">
        <v>162</v>
      </c>
      <c r="D816" s="161">
        <v>6.7394790649414062</v>
      </c>
      <c r="E816" s="176">
        <v>0</v>
      </c>
    </row>
    <row r="817" spans="1:5" ht="30">
      <c r="A817" s="124" t="s">
        <v>1645</v>
      </c>
      <c r="B817" s="134" t="s">
        <v>1646</v>
      </c>
      <c r="C817" s="139" t="s">
        <v>65</v>
      </c>
      <c r="D817" s="162">
        <v>52.434612274169922</v>
      </c>
      <c r="E817" s="173">
        <v>35.000076293945313</v>
      </c>
    </row>
    <row r="818" spans="1:5" ht="30">
      <c r="A818" s="124" t="s">
        <v>1647</v>
      </c>
      <c r="B818" s="134" t="s">
        <v>1648</v>
      </c>
      <c r="C818" s="139" t="s">
        <v>65</v>
      </c>
      <c r="D818" s="162">
        <v>52.434612274169922</v>
      </c>
      <c r="E818" s="173">
        <v>35.000076293945313</v>
      </c>
    </row>
    <row r="819" spans="1:5" ht="30">
      <c r="A819" s="124" t="s">
        <v>1649</v>
      </c>
      <c r="B819" s="134" t="s">
        <v>1650</v>
      </c>
      <c r="C819" s="139" t="s">
        <v>45</v>
      </c>
      <c r="D819" s="162">
        <v>79.999992370605469</v>
      </c>
      <c r="E819" s="176">
        <v>0</v>
      </c>
    </row>
    <row r="820" spans="1:5" ht="30">
      <c r="A820" s="124" t="s">
        <v>1651</v>
      </c>
      <c r="B820" s="134" t="s">
        <v>1652</v>
      </c>
      <c r="C820" s="139" t="s">
        <v>45</v>
      </c>
      <c r="D820" s="162">
        <v>80.135292053222656</v>
      </c>
      <c r="E820" s="176">
        <v>0</v>
      </c>
    </row>
    <row r="821" spans="1:5" ht="30">
      <c r="A821" s="124" t="s">
        <v>1653</v>
      </c>
      <c r="B821" s="134" t="s">
        <v>1654</v>
      </c>
      <c r="C821" s="139" t="s">
        <v>45</v>
      </c>
      <c r="D821" s="162">
        <v>79.996894836425781</v>
      </c>
      <c r="E821" s="176">
        <v>0</v>
      </c>
    </row>
    <row r="822" spans="1:5" ht="30">
      <c r="A822" s="124" t="s">
        <v>1655</v>
      </c>
      <c r="B822" s="134" t="s">
        <v>288</v>
      </c>
      <c r="C822" s="139"/>
      <c r="D822" s="164">
        <v>1000</v>
      </c>
      <c r="E822" s="175">
        <v>1000</v>
      </c>
    </row>
    <row r="823" spans="1:5" ht="30">
      <c r="A823" s="124" t="s">
        <v>1656</v>
      </c>
      <c r="B823" s="134" t="s">
        <v>1657</v>
      </c>
      <c r="C823" s="139" t="s">
        <v>15</v>
      </c>
      <c r="D823" s="166">
        <v>0.43850234150886536</v>
      </c>
      <c r="E823" s="176">
        <v>0</v>
      </c>
    </row>
    <row r="824" spans="1:5" ht="30">
      <c r="A824" s="124" t="s">
        <v>1658</v>
      </c>
      <c r="B824" s="134" t="s">
        <v>292</v>
      </c>
      <c r="C824" s="139" t="s">
        <v>45</v>
      </c>
      <c r="D824" s="162">
        <v>99</v>
      </c>
      <c r="E824" s="176">
        <v>0</v>
      </c>
    </row>
    <row r="825" spans="1:5" ht="30">
      <c r="A825" s="124" t="s">
        <v>1659</v>
      </c>
      <c r="B825" s="134" t="s">
        <v>1660</v>
      </c>
      <c r="C825" s="139"/>
      <c r="D825" s="131" t="s">
        <v>1516</v>
      </c>
      <c r="E825" s="152" t="s">
        <v>1516</v>
      </c>
    </row>
    <row r="826" spans="1:5" ht="30">
      <c r="A826" s="124" t="s">
        <v>1661</v>
      </c>
      <c r="B826" s="134" t="s">
        <v>1662</v>
      </c>
      <c r="C826" s="139" t="s">
        <v>15</v>
      </c>
      <c r="D826" s="162">
        <v>49.205593109130859</v>
      </c>
      <c r="E826" s="172">
        <v>1</v>
      </c>
    </row>
    <row r="827" spans="1:5" ht="30">
      <c r="A827" s="124" t="s">
        <v>1663</v>
      </c>
      <c r="B827" s="134" t="s">
        <v>1664</v>
      </c>
      <c r="C827" s="139" t="s">
        <v>45</v>
      </c>
      <c r="D827" s="162">
        <v>93.604240417480469</v>
      </c>
      <c r="E827" s="173">
        <v>86.658271789550781</v>
      </c>
    </row>
    <row r="828" spans="1:5" ht="30">
      <c r="A828" s="124" t="s">
        <v>305</v>
      </c>
      <c r="B828" s="134" t="s">
        <v>1665</v>
      </c>
      <c r="C828" s="139"/>
      <c r="D828" s="161">
        <v>1.0499999523162842</v>
      </c>
      <c r="E828" s="172">
        <v>1.0499999523162842</v>
      </c>
    </row>
    <row r="829" spans="1:5" ht="30">
      <c r="A829" s="124" t="s">
        <v>1666</v>
      </c>
      <c r="B829" s="134" t="s">
        <v>1667</v>
      </c>
      <c r="C829" s="139"/>
      <c r="D829" s="161">
        <v>1</v>
      </c>
      <c r="E829" s="172">
        <v>1</v>
      </c>
    </row>
    <row r="830" spans="1:5" ht="30">
      <c r="A830" s="124" t="s">
        <v>1668</v>
      </c>
      <c r="B830" s="134" t="s">
        <v>1669</v>
      </c>
      <c r="C830" s="139" t="s">
        <v>15</v>
      </c>
      <c r="D830" s="162">
        <v>46.862472534179688</v>
      </c>
      <c r="E830" s="176">
        <v>0</v>
      </c>
    </row>
    <row r="831" spans="1:5" ht="30">
      <c r="A831" s="124" t="s">
        <v>1670</v>
      </c>
      <c r="B831" s="134" t="s">
        <v>1671</v>
      </c>
      <c r="C831" s="139" t="s">
        <v>15</v>
      </c>
      <c r="D831" s="162">
        <v>43.850276947021484</v>
      </c>
      <c r="E831" s="176">
        <v>0</v>
      </c>
    </row>
    <row r="832" spans="1:5" ht="30">
      <c r="A832" s="124" t="s">
        <v>1672</v>
      </c>
      <c r="B832" s="134" t="s">
        <v>1673</v>
      </c>
      <c r="C832" s="139" t="s">
        <v>45</v>
      </c>
      <c r="D832" s="162">
        <v>93.572265625</v>
      </c>
      <c r="E832" s="173">
        <v>99.900001525878906</v>
      </c>
    </row>
    <row r="833" spans="1:5" ht="30">
      <c r="A833" s="124" t="s">
        <v>1674</v>
      </c>
      <c r="B833" s="134" t="s">
        <v>1675</v>
      </c>
      <c r="C833" s="139" t="s">
        <v>15</v>
      </c>
      <c r="D833" s="161">
        <v>3.0121960639953613</v>
      </c>
      <c r="E833" s="176">
        <v>0</v>
      </c>
    </row>
    <row r="834" spans="1:5" ht="30">
      <c r="A834" s="124" t="s">
        <v>1676</v>
      </c>
      <c r="B834" s="134" t="s">
        <v>1677</v>
      </c>
      <c r="C834" s="139" t="s">
        <v>15</v>
      </c>
      <c r="D834" s="162">
        <v>46.04278564453125</v>
      </c>
      <c r="E834" s="176">
        <v>0</v>
      </c>
    </row>
    <row r="835" spans="1:5">
      <c r="A835" s="124" t="s">
        <v>1678</v>
      </c>
      <c r="B835" s="134" t="s">
        <v>1679</v>
      </c>
      <c r="C835" s="139"/>
      <c r="D835" s="131" t="s">
        <v>1486</v>
      </c>
      <c r="E835" s="152" t="s">
        <v>1486</v>
      </c>
    </row>
    <row r="836" spans="1:5" ht="30">
      <c r="A836" s="124" t="s">
        <v>1680</v>
      </c>
      <c r="B836" s="134" t="s">
        <v>1681</v>
      </c>
      <c r="C836" s="139"/>
      <c r="D836" s="131" t="s">
        <v>1486</v>
      </c>
      <c r="E836" s="152" t="s">
        <v>1486</v>
      </c>
    </row>
    <row r="837" spans="1:5" ht="30">
      <c r="A837" s="124" t="s">
        <v>1682</v>
      </c>
      <c r="B837" s="134" t="s">
        <v>1683</v>
      </c>
      <c r="C837" s="139"/>
      <c r="D837" s="161">
        <v>1</v>
      </c>
      <c r="E837" s="172">
        <v>1</v>
      </c>
    </row>
    <row r="838" spans="1:5" ht="30">
      <c r="A838" s="124" t="s">
        <v>1684</v>
      </c>
      <c r="B838" s="134" t="s">
        <v>210</v>
      </c>
      <c r="C838" s="139"/>
      <c r="D838" s="161">
        <v>1</v>
      </c>
      <c r="E838" s="172">
        <v>1</v>
      </c>
    </row>
    <row r="839" spans="1:5" ht="30">
      <c r="A839" s="124" t="s">
        <v>1685</v>
      </c>
      <c r="B839" s="134" t="s">
        <v>1686</v>
      </c>
      <c r="C839" s="139" t="s">
        <v>15</v>
      </c>
      <c r="D839" s="167">
        <v>137.85577392578125</v>
      </c>
      <c r="E839" s="176">
        <v>0</v>
      </c>
    </row>
    <row r="840" spans="1:5" ht="30">
      <c r="A840" s="124" t="s">
        <v>1687</v>
      </c>
      <c r="B840" s="134" t="s">
        <v>1688</v>
      </c>
      <c r="C840" s="139" t="s">
        <v>15</v>
      </c>
      <c r="D840" s="167">
        <v>137.85577392578125</v>
      </c>
      <c r="E840" s="176">
        <v>0</v>
      </c>
    </row>
    <row r="841" spans="1:5" ht="30">
      <c r="A841" s="124" t="s">
        <v>1689</v>
      </c>
      <c r="B841" s="134" t="s">
        <v>1690</v>
      </c>
      <c r="C841" s="139" t="s">
        <v>15</v>
      </c>
      <c r="D841" s="167">
        <v>136.47721862792969</v>
      </c>
      <c r="E841" s="176">
        <v>0</v>
      </c>
    </row>
    <row r="842" spans="1:5" ht="30">
      <c r="A842" s="124" t="s">
        <v>1691</v>
      </c>
      <c r="B842" s="134" t="s">
        <v>1692</v>
      </c>
      <c r="C842" s="139" t="s">
        <v>162</v>
      </c>
      <c r="D842" s="162">
        <v>20.930305480957031</v>
      </c>
      <c r="E842" s="176">
        <v>0</v>
      </c>
    </row>
    <row r="843" spans="1:5" ht="30">
      <c r="A843" s="124" t="s">
        <v>1693</v>
      </c>
      <c r="B843" s="134" t="s">
        <v>1694</v>
      </c>
      <c r="C843" s="139" t="s">
        <v>65</v>
      </c>
      <c r="D843" s="162">
        <v>53.17584228515625</v>
      </c>
      <c r="E843" s="173">
        <v>20.174430847167969</v>
      </c>
    </row>
    <row r="844" spans="1:5" ht="30">
      <c r="A844" s="124" t="s">
        <v>1695</v>
      </c>
      <c r="B844" s="134" t="s">
        <v>1696</v>
      </c>
      <c r="C844" s="139" t="s">
        <v>65</v>
      </c>
      <c r="D844" s="162">
        <v>53.17584228515625</v>
      </c>
      <c r="E844" s="173">
        <v>20.174430847167969</v>
      </c>
    </row>
    <row r="845" spans="1:5" ht="30">
      <c r="A845" s="124" t="s">
        <v>1697</v>
      </c>
      <c r="B845" s="134" t="s">
        <v>1698</v>
      </c>
      <c r="C845" s="139" t="s">
        <v>45</v>
      </c>
      <c r="D845" s="162">
        <v>79.999992370605469</v>
      </c>
      <c r="E845" s="176">
        <v>0</v>
      </c>
    </row>
    <row r="846" spans="1:5" ht="30">
      <c r="A846" s="124" t="s">
        <v>1699</v>
      </c>
      <c r="B846" s="134" t="s">
        <v>1700</v>
      </c>
      <c r="C846" s="139" t="s">
        <v>45</v>
      </c>
      <c r="D846" s="162">
        <v>80.138160705566406</v>
      </c>
      <c r="E846" s="176">
        <v>0</v>
      </c>
    </row>
    <row r="847" spans="1:5" ht="30">
      <c r="A847" s="124" t="s">
        <v>1701</v>
      </c>
      <c r="B847" s="134" t="s">
        <v>1702</v>
      </c>
      <c r="C847" s="139" t="s">
        <v>45</v>
      </c>
      <c r="D847" s="162">
        <v>79.999977111816406</v>
      </c>
      <c r="E847" s="176">
        <v>0</v>
      </c>
    </row>
    <row r="848" spans="1:5">
      <c r="A848" s="124" t="s">
        <v>1703</v>
      </c>
      <c r="B848" s="134" t="s">
        <v>204</v>
      </c>
      <c r="C848" s="139"/>
      <c r="D848" s="164">
        <v>1000</v>
      </c>
      <c r="E848" s="175">
        <v>1000</v>
      </c>
    </row>
    <row r="849" spans="1:5" ht="30">
      <c r="A849" s="124" t="s">
        <v>1704</v>
      </c>
      <c r="B849" s="134" t="s">
        <v>1705</v>
      </c>
      <c r="C849" s="139" t="s">
        <v>15</v>
      </c>
      <c r="D849" s="161">
        <v>1.378556489944458</v>
      </c>
      <c r="E849" s="176">
        <v>0</v>
      </c>
    </row>
    <row r="850" spans="1:5" ht="30">
      <c r="A850" s="124" t="s">
        <v>1706</v>
      </c>
      <c r="B850" s="134" t="s">
        <v>208</v>
      </c>
      <c r="C850" s="139" t="s">
        <v>45</v>
      </c>
      <c r="D850" s="162">
        <v>99</v>
      </c>
      <c r="E850" s="176">
        <v>0</v>
      </c>
    </row>
    <row r="851" spans="1:5">
      <c r="A851" s="124" t="s">
        <v>1707</v>
      </c>
      <c r="B851" s="134" t="s">
        <v>1708</v>
      </c>
      <c r="C851" s="139"/>
      <c r="D851" s="131" t="s">
        <v>1516</v>
      </c>
      <c r="E851" s="152" t="s">
        <v>1516</v>
      </c>
    </row>
    <row r="852" spans="1:5" ht="30">
      <c r="A852" s="124" t="s">
        <v>1709</v>
      </c>
      <c r="B852" s="134" t="s">
        <v>1710</v>
      </c>
      <c r="C852" s="139" t="s">
        <v>15</v>
      </c>
      <c r="D852" s="167">
        <v>152.36705017089844</v>
      </c>
      <c r="E852" s="172">
        <v>1</v>
      </c>
    </row>
    <row r="853" spans="1:5" ht="30">
      <c r="A853" s="124" t="s">
        <v>1711</v>
      </c>
      <c r="B853" s="134" t="s">
        <v>1712</v>
      </c>
      <c r="C853" s="139" t="s">
        <v>45</v>
      </c>
      <c r="D853" s="162">
        <v>95.024787902832031</v>
      </c>
      <c r="E853" s="173">
        <v>86.658271789550781</v>
      </c>
    </row>
    <row r="854" spans="1:5" ht="30">
      <c r="A854" s="124" t="s">
        <v>221</v>
      </c>
      <c r="B854" s="134" t="s">
        <v>1713</v>
      </c>
      <c r="C854" s="139"/>
      <c r="D854" s="161">
        <v>1.0499999523162842</v>
      </c>
      <c r="E854" s="172">
        <v>1.0499999523162842</v>
      </c>
    </row>
    <row r="855" spans="1:5" ht="30">
      <c r="A855" s="124" t="s">
        <v>1714</v>
      </c>
      <c r="B855" s="134" t="s">
        <v>1715</v>
      </c>
      <c r="C855" s="139"/>
      <c r="D855" s="161">
        <v>1</v>
      </c>
      <c r="E855" s="172">
        <v>1</v>
      </c>
    </row>
    <row r="856" spans="1:5" ht="30">
      <c r="A856" s="124" t="s">
        <v>1716</v>
      </c>
      <c r="B856" s="134" t="s">
        <v>1717</v>
      </c>
      <c r="C856" s="139" t="s">
        <v>15</v>
      </c>
      <c r="D856" s="167">
        <v>145.11148071289062</v>
      </c>
      <c r="E856" s="176">
        <v>0</v>
      </c>
    </row>
    <row r="857" spans="1:5" ht="30">
      <c r="A857" s="124" t="s">
        <v>1718</v>
      </c>
      <c r="B857" s="134" t="s">
        <v>1719</v>
      </c>
      <c r="C857" s="139" t="s">
        <v>15</v>
      </c>
      <c r="D857" s="167">
        <v>137.85577392578125</v>
      </c>
      <c r="E857" s="176">
        <v>0</v>
      </c>
    </row>
    <row r="858" spans="1:5" ht="30">
      <c r="A858" s="124" t="s">
        <v>1720</v>
      </c>
      <c r="B858" s="134" t="s">
        <v>1721</v>
      </c>
      <c r="C858" s="139" t="s">
        <v>45</v>
      </c>
      <c r="D858" s="162">
        <v>94.999908447265625</v>
      </c>
      <c r="E858" s="173">
        <v>99.900001525878906</v>
      </c>
    </row>
    <row r="859" spans="1:5" ht="30">
      <c r="A859" s="124" t="s">
        <v>1722</v>
      </c>
      <c r="B859" s="134" t="s">
        <v>1723</v>
      </c>
      <c r="C859" s="139" t="s">
        <v>15</v>
      </c>
      <c r="D859" s="161">
        <v>7.2557010650634766</v>
      </c>
      <c r="E859" s="176">
        <v>0</v>
      </c>
    </row>
    <row r="860" spans="1:5" ht="30">
      <c r="A860" s="124" t="s">
        <v>1724</v>
      </c>
      <c r="B860" s="134" t="s">
        <v>1725</v>
      </c>
      <c r="C860" s="139" t="s">
        <v>15</v>
      </c>
      <c r="D860" s="167">
        <v>144.74856567382812</v>
      </c>
      <c r="E860" s="176">
        <v>0</v>
      </c>
    </row>
    <row r="861" spans="1:5">
      <c r="A861" s="124" t="s">
        <v>1726</v>
      </c>
      <c r="B861" s="134" t="s">
        <v>1727</v>
      </c>
      <c r="C861" s="139"/>
      <c r="D861" s="131" t="s">
        <v>1486</v>
      </c>
      <c r="E861" s="152" t="s">
        <v>1486</v>
      </c>
    </row>
    <row r="862" spans="1:5" ht="30">
      <c r="A862" s="124" t="s">
        <v>1728</v>
      </c>
      <c r="B862" s="134" t="s">
        <v>1729</v>
      </c>
      <c r="C862" s="139"/>
      <c r="D862" s="131" t="s">
        <v>1486</v>
      </c>
      <c r="E862" s="152" t="s">
        <v>1486</v>
      </c>
    </row>
    <row r="863" spans="1:5" ht="30">
      <c r="A863" s="124" t="s">
        <v>1730</v>
      </c>
      <c r="B863" s="134" t="s">
        <v>1731</v>
      </c>
      <c r="C863" s="139"/>
      <c r="D863" s="161">
        <v>1</v>
      </c>
      <c r="E863" s="172">
        <v>1</v>
      </c>
    </row>
    <row r="864" spans="1:5" ht="30">
      <c r="A864" s="124" t="s">
        <v>1732</v>
      </c>
      <c r="B864" s="134" t="s">
        <v>238</v>
      </c>
      <c r="C864" s="139"/>
      <c r="D864" s="161">
        <v>1</v>
      </c>
      <c r="E864" s="172">
        <v>1</v>
      </c>
    </row>
    <row r="865" spans="1:5" ht="30">
      <c r="A865" s="124" t="s">
        <v>1733</v>
      </c>
      <c r="B865" s="134" t="s">
        <v>1734</v>
      </c>
      <c r="C865" s="139" t="s">
        <v>15</v>
      </c>
      <c r="D865" s="167">
        <v>137.85577392578125</v>
      </c>
      <c r="E865" s="176">
        <v>0</v>
      </c>
    </row>
    <row r="866" spans="1:5" ht="30">
      <c r="A866" s="124" t="s">
        <v>1735</v>
      </c>
      <c r="B866" s="134" t="s">
        <v>1736</v>
      </c>
      <c r="C866" s="139" t="s">
        <v>15</v>
      </c>
      <c r="D866" s="167">
        <v>137.85577392578125</v>
      </c>
      <c r="E866" s="176">
        <v>0</v>
      </c>
    </row>
    <row r="867" spans="1:5" ht="30">
      <c r="A867" s="124" t="s">
        <v>1737</v>
      </c>
      <c r="B867" s="134" t="s">
        <v>1738</v>
      </c>
      <c r="C867" s="139" t="s">
        <v>15</v>
      </c>
      <c r="D867" s="167">
        <v>136.47721862792969</v>
      </c>
      <c r="E867" s="176">
        <v>0</v>
      </c>
    </row>
    <row r="868" spans="1:5" ht="30">
      <c r="A868" s="124" t="s">
        <v>1739</v>
      </c>
      <c r="B868" s="134" t="s">
        <v>1740</v>
      </c>
      <c r="C868" s="139" t="s">
        <v>162</v>
      </c>
      <c r="D868" s="162">
        <v>20.930305480957031</v>
      </c>
      <c r="E868" s="176">
        <v>0</v>
      </c>
    </row>
    <row r="869" spans="1:5" ht="30">
      <c r="A869" s="124" t="s">
        <v>1741</v>
      </c>
      <c r="B869" s="134" t="s">
        <v>1742</v>
      </c>
      <c r="C869" s="139" t="s">
        <v>65</v>
      </c>
      <c r="D869" s="162">
        <v>53.17584228515625</v>
      </c>
      <c r="E869" s="173">
        <v>20.174430847167969</v>
      </c>
    </row>
    <row r="870" spans="1:5" ht="30">
      <c r="A870" s="124" t="s">
        <v>1743</v>
      </c>
      <c r="B870" s="134" t="s">
        <v>1744</v>
      </c>
      <c r="C870" s="139" t="s">
        <v>65</v>
      </c>
      <c r="D870" s="162">
        <v>53.17584228515625</v>
      </c>
      <c r="E870" s="173">
        <v>20.174430847167969</v>
      </c>
    </row>
    <row r="871" spans="1:5" ht="30">
      <c r="A871" s="124" t="s">
        <v>1745</v>
      </c>
      <c r="B871" s="134" t="s">
        <v>1746</v>
      </c>
      <c r="C871" s="139" t="s">
        <v>45</v>
      </c>
      <c r="D871" s="162">
        <v>79.999992370605469</v>
      </c>
      <c r="E871" s="176">
        <v>0</v>
      </c>
    </row>
    <row r="872" spans="1:5" ht="30">
      <c r="A872" s="124" t="s">
        <v>1747</v>
      </c>
      <c r="B872" s="134" t="s">
        <v>1748</v>
      </c>
      <c r="C872" s="139" t="s">
        <v>45</v>
      </c>
      <c r="D872" s="162">
        <v>80.138160705566406</v>
      </c>
      <c r="E872" s="176">
        <v>0</v>
      </c>
    </row>
    <row r="873" spans="1:5" ht="30">
      <c r="A873" s="124" t="s">
        <v>1749</v>
      </c>
      <c r="B873" s="134" t="s">
        <v>1750</v>
      </c>
      <c r="C873" s="139" t="s">
        <v>45</v>
      </c>
      <c r="D873" s="162">
        <v>79.999977111816406</v>
      </c>
      <c r="E873" s="176">
        <v>0</v>
      </c>
    </row>
    <row r="874" spans="1:5">
      <c r="A874" s="124" t="s">
        <v>1751</v>
      </c>
      <c r="B874" s="134" t="s">
        <v>232</v>
      </c>
      <c r="C874" s="139"/>
      <c r="D874" s="164">
        <v>1000</v>
      </c>
      <c r="E874" s="175">
        <v>1000</v>
      </c>
    </row>
    <row r="875" spans="1:5" ht="30">
      <c r="A875" s="124" t="s">
        <v>1752</v>
      </c>
      <c r="B875" s="134" t="s">
        <v>1753</v>
      </c>
      <c r="C875" s="139" t="s">
        <v>15</v>
      </c>
      <c r="D875" s="161">
        <v>1.378556489944458</v>
      </c>
      <c r="E875" s="176">
        <v>0</v>
      </c>
    </row>
    <row r="876" spans="1:5" ht="30">
      <c r="A876" s="124" t="s">
        <v>1754</v>
      </c>
      <c r="B876" s="134" t="s">
        <v>236</v>
      </c>
      <c r="C876" s="139" t="s">
        <v>45</v>
      </c>
      <c r="D876" s="162">
        <v>99</v>
      </c>
      <c r="E876" s="176">
        <v>0</v>
      </c>
    </row>
    <row r="877" spans="1:5">
      <c r="A877" s="124" t="s">
        <v>1755</v>
      </c>
      <c r="B877" s="134" t="s">
        <v>1756</v>
      </c>
      <c r="C877" s="139"/>
      <c r="D877" s="131" t="s">
        <v>1516</v>
      </c>
      <c r="E877" s="152" t="s">
        <v>1516</v>
      </c>
    </row>
    <row r="878" spans="1:5" ht="30">
      <c r="A878" s="124" t="s">
        <v>1757</v>
      </c>
      <c r="B878" s="134" t="s">
        <v>1758</v>
      </c>
      <c r="C878" s="139" t="s">
        <v>15</v>
      </c>
      <c r="D878" s="167">
        <v>152.36705017089844</v>
      </c>
      <c r="E878" s="172">
        <v>1</v>
      </c>
    </row>
    <row r="879" spans="1:5" ht="30">
      <c r="A879" s="124" t="s">
        <v>1759</v>
      </c>
      <c r="B879" s="134" t="s">
        <v>1760</v>
      </c>
      <c r="C879" s="139" t="s">
        <v>45</v>
      </c>
      <c r="D879" s="162">
        <v>95.024787902832031</v>
      </c>
      <c r="E879" s="173">
        <v>86.658271789550781</v>
      </c>
    </row>
    <row r="880" spans="1:5" ht="30">
      <c r="A880" s="124" t="s">
        <v>249</v>
      </c>
      <c r="B880" s="134" t="s">
        <v>1761</v>
      </c>
      <c r="C880" s="139"/>
      <c r="D880" s="161">
        <v>1.0499999523162842</v>
      </c>
      <c r="E880" s="172">
        <v>1.0499999523162842</v>
      </c>
    </row>
    <row r="881" spans="1:5" ht="30">
      <c r="A881" s="124" t="s">
        <v>1762</v>
      </c>
      <c r="B881" s="134" t="s">
        <v>1763</v>
      </c>
      <c r="C881" s="139"/>
      <c r="D881" s="161">
        <v>1</v>
      </c>
      <c r="E881" s="172">
        <v>1</v>
      </c>
    </row>
    <row r="882" spans="1:5" ht="30">
      <c r="A882" s="124" t="s">
        <v>1764</v>
      </c>
      <c r="B882" s="134" t="s">
        <v>1765</v>
      </c>
      <c r="C882" s="139" t="s">
        <v>15</v>
      </c>
      <c r="D882" s="167">
        <v>145.11148071289062</v>
      </c>
      <c r="E882" s="176">
        <v>0</v>
      </c>
    </row>
    <row r="883" spans="1:5" ht="30">
      <c r="A883" s="124" t="s">
        <v>1766</v>
      </c>
      <c r="B883" s="134" t="s">
        <v>1767</v>
      </c>
      <c r="C883" s="139" t="s">
        <v>15</v>
      </c>
      <c r="D883" s="167">
        <v>137.85577392578125</v>
      </c>
      <c r="E883" s="176">
        <v>0</v>
      </c>
    </row>
    <row r="884" spans="1:5" ht="30">
      <c r="A884" s="124" t="s">
        <v>1768</v>
      </c>
      <c r="B884" s="134" t="s">
        <v>1769</v>
      </c>
      <c r="C884" s="139" t="s">
        <v>45</v>
      </c>
      <c r="D884" s="162">
        <v>94.999908447265625</v>
      </c>
      <c r="E884" s="173">
        <v>99.900001525878906</v>
      </c>
    </row>
    <row r="885" spans="1:5" ht="30">
      <c r="A885" s="124" t="s">
        <v>1770</v>
      </c>
      <c r="B885" s="134" t="s">
        <v>1771</v>
      </c>
      <c r="C885" s="139" t="s">
        <v>15</v>
      </c>
      <c r="D885" s="161">
        <v>7.2557010650634766</v>
      </c>
      <c r="E885" s="176">
        <v>0</v>
      </c>
    </row>
    <row r="886" spans="1:5" ht="30">
      <c r="A886" s="124" t="s">
        <v>1772</v>
      </c>
      <c r="B886" s="134" t="s">
        <v>1773</v>
      </c>
      <c r="C886" s="139" t="s">
        <v>15</v>
      </c>
      <c r="D886" s="167">
        <v>144.74856567382812</v>
      </c>
      <c r="E886" s="176">
        <v>0</v>
      </c>
    </row>
    <row r="887" spans="1:5" ht="30">
      <c r="A887" s="124" t="s">
        <v>1774</v>
      </c>
      <c r="B887" s="134" t="s">
        <v>1775</v>
      </c>
      <c r="C887" s="139" t="s">
        <v>50</v>
      </c>
      <c r="D887" s="162">
        <v>10.449999809265137</v>
      </c>
      <c r="E887" s="172">
        <v>1.2165244817733765</v>
      </c>
    </row>
    <row r="888" spans="1:5" ht="30">
      <c r="A888" s="124" t="s">
        <v>1776</v>
      </c>
      <c r="B888" s="134" t="s">
        <v>1777</v>
      </c>
      <c r="C888" s="139" t="s">
        <v>42</v>
      </c>
      <c r="D888" s="167">
        <v>181.807373046875</v>
      </c>
      <c r="E888" s="178">
        <v>181.80690002441406</v>
      </c>
    </row>
    <row r="889" spans="1:5" ht="30">
      <c r="A889" s="124" t="s">
        <v>1778</v>
      </c>
      <c r="B889" s="134" t="s">
        <v>1779</v>
      </c>
      <c r="C889" s="139" t="s">
        <v>15</v>
      </c>
      <c r="D889" s="163">
        <v>5287.419921875</v>
      </c>
      <c r="E889" s="176">
        <v>0</v>
      </c>
    </row>
    <row r="890" spans="1:5" ht="30">
      <c r="A890" s="124" t="s">
        <v>1780</v>
      </c>
      <c r="B890" s="134" t="s">
        <v>1781</v>
      </c>
      <c r="C890" s="139" t="s">
        <v>15</v>
      </c>
      <c r="D890" s="163">
        <v>4686.24365234375</v>
      </c>
      <c r="E890" s="176">
        <v>0</v>
      </c>
    </row>
    <row r="891" spans="1:5" ht="30">
      <c r="A891" s="124" t="s">
        <v>1782</v>
      </c>
      <c r="B891" s="134" t="s">
        <v>1783</v>
      </c>
      <c r="C891" s="139" t="s">
        <v>15</v>
      </c>
      <c r="D891" s="167">
        <v>601.17608642578125</v>
      </c>
      <c r="E891" s="176">
        <v>0</v>
      </c>
    </row>
    <row r="892" spans="1:5" ht="30">
      <c r="A892" s="124" t="s">
        <v>1784</v>
      </c>
      <c r="B892" s="134" t="s">
        <v>1785</v>
      </c>
      <c r="C892" s="139" t="s">
        <v>42</v>
      </c>
      <c r="D892" s="162">
        <v>53.797946929931641</v>
      </c>
      <c r="E892" s="176">
        <v>0</v>
      </c>
    </row>
    <row r="893" spans="1:5" ht="30">
      <c r="A893" s="124" t="s">
        <v>1786</v>
      </c>
      <c r="B893" s="134" t="s">
        <v>1787</v>
      </c>
      <c r="C893" s="139" t="s">
        <v>42</v>
      </c>
      <c r="D893" s="162">
        <v>22.709995269775391</v>
      </c>
      <c r="E893" s="173">
        <v>76.620712280273437</v>
      </c>
    </row>
    <row r="894" spans="1:5" ht="30">
      <c r="A894" s="124" t="s">
        <v>1788</v>
      </c>
      <c r="B894" s="134" t="s">
        <v>1789</v>
      </c>
      <c r="C894" s="139" t="s">
        <v>42</v>
      </c>
      <c r="D894" s="161">
        <v>3.3685982227325439</v>
      </c>
      <c r="E894" s="176">
        <v>0</v>
      </c>
    </row>
    <row r="895" spans="1:5" ht="30">
      <c r="A895" s="124" t="s">
        <v>1790</v>
      </c>
      <c r="B895" s="134" t="s">
        <v>1791</v>
      </c>
      <c r="C895" s="139" t="s">
        <v>1792</v>
      </c>
      <c r="D895" s="164">
        <v>1870.695556640625</v>
      </c>
      <c r="E895" s="175">
        <v>1870.695556640625</v>
      </c>
    </row>
    <row r="896" spans="1:5" ht="30">
      <c r="A896" s="124" t="s">
        <v>1793</v>
      </c>
      <c r="B896" s="134" t="s">
        <v>1794</v>
      </c>
      <c r="C896" s="139" t="s">
        <v>50</v>
      </c>
      <c r="D896" s="165">
        <v>0</v>
      </c>
      <c r="E896" s="176">
        <v>0</v>
      </c>
    </row>
    <row r="897" spans="1:5" ht="30">
      <c r="A897" s="124" t="s">
        <v>1795</v>
      </c>
      <c r="B897" s="134" t="s">
        <v>1796</v>
      </c>
      <c r="C897" s="139" t="s">
        <v>39</v>
      </c>
      <c r="D897" s="165">
        <v>0</v>
      </c>
      <c r="E897" s="176">
        <v>0</v>
      </c>
    </row>
    <row r="898" spans="1:5" ht="30">
      <c r="A898" s="124" t="s">
        <v>1797</v>
      </c>
      <c r="B898" s="134" t="s">
        <v>1798</v>
      </c>
      <c r="C898" s="139" t="s">
        <v>39</v>
      </c>
      <c r="D898" s="165">
        <v>0</v>
      </c>
      <c r="E898" s="176">
        <v>0</v>
      </c>
    </row>
    <row r="899" spans="1:5" ht="30">
      <c r="A899" s="124" t="s">
        <v>1799</v>
      </c>
      <c r="B899" s="134" t="s">
        <v>1800</v>
      </c>
      <c r="C899" s="139" t="s">
        <v>39</v>
      </c>
      <c r="D899" s="165">
        <v>0</v>
      </c>
      <c r="E899" s="176">
        <v>0</v>
      </c>
    </row>
    <row r="900" spans="1:5" ht="30">
      <c r="A900" s="124" t="s">
        <v>1801</v>
      </c>
      <c r="B900" s="134" t="s">
        <v>1802</v>
      </c>
      <c r="C900" s="139" t="s">
        <v>39</v>
      </c>
      <c r="D900" s="165">
        <v>0</v>
      </c>
      <c r="E900" s="176">
        <v>0</v>
      </c>
    </row>
    <row r="901" spans="1:5" ht="30">
      <c r="A901" s="124" t="s">
        <v>1803</v>
      </c>
      <c r="B901" s="134" t="s">
        <v>1804</v>
      </c>
      <c r="C901" s="139" t="s">
        <v>1805</v>
      </c>
      <c r="D901" s="165">
        <v>0</v>
      </c>
      <c r="E901" s="176">
        <v>0</v>
      </c>
    </row>
    <row r="902" spans="1:5" ht="30">
      <c r="A902" s="124" t="s">
        <v>1806</v>
      </c>
      <c r="B902" s="134" t="s">
        <v>1807</v>
      </c>
      <c r="C902" s="139" t="s">
        <v>1805</v>
      </c>
      <c r="D902" s="165">
        <v>0</v>
      </c>
      <c r="E902" s="176">
        <v>0</v>
      </c>
    </row>
    <row r="903" spans="1:5" ht="30">
      <c r="A903" s="124" t="s">
        <v>1808</v>
      </c>
      <c r="B903" s="134" t="s">
        <v>1809</v>
      </c>
      <c r="C903" s="139" t="s">
        <v>975</v>
      </c>
      <c r="D903" s="165">
        <v>0</v>
      </c>
      <c r="E903" s="176">
        <v>0</v>
      </c>
    </row>
    <row r="904" spans="1:5" ht="30">
      <c r="A904" s="124" t="s">
        <v>1810</v>
      </c>
      <c r="B904" s="134" t="s">
        <v>1811</v>
      </c>
      <c r="C904" s="139" t="s">
        <v>50</v>
      </c>
      <c r="D904" s="166">
        <v>0.95000004768371582</v>
      </c>
      <c r="E904" s="177">
        <v>0.9499894380569458</v>
      </c>
    </row>
    <row r="905" spans="1:5" ht="30">
      <c r="A905" s="124" t="s">
        <v>1812</v>
      </c>
      <c r="B905" s="134" t="s">
        <v>1813</v>
      </c>
      <c r="C905" s="139" t="s">
        <v>42</v>
      </c>
      <c r="D905" s="162">
        <v>98.178329467773438</v>
      </c>
      <c r="E905" s="173">
        <v>98.178024291992188</v>
      </c>
    </row>
    <row r="906" spans="1:5" ht="30">
      <c r="A906" s="124" t="s">
        <v>1814</v>
      </c>
      <c r="B906" s="134" t="s">
        <v>1815</v>
      </c>
      <c r="C906" s="139" t="s">
        <v>15</v>
      </c>
      <c r="D906" s="164">
        <v>2074.46533203125</v>
      </c>
      <c r="E906" s="173">
        <v>98.934700012207031</v>
      </c>
    </row>
    <row r="907" spans="1:5" ht="30">
      <c r="A907" s="124" t="s">
        <v>1816</v>
      </c>
      <c r="B907" s="134" t="s">
        <v>1817</v>
      </c>
      <c r="C907" s="139" t="s">
        <v>15</v>
      </c>
      <c r="D907" s="164">
        <v>2066.244873046875</v>
      </c>
      <c r="E907" s="173">
        <v>98.015953063964844</v>
      </c>
    </row>
    <row r="908" spans="1:5" ht="30">
      <c r="A908" s="124" t="s">
        <v>1818</v>
      </c>
      <c r="B908" s="134" t="s">
        <v>1819</v>
      </c>
      <c r="C908" s="139" t="s">
        <v>15</v>
      </c>
      <c r="D908" s="161">
        <v>8.2204513549804687</v>
      </c>
      <c r="E908" s="177">
        <v>0.91874402761459351</v>
      </c>
    </row>
    <row r="909" spans="1:5" ht="30">
      <c r="A909" s="124" t="s">
        <v>1820</v>
      </c>
      <c r="B909" s="134" t="s">
        <v>1821</v>
      </c>
      <c r="C909" s="139" t="s">
        <v>42</v>
      </c>
      <c r="D909" s="162">
        <v>23.721687316894531</v>
      </c>
      <c r="E909" s="173">
        <v>24.96748161315918</v>
      </c>
    </row>
    <row r="910" spans="1:5" ht="30">
      <c r="A910" s="124" t="s">
        <v>1822</v>
      </c>
      <c r="B910" s="134" t="s">
        <v>1823</v>
      </c>
      <c r="C910" s="139" t="s">
        <v>42</v>
      </c>
      <c r="D910" s="162">
        <v>31.653993606567383</v>
      </c>
      <c r="E910" s="173">
        <v>31.653993606567383</v>
      </c>
    </row>
    <row r="911" spans="1:5" ht="30">
      <c r="A911" s="124" t="s">
        <v>1824</v>
      </c>
      <c r="B911" s="134" t="s">
        <v>1825</v>
      </c>
      <c r="C911" s="139" t="s">
        <v>42</v>
      </c>
      <c r="D911" s="162">
        <v>53.099994659423828</v>
      </c>
      <c r="E911" s="173">
        <v>53.099994659423828</v>
      </c>
    </row>
    <row r="912" spans="1:5" ht="30">
      <c r="A912" s="124" t="s">
        <v>1826</v>
      </c>
      <c r="B912" s="134" t="s">
        <v>1827</v>
      </c>
      <c r="C912" s="139" t="s">
        <v>1792</v>
      </c>
      <c r="D912" s="164">
        <v>1870.695556640625</v>
      </c>
      <c r="E912" s="175">
        <v>1870.695556640625</v>
      </c>
    </row>
    <row r="913" spans="1:5" ht="30">
      <c r="A913" s="124" t="s">
        <v>1828</v>
      </c>
      <c r="B913" s="134" t="s">
        <v>1829</v>
      </c>
      <c r="C913" s="139" t="s">
        <v>50</v>
      </c>
      <c r="D913" s="165">
        <v>0</v>
      </c>
      <c r="E913" s="176">
        <v>0</v>
      </c>
    </row>
    <row r="914" spans="1:5" ht="30">
      <c r="A914" s="124" t="s">
        <v>1830</v>
      </c>
      <c r="B914" s="134" t="s">
        <v>1831</v>
      </c>
      <c r="C914" s="139" t="s">
        <v>39</v>
      </c>
      <c r="D914" s="165">
        <v>0</v>
      </c>
      <c r="E914" s="176">
        <v>0</v>
      </c>
    </row>
    <row r="915" spans="1:5" ht="30">
      <c r="A915" s="124" t="s">
        <v>1832</v>
      </c>
      <c r="B915" s="134" t="s">
        <v>1833</v>
      </c>
      <c r="C915" s="139" t="s">
        <v>39</v>
      </c>
      <c r="D915" s="165">
        <v>0</v>
      </c>
      <c r="E915" s="176">
        <v>0</v>
      </c>
    </row>
    <row r="916" spans="1:5" ht="30">
      <c r="A916" s="124" t="s">
        <v>1834</v>
      </c>
      <c r="B916" s="134" t="s">
        <v>1835</v>
      </c>
      <c r="C916" s="139" t="s">
        <v>39</v>
      </c>
      <c r="D916" s="165">
        <v>0</v>
      </c>
      <c r="E916" s="176">
        <v>0</v>
      </c>
    </row>
    <row r="917" spans="1:5" ht="30">
      <c r="A917" s="124" t="s">
        <v>1836</v>
      </c>
      <c r="B917" s="134" t="s">
        <v>1837</v>
      </c>
      <c r="C917" s="139" t="s">
        <v>39</v>
      </c>
      <c r="D917" s="165">
        <v>0</v>
      </c>
      <c r="E917" s="176">
        <v>0</v>
      </c>
    </row>
    <row r="918" spans="1:5" ht="30">
      <c r="A918" s="124" t="s">
        <v>1838</v>
      </c>
      <c r="B918" s="134" t="s">
        <v>1839</v>
      </c>
      <c r="C918" s="139" t="s">
        <v>1805</v>
      </c>
      <c r="D918" s="165">
        <v>0</v>
      </c>
      <c r="E918" s="176">
        <v>0</v>
      </c>
    </row>
    <row r="919" spans="1:5" ht="30">
      <c r="A919" s="124" t="s">
        <v>1840</v>
      </c>
      <c r="B919" s="134" t="s">
        <v>1841</v>
      </c>
      <c r="C919" s="139" t="s">
        <v>1805</v>
      </c>
      <c r="D919" s="165">
        <v>0</v>
      </c>
      <c r="E919" s="176">
        <v>0</v>
      </c>
    </row>
    <row r="920" spans="1:5" ht="30">
      <c r="A920" s="124" t="s">
        <v>1842</v>
      </c>
      <c r="B920" s="134" t="s">
        <v>1843</v>
      </c>
      <c r="C920" s="139" t="s">
        <v>975</v>
      </c>
      <c r="D920" s="165">
        <v>0</v>
      </c>
      <c r="E920" s="176">
        <v>0</v>
      </c>
    </row>
    <row r="921" spans="1:5">
      <c r="A921" s="124" t="s">
        <v>1844</v>
      </c>
      <c r="B921" s="134" t="s">
        <v>1845</v>
      </c>
      <c r="C921" s="139" t="s">
        <v>50</v>
      </c>
      <c r="D921" s="161">
        <v>1.0132377147674561</v>
      </c>
      <c r="E921" s="172">
        <v>1.0122001171112061</v>
      </c>
    </row>
    <row r="922" spans="1:5">
      <c r="A922" s="124" t="s">
        <v>1846</v>
      </c>
      <c r="B922" s="134" t="s">
        <v>1847</v>
      </c>
      <c r="C922" s="139" t="s">
        <v>42</v>
      </c>
      <c r="D922" s="162">
        <v>24.999990463256836</v>
      </c>
      <c r="E922" s="173">
        <v>24.999990463256836</v>
      </c>
    </row>
    <row r="923" spans="1:5">
      <c r="A923" s="124" t="s">
        <v>1848</v>
      </c>
      <c r="B923" s="134" t="s">
        <v>1849</v>
      </c>
      <c r="C923" s="139" t="s">
        <v>348</v>
      </c>
      <c r="D923" s="163">
        <v>15249.302734375</v>
      </c>
      <c r="E923" s="175">
        <v>2945.537841796875</v>
      </c>
    </row>
    <row r="924" spans="1:5">
      <c r="A924" s="124" t="s">
        <v>1850</v>
      </c>
      <c r="B924" s="134" t="s">
        <v>328</v>
      </c>
      <c r="C924" s="139" t="s">
        <v>20</v>
      </c>
      <c r="D924" s="162">
        <v>16.953020095825195</v>
      </c>
      <c r="E924" s="181">
        <v>1.3404918774995167E-7</v>
      </c>
    </row>
    <row r="925" spans="1:5">
      <c r="A925" s="124" t="s">
        <v>1851</v>
      </c>
      <c r="B925" s="134" t="s">
        <v>1852</v>
      </c>
      <c r="C925" s="139" t="s">
        <v>15</v>
      </c>
      <c r="D925" s="163">
        <v>71812.703125</v>
      </c>
      <c r="E925" s="182">
        <v>1.0968140122713521E-4</v>
      </c>
    </row>
    <row r="926" spans="1:5">
      <c r="A926" s="124" t="s">
        <v>1853</v>
      </c>
      <c r="B926" s="134" t="s">
        <v>1854</v>
      </c>
      <c r="C926" s="139" t="s">
        <v>15</v>
      </c>
      <c r="D926" s="163">
        <v>78870.4375</v>
      </c>
      <c r="E926" s="182">
        <v>1.5639312914572656E-4</v>
      </c>
    </row>
    <row r="927" spans="1:5">
      <c r="A927" s="124" t="s">
        <v>1855</v>
      </c>
      <c r="B927" s="134" t="s">
        <v>1856</v>
      </c>
      <c r="C927" s="139" t="s">
        <v>388</v>
      </c>
      <c r="D927" s="161">
        <v>2.891390323638916</v>
      </c>
      <c r="E927" s="172">
        <v>2.891390323638916</v>
      </c>
    </row>
    <row r="928" spans="1:5">
      <c r="A928" s="124" t="s">
        <v>1857</v>
      </c>
      <c r="B928" s="134" t="s">
        <v>1858</v>
      </c>
      <c r="C928" s="139" t="s">
        <v>966</v>
      </c>
      <c r="D928" s="167">
        <v>747.498779296875</v>
      </c>
      <c r="E928" s="181">
        <v>1.1416742609071662E-6</v>
      </c>
    </row>
    <row r="929" spans="1:5">
      <c r="A929" s="124" t="s">
        <v>1859</v>
      </c>
      <c r="B929" s="134" t="s">
        <v>330</v>
      </c>
      <c r="C929" s="139"/>
      <c r="D929" s="131" t="s">
        <v>331</v>
      </c>
      <c r="E929" s="152" t="s">
        <v>331</v>
      </c>
    </row>
    <row r="930" spans="1:5">
      <c r="A930" s="124" t="s">
        <v>1860</v>
      </c>
      <c r="B930" s="134" t="s">
        <v>1861</v>
      </c>
      <c r="C930" s="139"/>
      <c r="D930" s="131" t="s">
        <v>1862</v>
      </c>
      <c r="E930" s="152" t="s">
        <v>1862</v>
      </c>
    </row>
    <row r="931" spans="1:5">
      <c r="A931" s="124" t="s">
        <v>1863</v>
      </c>
      <c r="B931" s="134" t="s">
        <v>1864</v>
      </c>
      <c r="C931" s="139" t="s">
        <v>348</v>
      </c>
      <c r="D931" s="163">
        <v>15249.302734375</v>
      </c>
      <c r="E931" s="175">
        <v>2945.537841796875</v>
      </c>
    </row>
    <row r="932" spans="1:5">
      <c r="A932" s="124" t="s">
        <v>1865</v>
      </c>
      <c r="B932" s="134" t="s">
        <v>347</v>
      </c>
      <c r="C932" s="139" t="s">
        <v>348</v>
      </c>
      <c r="D932" s="163">
        <v>16748</v>
      </c>
      <c r="E932" s="174">
        <v>4200</v>
      </c>
    </row>
    <row r="933" spans="1:5" ht="30">
      <c r="A933" s="124" t="s">
        <v>1866</v>
      </c>
      <c r="B933" s="134" t="s">
        <v>326</v>
      </c>
      <c r="C933" s="139" t="s">
        <v>42</v>
      </c>
      <c r="D933" s="162">
        <v>24.999992370605469</v>
      </c>
      <c r="E933" s="173">
        <v>24.999992370605469</v>
      </c>
    </row>
    <row r="934" spans="1:5" ht="30">
      <c r="A934" s="124" t="s">
        <v>1867</v>
      </c>
      <c r="B934" s="134" t="s">
        <v>1868</v>
      </c>
      <c r="C934" s="139" t="s">
        <v>348</v>
      </c>
      <c r="D934" s="163">
        <v>15249.302734375</v>
      </c>
      <c r="E934" s="175">
        <v>2945.537841796875</v>
      </c>
    </row>
    <row r="935" spans="1:5" ht="30">
      <c r="A935" s="124" t="s">
        <v>1869</v>
      </c>
      <c r="B935" s="134" t="s">
        <v>1870</v>
      </c>
      <c r="C935" s="139" t="s">
        <v>348</v>
      </c>
      <c r="D935" s="163">
        <v>16817.599609375</v>
      </c>
      <c r="E935" s="174">
        <v>4261.326171875</v>
      </c>
    </row>
    <row r="936" spans="1:5">
      <c r="A936" s="124" t="s">
        <v>1871</v>
      </c>
      <c r="B936" s="134" t="s">
        <v>1872</v>
      </c>
      <c r="C936" s="139" t="s">
        <v>45</v>
      </c>
      <c r="D936" s="162">
        <v>42.700000762939453</v>
      </c>
      <c r="E936" s="173">
        <v>42.700000762939453</v>
      </c>
    </row>
    <row r="937" spans="1:5">
      <c r="A937" s="124" t="s">
        <v>1873</v>
      </c>
      <c r="B937" s="134" t="s">
        <v>1874</v>
      </c>
      <c r="C937" s="139" t="s">
        <v>45</v>
      </c>
      <c r="D937" s="161">
        <v>2.9500000476837158</v>
      </c>
      <c r="E937" s="172">
        <v>2.9500000476837158</v>
      </c>
    </row>
    <row r="938" spans="1:5">
      <c r="A938" s="124" t="s">
        <v>1875</v>
      </c>
      <c r="B938" s="134" t="s">
        <v>1876</v>
      </c>
      <c r="C938" s="139" t="s">
        <v>45</v>
      </c>
      <c r="D938" s="162">
        <v>13.639999389648437</v>
      </c>
      <c r="E938" s="173">
        <v>23.639999389648438</v>
      </c>
    </row>
    <row r="939" spans="1:5">
      <c r="A939" s="124" t="s">
        <v>1877</v>
      </c>
      <c r="B939" s="134" t="s">
        <v>1878</v>
      </c>
      <c r="C939" s="139" t="s">
        <v>45</v>
      </c>
      <c r="D939" s="166">
        <v>0.62999999523162842</v>
      </c>
      <c r="E939" s="177">
        <v>0.62999999523162842</v>
      </c>
    </row>
    <row r="940" spans="1:5">
      <c r="A940" s="124" t="s">
        <v>1879</v>
      </c>
      <c r="B940" s="134" t="s">
        <v>1880</v>
      </c>
      <c r="C940" s="139" t="s">
        <v>45</v>
      </c>
      <c r="D940" s="166">
        <v>0.44999998807907104</v>
      </c>
      <c r="E940" s="177">
        <v>0.44999998807907104</v>
      </c>
    </row>
    <row r="941" spans="1:5">
      <c r="A941" s="124" t="s">
        <v>1881</v>
      </c>
      <c r="B941" s="134" t="s">
        <v>1882</v>
      </c>
      <c r="C941" s="139" t="s">
        <v>45</v>
      </c>
      <c r="D941" s="165">
        <v>0</v>
      </c>
      <c r="E941" s="176">
        <v>0</v>
      </c>
    </row>
    <row r="942" spans="1:5" ht="30">
      <c r="A942" s="124" t="s">
        <v>1883</v>
      </c>
      <c r="B942" s="134" t="s">
        <v>1884</v>
      </c>
      <c r="C942" s="139" t="s">
        <v>45</v>
      </c>
      <c r="D942" s="165">
        <v>0</v>
      </c>
      <c r="E942" s="176">
        <v>0</v>
      </c>
    </row>
    <row r="943" spans="1:5">
      <c r="A943" s="124" t="s">
        <v>1885</v>
      </c>
      <c r="B943" s="134" t="s">
        <v>1886</v>
      </c>
      <c r="C943" s="139" t="s">
        <v>45</v>
      </c>
      <c r="D943" s="161">
        <v>4.630000114440918</v>
      </c>
      <c r="E943" s="172">
        <v>4.630000114440918</v>
      </c>
    </row>
    <row r="944" spans="1:5" ht="30">
      <c r="A944" s="124" t="s">
        <v>1887</v>
      </c>
      <c r="B944" s="134" t="s">
        <v>1888</v>
      </c>
      <c r="C944" s="139" t="s">
        <v>45</v>
      </c>
      <c r="D944" s="162">
        <v>35</v>
      </c>
      <c r="E944" s="173">
        <v>25</v>
      </c>
    </row>
    <row r="945" spans="1:5" ht="30">
      <c r="A945" s="124" t="s">
        <v>1889</v>
      </c>
      <c r="B945" s="134" t="s">
        <v>1890</v>
      </c>
      <c r="C945" s="139"/>
      <c r="D945" s="161">
        <v>7.2130680084228516</v>
      </c>
      <c r="E945" s="172">
        <v>7.8290109634399414</v>
      </c>
    </row>
    <row r="946" spans="1:5">
      <c r="A946" s="124" t="s">
        <v>1891</v>
      </c>
      <c r="B946" s="134" t="s">
        <v>1892</v>
      </c>
      <c r="C946" s="139" t="s">
        <v>50</v>
      </c>
      <c r="D946" s="161">
        <v>1.0132377147674561</v>
      </c>
      <c r="E946" s="172">
        <v>1.0122001171112061</v>
      </c>
    </row>
    <row r="947" spans="1:5">
      <c r="A947" s="124" t="s">
        <v>1893</v>
      </c>
      <c r="B947" s="134" t="s">
        <v>1894</v>
      </c>
      <c r="C947" s="139" t="s">
        <v>42</v>
      </c>
      <c r="D947" s="162">
        <v>30.000024795532227</v>
      </c>
      <c r="E947" s="173">
        <v>24.999990463256836</v>
      </c>
    </row>
    <row r="948" spans="1:5">
      <c r="A948" s="124" t="s">
        <v>1895</v>
      </c>
      <c r="B948" s="134" t="s">
        <v>1896</v>
      </c>
      <c r="C948" s="139" t="s">
        <v>348</v>
      </c>
      <c r="D948" s="161">
        <v>5.1340827941894531</v>
      </c>
      <c r="E948" s="181">
        <v>-7.1398631007468794E-6</v>
      </c>
    </row>
    <row r="949" spans="1:5">
      <c r="A949" s="124" t="s">
        <v>1897</v>
      </c>
      <c r="B949" s="134" t="s">
        <v>385</v>
      </c>
      <c r="C949" s="139" t="s">
        <v>20</v>
      </c>
      <c r="D949" s="162">
        <v>27.328039169311523</v>
      </c>
      <c r="E949" s="181">
        <v>4.6741760684199107E-7</v>
      </c>
    </row>
    <row r="950" spans="1:5" ht="30">
      <c r="A950" s="124" t="s">
        <v>1898</v>
      </c>
      <c r="B950" s="134" t="s">
        <v>1899</v>
      </c>
      <c r="C950" s="139"/>
      <c r="D950" s="162">
        <v>28.586418151855469</v>
      </c>
      <c r="E950" s="173">
        <v>28.624374389648438</v>
      </c>
    </row>
    <row r="951" spans="1:5" ht="30">
      <c r="A951" s="124" t="s">
        <v>1900</v>
      </c>
      <c r="B951" s="134" t="s">
        <v>1901</v>
      </c>
      <c r="C951" s="139" t="s">
        <v>45</v>
      </c>
      <c r="D951" s="162">
        <v>75.3670654296875</v>
      </c>
      <c r="E951" s="173">
        <v>75.6376953125</v>
      </c>
    </row>
    <row r="952" spans="1:5" ht="30">
      <c r="A952" s="124" t="s">
        <v>1902</v>
      </c>
      <c r="B952" s="134" t="s">
        <v>1903</v>
      </c>
      <c r="C952" s="139" t="s">
        <v>45</v>
      </c>
      <c r="D952" s="162">
        <v>20.221628189086914</v>
      </c>
      <c r="E952" s="173">
        <v>20.294240951538086</v>
      </c>
    </row>
    <row r="953" spans="1:5" ht="30">
      <c r="A953" s="124" t="s">
        <v>1904</v>
      </c>
      <c r="B953" s="134" t="s">
        <v>1905</v>
      </c>
      <c r="C953" s="139" t="s">
        <v>45</v>
      </c>
      <c r="D953" s="166">
        <v>2.9250187799334526E-2</v>
      </c>
      <c r="E953" s="177">
        <v>2.935522049665451E-2</v>
      </c>
    </row>
    <row r="954" spans="1:5" ht="30">
      <c r="A954" s="124" t="s">
        <v>1906</v>
      </c>
      <c r="B954" s="134" t="s">
        <v>1907</v>
      </c>
      <c r="C954" s="139" t="s">
        <v>45</v>
      </c>
      <c r="D954" s="161">
        <v>3.4743857383728027</v>
      </c>
      <c r="E954" s="172">
        <v>3.1277782917022705</v>
      </c>
    </row>
    <row r="955" spans="1:5" ht="30">
      <c r="A955" s="124" t="s">
        <v>1908</v>
      </c>
      <c r="B955" s="134" t="s">
        <v>1909</v>
      </c>
      <c r="C955" s="139" t="s">
        <v>45</v>
      </c>
      <c r="D955" s="165">
        <v>0</v>
      </c>
      <c r="E955" s="176">
        <v>0</v>
      </c>
    </row>
    <row r="956" spans="1:5" ht="30">
      <c r="A956" s="124" t="s">
        <v>1910</v>
      </c>
      <c r="B956" s="134" t="s">
        <v>1911</v>
      </c>
      <c r="C956" s="139" t="s">
        <v>45</v>
      </c>
      <c r="D956" s="166">
        <v>0.90766996145248413</v>
      </c>
      <c r="E956" s="177">
        <v>0.91092920303344727</v>
      </c>
    </row>
    <row r="957" spans="1:5" ht="30">
      <c r="A957" s="124" t="s">
        <v>1912</v>
      </c>
      <c r="B957" s="134" t="s">
        <v>1913</v>
      </c>
      <c r="C957" s="139" t="s">
        <v>45</v>
      </c>
      <c r="D957" s="165">
        <v>0</v>
      </c>
      <c r="E957" s="181">
        <v>7.8859500263206428E-8</v>
      </c>
    </row>
    <row r="958" spans="1:5">
      <c r="A958" s="124" t="s">
        <v>1914</v>
      </c>
      <c r="B958" s="134" t="s">
        <v>1915</v>
      </c>
      <c r="C958" s="139" t="s">
        <v>20</v>
      </c>
      <c r="D958" s="166">
        <v>1.2306335382163525E-2</v>
      </c>
      <c r="E958" s="181">
        <v>2.1096276114906942E-10</v>
      </c>
    </row>
    <row r="959" spans="1:5">
      <c r="A959" s="124" t="s">
        <v>1916</v>
      </c>
      <c r="B959" s="134" t="s">
        <v>1917</v>
      </c>
      <c r="C959" s="139" t="s">
        <v>50</v>
      </c>
      <c r="D959" s="161">
        <v>1.0132377147674561</v>
      </c>
      <c r="E959" s="172">
        <v>1.0122001171112061</v>
      </c>
    </row>
    <row r="960" spans="1:5">
      <c r="A960" s="124" t="s">
        <v>1918</v>
      </c>
      <c r="B960" s="134" t="s">
        <v>1919</v>
      </c>
      <c r="C960" s="139" t="s">
        <v>42</v>
      </c>
      <c r="D960" s="162">
        <v>30.000024795532227</v>
      </c>
      <c r="E960" s="173">
        <v>24.999990463256836</v>
      </c>
    </row>
    <row r="961" spans="1:5">
      <c r="A961" s="124" t="s">
        <v>1920</v>
      </c>
      <c r="B961" s="134" t="s">
        <v>1921</v>
      </c>
      <c r="C961" s="139" t="s">
        <v>348</v>
      </c>
      <c r="D961" s="161">
        <v>5.1340827941894531</v>
      </c>
      <c r="E961" s="181">
        <v>-7.1398631007468794E-6</v>
      </c>
    </row>
    <row r="962" spans="1:5">
      <c r="A962" s="124" t="s">
        <v>1922</v>
      </c>
      <c r="B962" s="134" t="s">
        <v>393</v>
      </c>
      <c r="C962" s="139" t="s">
        <v>20</v>
      </c>
      <c r="D962" s="162">
        <v>27.328039169311523</v>
      </c>
      <c r="E962" s="181">
        <v>4.6741760684199107E-7</v>
      </c>
    </row>
    <row r="963" spans="1:5" ht="30">
      <c r="A963" s="124" t="s">
        <v>1923</v>
      </c>
      <c r="B963" s="134" t="s">
        <v>1924</v>
      </c>
      <c r="C963" s="139"/>
      <c r="D963" s="162">
        <v>28.586418151855469</v>
      </c>
      <c r="E963" s="173">
        <v>28.624374389648438</v>
      </c>
    </row>
    <row r="964" spans="1:5" ht="30">
      <c r="A964" s="124" t="s">
        <v>1925</v>
      </c>
      <c r="B964" s="134" t="s">
        <v>1926</v>
      </c>
      <c r="C964" s="139" t="s">
        <v>45</v>
      </c>
      <c r="D964" s="162">
        <v>75.3670654296875</v>
      </c>
      <c r="E964" s="173">
        <v>75.6376953125</v>
      </c>
    </row>
    <row r="965" spans="1:5" ht="30">
      <c r="A965" s="124" t="s">
        <v>1927</v>
      </c>
      <c r="B965" s="134" t="s">
        <v>1928</v>
      </c>
      <c r="C965" s="139" t="s">
        <v>45</v>
      </c>
      <c r="D965" s="162">
        <v>20.221628189086914</v>
      </c>
      <c r="E965" s="173">
        <v>20.294240951538086</v>
      </c>
    </row>
    <row r="966" spans="1:5" ht="30">
      <c r="A966" s="124" t="s">
        <v>1929</v>
      </c>
      <c r="B966" s="134" t="s">
        <v>1930</v>
      </c>
      <c r="C966" s="139" t="s">
        <v>45</v>
      </c>
      <c r="D966" s="166">
        <v>2.9250187799334526E-2</v>
      </c>
      <c r="E966" s="177">
        <v>2.935522049665451E-2</v>
      </c>
    </row>
    <row r="967" spans="1:5" ht="30">
      <c r="A967" s="124" t="s">
        <v>1931</v>
      </c>
      <c r="B967" s="134" t="s">
        <v>1932</v>
      </c>
      <c r="C967" s="139" t="s">
        <v>45</v>
      </c>
      <c r="D967" s="161">
        <v>3.4743857383728027</v>
      </c>
      <c r="E967" s="172">
        <v>3.1277782917022705</v>
      </c>
    </row>
    <row r="968" spans="1:5" ht="30">
      <c r="A968" s="124" t="s">
        <v>1933</v>
      </c>
      <c r="B968" s="134" t="s">
        <v>1934</v>
      </c>
      <c r="C968" s="139" t="s">
        <v>45</v>
      </c>
      <c r="D968" s="165">
        <v>0</v>
      </c>
      <c r="E968" s="176">
        <v>0</v>
      </c>
    </row>
    <row r="969" spans="1:5" ht="30">
      <c r="A969" s="124" t="s">
        <v>1935</v>
      </c>
      <c r="B969" s="134" t="s">
        <v>1936</v>
      </c>
      <c r="C969" s="139" t="s">
        <v>45</v>
      </c>
      <c r="D969" s="166">
        <v>0.90766996145248413</v>
      </c>
      <c r="E969" s="177">
        <v>0.91092920303344727</v>
      </c>
    </row>
    <row r="970" spans="1:5" ht="30">
      <c r="A970" s="124" t="s">
        <v>1937</v>
      </c>
      <c r="B970" s="134" t="s">
        <v>1938</v>
      </c>
      <c r="C970" s="139" t="s">
        <v>45</v>
      </c>
      <c r="D970" s="165">
        <v>0</v>
      </c>
      <c r="E970" s="181">
        <v>7.8859500263206428E-8</v>
      </c>
    </row>
    <row r="971" spans="1:5">
      <c r="A971" s="124" t="s">
        <v>1939</v>
      </c>
      <c r="B971" s="134" t="s">
        <v>1940</v>
      </c>
      <c r="C971" s="139" t="s">
        <v>20</v>
      </c>
      <c r="D971" s="166">
        <v>1.2306335382163525E-2</v>
      </c>
      <c r="E971" s="181">
        <v>2.1096276114906942E-10</v>
      </c>
    </row>
    <row r="972" spans="1:5">
      <c r="A972" s="124" t="s">
        <v>1941</v>
      </c>
      <c r="B972" s="134" t="s">
        <v>1942</v>
      </c>
      <c r="C972" s="139" t="s">
        <v>50</v>
      </c>
      <c r="D972" s="161">
        <v>1.0132377147674561</v>
      </c>
      <c r="E972" s="172">
        <v>1.0122001171112061</v>
      </c>
    </row>
    <row r="973" spans="1:5">
      <c r="A973" s="124" t="s">
        <v>1943</v>
      </c>
      <c r="B973" s="134" t="s">
        <v>1944</v>
      </c>
      <c r="C973" s="139" t="s">
        <v>42</v>
      </c>
      <c r="D973" s="162">
        <v>30.000024795532227</v>
      </c>
      <c r="E973" s="173">
        <v>24.999990463256836</v>
      </c>
    </row>
    <row r="974" spans="1:5">
      <c r="A974" s="124" t="s">
        <v>1945</v>
      </c>
      <c r="B974" s="134" t="s">
        <v>1946</v>
      </c>
      <c r="C974" s="139" t="s">
        <v>348</v>
      </c>
      <c r="D974" s="161">
        <v>5.1340827941894531</v>
      </c>
      <c r="E974" s="181">
        <v>-7.1398631007468794E-6</v>
      </c>
    </row>
    <row r="975" spans="1:5">
      <c r="A975" s="124" t="s">
        <v>1947</v>
      </c>
      <c r="B975" s="134" t="s">
        <v>399</v>
      </c>
      <c r="C975" s="139" t="s">
        <v>20</v>
      </c>
      <c r="D975" s="162">
        <v>27.880121231079102</v>
      </c>
      <c r="E975" s="181">
        <v>4.6741760684199107E-7</v>
      </c>
    </row>
    <row r="976" spans="1:5" ht="30">
      <c r="A976" s="124" t="s">
        <v>1948</v>
      </c>
      <c r="B976" s="134" t="s">
        <v>1949</v>
      </c>
      <c r="C976" s="139"/>
      <c r="D976" s="162">
        <v>28.586418151855469</v>
      </c>
      <c r="E976" s="173">
        <v>28.624374389648438</v>
      </c>
    </row>
    <row r="977" spans="1:5" ht="30">
      <c r="A977" s="124" t="s">
        <v>1950</v>
      </c>
      <c r="B977" s="134" t="s">
        <v>1951</v>
      </c>
      <c r="C977" s="139" t="s">
        <v>45</v>
      </c>
      <c r="D977" s="162">
        <v>75.3670654296875</v>
      </c>
      <c r="E977" s="173">
        <v>75.6376953125</v>
      </c>
    </row>
    <row r="978" spans="1:5" ht="30">
      <c r="A978" s="124" t="s">
        <v>1952</v>
      </c>
      <c r="B978" s="134" t="s">
        <v>1953</v>
      </c>
      <c r="C978" s="139" t="s">
        <v>45</v>
      </c>
      <c r="D978" s="162">
        <v>20.221628189086914</v>
      </c>
      <c r="E978" s="173">
        <v>20.294240951538086</v>
      </c>
    </row>
    <row r="979" spans="1:5" ht="30">
      <c r="A979" s="124" t="s">
        <v>1954</v>
      </c>
      <c r="B979" s="134" t="s">
        <v>1955</v>
      </c>
      <c r="C979" s="139" t="s">
        <v>45</v>
      </c>
      <c r="D979" s="166">
        <v>2.9250187799334526E-2</v>
      </c>
      <c r="E979" s="177">
        <v>2.935522049665451E-2</v>
      </c>
    </row>
    <row r="980" spans="1:5" ht="30">
      <c r="A980" s="124" t="s">
        <v>1956</v>
      </c>
      <c r="B980" s="134" t="s">
        <v>1957</v>
      </c>
      <c r="C980" s="139" t="s">
        <v>45</v>
      </c>
      <c r="D980" s="161">
        <v>3.4743857383728027</v>
      </c>
      <c r="E980" s="172">
        <v>3.1277782917022705</v>
      </c>
    </row>
    <row r="981" spans="1:5" ht="30">
      <c r="A981" s="124" t="s">
        <v>1958</v>
      </c>
      <c r="B981" s="134" t="s">
        <v>1959</v>
      </c>
      <c r="C981" s="139" t="s">
        <v>45</v>
      </c>
      <c r="D981" s="165">
        <v>0</v>
      </c>
      <c r="E981" s="176">
        <v>0</v>
      </c>
    </row>
    <row r="982" spans="1:5" ht="30">
      <c r="A982" s="124" t="s">
        <v>1960</v>
      </c>
      <c r="B982" s="134" t="s">
        <v>1961</v>
      </c>
      <c r="C982" s="139" t="s">
        <v>45</v>
      </c>
      <c r="D982" s="166">
        <v>0.90766996145248413</v>
      </c>
      <c r="E982" s="177">
        <v>0.91092920303344727</v>
      </c>
    </row>
    <row r="983" spans="1:5" ht="30">
      <c r="A983" s="124" t="s">
        <v>1962</v>
      </c>
      <c r="B983" s="134" t="s">
        <v>1963</v>
      </c>
      <c r="C983" s="139" t="s">
        <v>45</v>
      </c>
      <c r="D983" s="165">
        <v>0</v>
      </c>
      <c r="E983" s="181">
        <v>7.8859500263206428E-8</v>
      </c>
    </row>
    <row r="984" spans="1:5">
      <c r="A984" s="124" t="s">
        <v>1964</v>
      </c>
      <c r="B984" s="134" t="s">
        <v>1965</v>
      </c>
      <c r="C984" s="139" t="s">
        <v>20</v>
      </c>
      <c r="D984" s="166">
        <v>1.2554948218166828E-2</v>
      </c>
      <c r="E984" s="181">
        <v>2.1096276114906942E-10</v>
      </c>
    </row>
    <row r="985" spans="1:5">
      <c r="A985" s="124" t="s">
        <v>1966</v>
      </c>
      <c r="B985" s="134" t="s">
        <v>1967</v>
      </c>
      <c r="C985" s="139" t="s">
        <v>50</v>
      </c>
      <c r="D985" s="161">
        <v>1.0132377147674561</v>
      </c>
      <c r="E985" s="172">
        <v>1.0122001171112061</v>
      </c>
    </row>
    <row r="986" spans="1:5">
      <c r="A986" s="124" t="s">
        <v>1968</v>
      </c>
      <c r="B986" s="134" t="s">
        <v>1969</v>
      </c>
      <c r="C986" s="139" t="s">
        <v>42</v>
      </c>
      <c r="D986" s="162">
        <v>30.000024795532227</v>
      </c>
      <c r="E986" s="173">
        <v>24.999990463256836</v>
      </c>
    </row>
    <row r="987" spans="1:5">
      <c r="A987" s="124" t="s">
        <v>1970</v>
      </c>
      <c r="B987" s="134" t="s">
        <v>1971</v>
      </c>
      <c r="C987" s="139" t="s">
        <v>348</v>
      </c>
      <c r="D987" s="161">
        <v>5.1340827941894531</v>
      </c>
      <c r="E987" s="181">
        <v>-7.1398631007468794E-6</v>
      </c>
    </row>
    <row r="988" spans="1:5">
      <c r="A988" s="124" t="s">
        <v>1972</v>
      </c>
      <c r="B988" s="134" t="s">
        <v>405</v>
      </c>
      <c r="C988" s="139" t="s">
        <v>20</v>
      </c>
      <c r="D988" s="162">
        <v>27.880121231079102</v>
      </c>
      <c r="E988" s="181">
        <v>4.6741760684199107E-7</v>
      </c>
    </row>
    <row r="989" spans="1:5" ht="30">
      <c r="A989" s="124" t="s">
        <v>1973</v>
      </c>
      <c r="B989" s="134" t="s">
        <v>1974</v>
      </c>
      <c r="C989" s="139"/>
      <c r="D989" s="162">
        <v>28.586418151855469</v>
      </c>
      <c r="E989" s="173">
        <v>28.624374389648438</v>
      </c>
    </row>
    <row r="990" spans="1:5" ht="30">
      <c r="A990" s="124" t="s">
        <v>1975</v>
      </c>
      <c r="B990" s="134" t="s">
        <v>1976</v>
      </c>
      <c r="C990" s="139" t="s">
        <v>45</v>
      </c>
      <c r="D990" s="162">
        <v>75.3670654296875</v>
      </c>
      <c r="E990" s="173">
        <v>75.6376953125</v>
      </c>
    </row>
    <row r="991" spans="1:5" ht="30">
      <c r="A991" s="124" t="s">
        <v>1977</v>
      </c>
      <c r="B991" s="134" t="s">
        <v>1978</v>
      </c>
      <c r="C991" s="139" t="s">
        <v>45</v>
      </c>
      <c r="D991" s="162">
        <v>20.221628189086914</v>
      </c>
      <c r="E991" s="173">
        <v>20.294240951538086</v>
      </c>
    </row>
    <row r="992" spans="1:5" ht="30">
      <c r="A992" s="124" t="s">
        <v>1979</v>
      </c>
      <c r="B992" s="134" t="s">
        <v>1980</v>
      </c>
      <c r="C992" s="139" t="s">
        <v>45</v>
      </c>
      <c r="D992" s="166">
        <v>2.9250187799334526E-2</v>
      </c>
      <c r="E992" s="177">
        <v>2.935522049665451E-2</v>
      </c>
    </row>
    <row r="993" spans="1:5" ht="30">
      <c r="A993" s="124" t="s">
        <v>1981</v>
      </c>
      <c r="B993" s="134" t="s">
        <v>1982</v>
      </c>
      <c r="C993" s="139" t="s">
        <v>45</v>
      </c>
      <c r="D993" s="161">
        <v>3.4743857383728027</v>
      </c>
      <c r="E993" s="172">
        <v>3.1277782917022705</v>
      </c>
    </row>
    <row r="994" spans="1:5" ht="30">
      <c r="A994" s="124" t="s">
        <v>1983</v>
      </c>
      <c r="B994" s="134" t="s">
        <v>1984</v>
      </c>
      <c r="C994" s="139" t="s">
        <v>45</v>
      </c>
      <c r="D994" s="165">
        <v>0</v>
      </c>
      <c r="E994" s="176">
        <v>0</v>
      </c>
    </row>
    <row r="995" spans="1:5" ht="30">
      <c r="A995" s="124" t="s">
        <v>1985</v>
      </c>
      <c r="B995" s="134" t="s">
        <v>1986</v>
      </c>
      <c r="C995" s="139" t="s">
        <v>45</v>
      </c>
      <c r="D995" s="166">
        <v>0.90766996145248413</v>
      </c>
      <c r="E995" s="177">
        <v>0.91092920303344727</v>
      </c>
    </row>
    <row r="996" spans="1:5" ht="30">
      <c r="A996" s="124" t="s">
        <v>1987</v>
      </c>
      <c r="B996" s="134" t="s">
        <v>1988</v>
      </c>
      <c r="C996" s="139" t="s">
        <v>45</v>
      </c>
      <c r="D996" s="165">
        <v>0</v>
      </c>
      <c r="E996" s="181">
        <v>7.8859500263206428E-8</v>
      </c>
    </row>
    <row r="997" spans="1:5">
      <c r="A997" s="124" t="s">
        <v>1989</v>
      </c>
      <c r="B997" s="134" t="s">
        <v>1990</v>
      </c>
      <c r="C997" s="139" t="s">
        <v>20</v>
      </c>
      <c r="D997" s="166">
        <v>1.2554948218166828E-2</v>
      </c>
      <c r="E997" s="181">
        <v>2.1096276114906942E-10</v>
      </c>
    </row>
    <row r="998" spans="1:5">
      <c r="A998" s="124" t="s">
        <v>1991</v>
      </c>
      <c r="B998" s="134" t="s">
        <v>1992</v>
      </c>
      <c r="C998" s="139"/>
      <c r="D998" s="131" t="s">
        <v>1328</v>
      </c>
      <c r="E998" s="152" t="s">
        <v>1328</v>
      </c>
    </row>
    <row r="999" spans="1:5" ht="30">
      <c r="A999" s="124" t="s">
        <v>1993</v>
      </c>
      <c r="B999" s="134" t="s">
        <v>1994</v>
      </c>
      <c r="C999" s="139"/>
      <c r="D999" s="131" t="s">
        <v>1995</v>
      </c>
      <c r="E999" s="152" t="s">
        <v>1995</v>
      </c>
    </row>
    <row r="1000" spans="1:5">
      <c r="A1000" s="124" t="s">
        <v>1996</v>
      </c>
      <c r="B1000" s="134" t="s">
        <v>1997</v>
      </c>
      <c r="C1000" s="139" t="s">
        <v>39</v>
      </c>
      <c r="D1000" s="165">
        <v>0</v>
      </c>
      <c r="E1000" s="176">
        <v>0</v>
      </c>
    </row>
    <row r="1001" spans="1:5" ht="30">
      <c r="A1001" s="124" t="s">
        <v>1998</v>
      </c>
      <c r="B1001" s="134" t="s">
        <v>1999</v>
      </c>
      <c r="C1001" s="139" t="s">
        <v>50</v>
      </c>
      <c r="D1001" s="165">
        <v>0</v>
      </c>
      <c r="E1001" s="176">
        <v>0</v>
      </c>
    </row>
    <row r="1002" spans="1:5" ht="30">
      <c r="A1002" s="124" t="s">
        <v>2000</v>
      </c>
      <c r="B1002" s="134" t="s">
        <v>2001</v>
      </c>
      <c r="C1002" s="139" t="s">
        <v>50</v>
      </c>
      <c r="D1002" s="165">
        <v>0</v>
      </c>
      <c r="E1002" s="176">
        <v>0</v>
      </c>
    </row>
    <row r="1003" spans="1:5" ht="30">
      <c r="A1003" s="124" t="s">
        <v>2002</v>
      </c>
      <c r="B1003" s="134" t="s">
        <v>2003</v>
      </c>
      <c r="C1003" s="139" t="s">
        <v>50</v>
      </c>
      <c r="D1003" s="165">
        <v>0</v>
      </c>
      <c r="E1003" s="176">
        <v>0</v>
      </c>
    </row>
    <row r="1004" spans="1:5" ht="30">
      <c r="A1004" s="124" t="s">
        <v>2004</v>
      </c>
      <c r="B1004" s="134" t="s">
        <v>2005</v>
      </c>
      <c r="C1004" s="139" t="s">
        <v>45</v>
      </c>
      <c r="D1004" s="162">
        <v>74.998054504394531</v>
      </c>
      <c r="E1004" s="173">
        <v>75.004997253417969</v>
      </c>
    </row>
    <row r="1005" spans="1:5" ht="30">
      <c r="A1005" s="124" t="s">
        <v>2006</v>
      </c>
      <c r="B1005" s="134" t="s">
        <v>2007</v>
      </c>
      <c r="C1005" s="139" t="s">
        <v>15</v>
      </c>
      <c r="D1005" s="165">
        <v>0</v>
      </c>
      <c r="E1005" s="176">
        <v>0</v>
      </c>
    </row>
    <row r="1006" spans="1:5" ht="30">
      <c r="A1006" s="124" t="s">
        <v>2008</v>
      </c>
      <c r="B1006" s="134" t="s">
        <v>2009</v>
      </c>
      <c r="C1006" s="139" t="s">
        <v>15</v>
      </c>
      <c r="D1006" s="165">
        <v>0</v>
      </c>
      <c r="E1006" s="176">
        <v>0</v>
      </c>
    </row>
    <row r="1007" spans="1:5" ht="30">
      <c r="A1007" s="124" t="s">
        <v>2010</v>
      </c>
      <c r="B1007" s="134" t="s">
        <v>2011</v>
      </c>
      <c r="C1007" s="139" t="s">
        <v>15</v>
      </c>
      <c r="D1007" s="165">
        <v>0</v>
      </c>
      <c r="E1007" s="176">
        <v>0</v>
      </c>
    </row>
    <row r="1008" spans="1:5">
      <c r="A1008" s="124" t="s">
        <v>2012</v>
      </c>
      <c r="B1008" s="134" t="s">
        <v>2013</v>
      </c>
      <c r="C1008" s="139" t="s">
        <v>20</v>
      </c>
      <c r="D1008" s="170">
        <v>2.9418970370898023E-7</v>
      </c>
      <c r="E1008" s="181">
        <v>2.9418970370898023E-7</v>
      </c>
    </row>
    <row r="1009" spans="1:5" ht="30">
      <c r="A1009" s="124" t="s">
        <v>2014</v>
      </c>
      <c r="B1009" s="134" t="s">
        <v>2015</v>
      </c>
      <c r="C1009" s="139" t="s">
        <v>50</v>
      </c>
      <c r="D1009" s="161">
        <v>1.0135135650634766</v>
      </c>
      <c r="E1009" s="172">
        <v>1.0135135650634766</v>
      </c>
    </row>
    <row r="1010" spans="1:5" ht="30">
      <c r="A1010" s="124" t="s">
        <v>2016</v>
      </c>
      <c r="B1010" s="134" t="s">
        <v>2017</v>
      </c>
      <c r="C1010" s="139" t="s">
        <v>42</v>
      </c>
      <c r="D1010" s="162">
        <v>30.021286010742188</v>
      </c>
      <c r="E1010" s="173">
        <v>27.022405624389648</v>
      </c>
    </row>
    <row r="1011" spans="1:5" ht="30">
      <c r="A1011" s="124" t="s">
        <v>2018</v>
      </c>
      <c r="B1011" s="134" t="s">
        <v>2019</v>
      </c>
      <c r="C1011" s="139" t="s">
        <v>348</v>
      </c>
      <c r="D1011" s="167">
        <v>125.83370208740234</v>
      </c>
      <c r="E1011" s="178">
        <v>113.29216003417969</v>
      </c>
    </row>
    <row r="1012" spans="1:5">
      <c r="A1012" s="124" t="s">
        <v>2020</v>
      </c>
      <c r="B1012" s="134" t="s">
        <v>2021</v>
      </c>
      <c r="C1012" s="139" t="s">
        <v>20</v>
      </c>
      <c r="D1012" s="165">
        <v>0</v>
      </c>
      <c r="E1012" s="176">
        <v>0</v>
      </c>
    </row>
    <row r="1013" spans="1:5" ht="30">
      <c r="A1013" s="124" t="s">
        <v>2022</v>
      </c>
      <c r="B1013" s="134" t="s">
        <v>2023</v>
      </c>
      <c r="C1013" s="139" t="s">
        <v>50</v>
      </c>
      <c r="D1013" s="161">
        <v>1.0135135650634766</v>
      </c>
      <c r="E1013" s="172">
        <v>1.0135135650634766</v>
      </c>
    </row>
    <row r="1014" spans="1:5" ht="30">
      <c r="A1014" s="124" t="s">
        <v>2024</v>
      </c>
      <c r="B1014" s="134" t="s">
        <v>2025</v>
      </c>
      <c r="C1014" s="139" t="s">
        <v>42</v>
      </c>
      <c r="D1014" s="162">
        <v>30.021286010742188</v>
      </c>
      <c r="E1014" s="173">
        <v>27.022405624389648</v>
      </c>
    </row>
    <row r="1015" spans="1:5" ht="30">
      <c r="A1015" s="124" t="s">
        <v>2026</v>
      </c>
      <c r="B1015" s="134" t="s">
        <v>2027</v>
      </c>
      <c r="C1015" s="139" t="s">
        <v>348</v>
      </c>
      <c r="D1015" s="167">
        <v>125.83370208740234</v>
      </c>
      <c r="E1015" s="178">
        <v>113.29216003417969</v>
      </c>
    </row>
    <row r="1016" spans="1:5">
      <c r="A1016" s="124" t="s">
        <v>2028</v>
      </c>
      <c r="B1016" s="134" t="s">
        <v>2029</v>
      </c>
      <c r="C1016" s="139"/>
      <c r="D1016" s="131" t="s">
        <v>1516</v>
      </c>
      <c r="E1016" s="152" t="s">
        <v>1516</v>
      </c>
    </row>
    <row r="1017" spans="1:5" ht="30">
      <c r="A1017" s="124" t="s">
        <v>2030</v>
      </c>
      <c r="B1017" s="134" t="s">
        <v>2031</v>
      </c>
      <c r="C1017" s="139" t="s">
        <v>15</v>
      </c>
      <c r="D1017" s="161">
        <v>1</v>
      </c>
      <c r="E1017" s="172">
        <v>1</v>
      </c>
    </row>
    <row r="1018" spans="1:5" ht="30">
      <c r="A1018" s="124" t="s">
        <v>2032</v>
      </c>
      <c r="B1018" s="134" t="s">
        <v>2033</v>
      </c>
      <c r="C1018" s="139" t="s">
        <v>45</v>
      </c>
      <c r="D1018" s="162">
        <v>94.349853515625</v>
      </c>
      <c r="E1018" s="173">
        <v>86.658187866210938</v>
      </c>
    </row>
    <row r="1019" spans="1:5" ht="30">
      <c r="A1019" s="124" t="s">
        <v>432</v>
      </c>
      <c r="B1019" s="134" t="s">
        <v>2034</v>
      </c>
      <c r="C1019" s="139"/>
      <c r="D1019" s="161">
        <v>1.0349382162094116</v>
      </c>
      <c r="E1019" s="172">
        <v>1.0349382162094116</v>
      </c>
    </row>
    <row r="1020" spans="1:5" ht="30">
      <c r="A1020" s="124" t="s">
        <v>2035</v>
      </c>
      <c r="B1020" s="134" t="s">
        <v>2036</v>
      </c>
      <c r="C1020" s="139"/>
      <c r="D1020" s="161">
        <v>1</v>
      </c>
      <c r="E1020" s="172">
        <v>1</v>
      </c>
    </row>
    <row r="1021" spans="1:5" ht="30">
      <c r="A1021" s="124" t="s">
        <v>2037</v>
      </c>
      <c r="B1021" s="134" t="s">
        <v>2038</v>
      </c>
      <c r="C1021" s="139" t="s">
        <v>15</v>
      </c>
      <c r="D1021" s="165">
        <v>0</v>
      </c>
      <c r="E1021" s="176">
        <v>0</v>
      </c>
    </row>
    <row r="1022" spans="1:5" ht="30">
      <c r="A1022" s="124" t="s">
        <v>2039</v>
      </c>
      <c r="B1022" s="134" t="s">
        <v>2040</v>
      </c>
      <c r="C1022" s="139" t="s">
        <v>15</v>
      </c>
      <c r="D1022" s="165">
        <v>0</v>
      </c>
      <c r="E1022" s="176">
        <v>0</v>
      </c>
    </row>
    <row r="1023" spans="1:5" ht="30">
      <c r="A1023" s="124" t="s">
        <v>2041</v>
      </c>
      <c r="B1023" s="134" t="s">
        <v>2042</v>
      </c>
      <c r="C1023" s="139" t="s">
        <v>45</v>
      </c>
      <c r="D1023" s="162">
        <v>99.900001525878906</v>
      </c>
      <c r="E1023" s="173">
        <v>99.900001525878906</v>
      </c>
    </row>
    <row r="1024" spans="1:5" ht="30">
      <c r="A1024" s="124" t="s">
        <v>2043</v>
      </c>
      <c r="B1024" s="134" t="s">
        <v>2044</v>
      </c>
      <c r="C1024" s="139" t="s">
        <v>15</v>
      </c>
      <c r="D1024" s="165">
        <v>0</v>
      </c>
      <c r="E1024" s="176">
        <v>0</v>
      </c>
    </row>
    <row r="1025" spans="1:5" ht="30">
      <c r="A1025" s="124" t="s">
        <v>2045</v>
      </c>
      <c r="B1025" s="134" t="s">
        <v>2046</v>
      </c>
      <c r="C1025" s="139" t="s">
        <v>15</v>
      </c>
      <c r="D1025" s="162">
        <v>22.014694213867188</v>
      </c>
      <c r="E1025" s="173">
        <v>22.014694213867188</v>
      </c>
    </row>
    <row r="1026" spans="1:5">
      <c r="A1026" s="124" t="s">
        <v>2047</v>
      </c>
      <c r="B1026" s="134" t="s">
        <v>2048</v>
      </c>
      <c r="C1026" s="139"/>
      <c r="D1026" s="131" t="s">
        <v>1328</v>
      </c>
      <c r="E1026" s="152" t="s">
        <v>1328</v>
      </c>
    </row>
    <row r="1027" spans="1:5" ht="30">
      <c r="A1027" s="124" t="s">
        <v>2049</v>
      </c>
      <c r="B1027" s="134" t="s">
        <v>2050</v>
      </c>
      <c r="C1027" s="139"/>
      <c r="D1027" s="131" t="s">
        <v>1995</v>
      </c>
      <c r="E1027" s="152" t="s">
        <v>1995</v>
      </c>
    </row>
    <row r="1028" spans="1:5">
      <c r="A1028" s="124" t="s">
        <v>2051</v>
      </c>
      <c r="B1028" s="134" t="s">
        <v>2052</v>
      </c>
      <c r="C1028" s="139" t="s">
        <v>39</v>
      </c>
      <c r="D1028" s="167">
        <v>627.442626953125</v>
      </c>
      <c r="E1028" s="178">
        <v>544.15264892578125</v>
      </c>
    </row>
    <row r="1029" spans="1:5" ht="30">
      <c r="A1029" s="124" t="s">
        <v>2053</v>
      </c>
      <c r="B1029" s="134" t="s">
        <v>2054</v>
      </c>
      <c r="C1029" s="139" t="s">
        <v>50</v>
      </c>
      <c r="D1029" s="162">
        <v>58.776523590087891</v>
      </c>
      <c r="E1029" s="173">
        <v>50.974224090576172</v>
      </c>
    </row>
    <row r="1030" spans="1:5" ht="30">
      <c r="A1030" s="124" t="s">
        <v>2055</v>
      </c>
      <c r="B1030" s="134" t="s">
        <v>2056</v>
      </c>
      <c r="C1030" s="139" t="s">
        <v>50</v>
      </c>
      <c r="D1030" s="162">
        <v>58.776523590087891</v>
      </c>
      <c r="E1030" s="173">
        <v>50.974224090576172</v>
      </c>
    </row>
    <row r="1031" spans="1:5" ht="30">
      <c r="A1031" s="124" t="s">
        <v>2057</v>
      </c>
      <c r="B1031" s="134" t="s">
        <v>2058</v>
      </c>
      <c r="C1031" s="139" t="s">
        <v>50</v>
      </c>
      <c r="D1031" s="165">
        <v>0</v>
      </c>
      <c r="E1031" s="176">
        <v>0</v>
      </c>
    </row>
    <row r="1032" spans="1:5" ht="30">
      <c r="A1032" s="124" t="s">
        <v>2059</v>
      </c>
      <c r="B1032" s="134" t="s">
        <v>2060</v>
      </c>
      <c r="C1032" s="139" t="s">
        <v>45</v>
      </c>
      <c r="D1032" s="162">
        <v>74.9998779296875</v>
      </c>
      <c r="E1032" s="173">
        <v>74.999847412109375</v>
      </c>
    </row>
    <row r="1033" spans="1:5" ht="30">
      <c r="A1033" s="124" t="s">
        <v>2061</v>
      </c>
      <c r="B1033" s="134" t="s">
        <v>2062</v>
      </c>
      <c r="C1033" s="139" t="s">
        <v>15</v>
      </c>
      <c r="D1033" s="167">
        <v>204.1207275390625</v>
      </c>
      <c r="E1033" s="172">
        <v>7.6426382064819336</v>
      </c>
    </row>
    <row r="1034" spans="1:5" ht="30">
      <c r="A1034" s="124" t="s">
        <v>2063</v>
      </c>
      <c r="B1034" s="134" t="s">
        <v>2064</v>
      </c>
      <c r="C1034" s="139" t="s">
        <v>15</v>
      </c>
      <c r="D1034" s="167">
        <v>197.99710083007812</v>
      </c>
      <c r="E1034" s="172">
        <v>7.4133591651916504</v>
      </c>
    </row>
    <row r="1035" spans="1:5" ht="30">
      <c r="A1035" s="124" t="s">
        <v>2065</v>
      </c>
      <c r="B1035" s="134" t="s">
        <v>2066</v>
      </c>
      <c r="C1035" s="139" t="s">
        <v>15</v>
      </c>
      <c r="D1035" s="167">
        <v>214.0252685546875</v>
      </c>
      <c r="E1035" s="172">
        <v>8.4796676635742187</v>
      </c>
    </row>
    <row r="1036" spans="1:5">
      <c r="A1036" s="124" t="s">
        <v>2067</v>
      </c>
      <c r="B1036" s="134" t="s">
        <v>2068</v>
      </c>
      <c r="C1036" s="139" t="s">
        <v>20</v>
      </c>
      <c r="D1036" s="162">
        <v>86.884757995605469</v>
      </c>
      <c r="E1036" s="172">
        <v>3.7510497570037842</v>
      </c>
    </row>
    <row r="1037" spans="1:5" ht="30">
      <c r="A1037" s="124" t="s">
        <v>2069</v>
      </c>
      <c r="B1037" s="134" t="s">
        <v>2070</v>
      </c>
      <c r="C1037" s="139" t="s">
        <v>50</v>
      </c>
      <c r="D1037" s="161">
        <v>2.3808958530426025</v>
      </c>
      <c r="E1037" s="172">
        <v>2.3808960914611816</v>
      </c>
    </row>
    <row r="1038" spans="1:5" ht="30">
      <c r="A1038" s="124" t="s">
        <v>2071</v>
      </c>
      <c r="B1038" s="134" t="s">
        <v>2072</v>
      </c>
      <c r="C1038" s="139" t="s">
        <v>42</v>
      </c>
      <c r="D1038" s="167">
        <v>104.39204406738281</v>
      </c>
      <c r="E1038" s="178">
        <v>104.39204406738281</v>
      </c>
    </row>
    <row r="1039" spans="1:5" ht="30">
      <c r="A1039" s="124" t="s">
        <v>2073</v>
      </c>
      <c r="B1039" s="134" t="s">
        <v>2074</v>
      </c>
      <c r="C1039" s="139" t="s">
        <v>348</v>
      </c>
      <c r="D1039" s="167">
        <v>437.71966552734375</v>
      </c>
      <c r="E1039" s="178">
        <v>437.71966552734375</v>
      </c>
    </row>
    <row r="1040" spans="1:5">
      <c r="A1040" s="124" t="s">
        <v>2075</v>
      </c>
      <c r="B1040" s="134" t="s">
        <v>2076</v>
      </c>
      <c r="C1040" s="139" t="s">
        <v>20</v>
      </c>
      <c r="D1040" s="162">
        <v>86.884757995605469</v>
      </c>
      <c r="E1040" s="172">
        <v>3.7510497570037842</v>
      </c>
    </row>
    <row r="1041" spans="1:5" ht="30">
      <c r="A1041" s="124" t="s">
        <v>2077</v>
      </c>
      <c r="B1041" s="134" t="s">
        <v>2078</v>
      </c>
      <c r="C1041" s="139" t="s">
        <v>50</v>
      </c>
      <c r="D1041" s="162">
        <v>61.157421112060547</v>
      </c>
      <c r="E1041" s="173">
        <v>53.355121612548828</v>
      </c>
    </row>
    <row r="1042" spans="1:5" ht="30">
      <c r="A1042" s="124" t="s">
        <v>2079</v>
      </c>
      <c r="B1042" s="134" t="s">
        <v>2080</v>
      </c>
      <c r="C1042" s="139" t="s">
        <v>42</v>
      </c>
      <c r="D1042" s="167">
        <v>105.29947662353516</v>
      </c>
      <c r="E1042" s="178">
        <v>105.17881011962891</v>
      </c>
    </row>
    <row r="1043" spans="1:5" ht="30">
      <c r="A1043" s="124" t="s">
        <v>2081</v>
      </c>
      <c r="B1043" s="134" t="s">
        <v>2082</v>
      </c>
      <c r="C1043" s="139" t="s">
        <v>348</v>
      </c>
      <c r="D1043" s="167">
        <v>445.92340087890625</v>
      </c>
      <c r="E1043" s="178">
        <v>444.83438110351562</v>
      </c>
    </row>
    <row r="1044" spans="1:5">
      <c r="A1044" s="124" t="s">
        <v>2083</v>
      </c>
      <c r="B1044" s="134" t="s">
        <v>2084</v>
      </c>
      <c r="C1044" s="139"/>
      <c r="D1044" s="131" t="s">
        <v>1516</v>
      </c>
      <c r="E1044" s="152" t="s">
        <v>1516</v>
      </c>
    </row>
    <row r="1045" spans="1:5" ht="30">
      <c r="A1045" s="124" t="s">
        <v>2085</v>
      </c>
      <c r="B1045" s="134" t="s">
        <v>2086</v>
      </c>
      <c r="C1045" s="139" t="s">
        <v>15</v>
      </c>
      <c r="D1045" s="167">
        <v>221.5029296875</v>
      </c>
      <c r="E1045" s="172">
        <v>8.7759323120117187</v>
      </c>
    </row>
    <row r="1046" spans="1:5" ht="30">
      <c r="A1046" s="124" t="s">
        <v>2087</v>
      </c>
      <c r="B1046" s="134" t="s">
        <v>2088</v>
      </c>
      <c r="C1046" s="139" t="s">
        <v>45</v>
      </c>
      <c r="D1046" s="162">
        <v>95.38836669921875</v>
      </c>
      <c r="E1046" s="173">
        <v>90.163352966308594</v>
      </c>
    </row>
    <row r="1047" spans="1:5" ht="30">
      <c r="A1047" s="124" t="s">
        <v>412</v>
      </c>
      <c r="B1047" s="134" t="s">
        <v>2089</v>
      </c>
      <c r="C1047" s="139"/>
      <c r="D1047" s="161">
        <v>1.0349382162094116</v>
      </c>
      <c r="E1047" s="172">
        <v>1.0349382162094116</v>
      </c>
    </row>
    <row r="1048" spans="1:5" ht="30">
      <c r="A1048" s="124" t="s">
        <v>2090</v>
      </c>
      <c r="B1048" s="134" t="s">
        <v>2091</v>
      </c>
      <c r="C1048" s="139"/>
      <c r="D1048" s="161">
        <v>1</v>
      </c>
      <c r="E1048" s="172">
        <v>1</v>
      </c>
    </row>
    <row r="1049" spans="1:5" ht="30">
      <c r="A1049" s="124" t="s">
        <v>2092</v>
      </c>
      <c r="B1049" s="134" t="s">
        <v>2093</v>
      </c>
      <c r="C1049" s="139" t="s">
        <v>15</v>
      </c>
      <c r="D1049" s="167">
        <v>214.0252685546875</v>
      </c>
      <c r="E1049" s="172">
        <v>8.4796676635742187</v>
      </c>
    </row>
    <row r="1050" spans="1:5" ht="30">
      <c r="A1050" s="124" t="s">
        <v>2094</v>
      </c>
      <c r="B1050" s="134" t="s">
        <v>2095</v>
      </c>
      <c r="C1050" s="139" t="s">
        <v>15</v>
      </c>
      <c r="D1050" s="167">
        <v>204.1207275390625</v>
      </c>
      <c r="E1050" s="172">
        <v>7.6426382064819336</v>
      </c>
    </row>
    <row r="1051" spans="1:5" ht="30">
      <c r="A1051" s="124" t="s">
        <v>2096</v>
      </c>
      <c r="B1051" s="134" t="s">
        <v>2097</v>
      </c>
      <c r="C1051" s="139" t="s">
        <v>45</v>
      </c>
      <c r="D1051" s="162">
        <v>95.37225341796875</v>
      </c>
      <c r="E1051" s="173">
        <v>90.128982543945313</v>
      </c>
    </row>
    <row r="1052" spans="1:5" ht="30">
      <c r="A1052" s="124" t="s">
        <v>2098</v>
      </c>
      <c r="B1052" s="134" t="s">
        <v>2099</v>
      </c>
      <c r="C1052" s="139" t="s">
        <v>15</v>
      </c>
      <c r="D1052" s="161">
        <v>9.9045486450195312</v>
      </c>
      <c r="E1052" s="177">
        <v>0.83702951669692993</v>
      </c>
    </row>
    <row r="1053" spans="1:5" ht="30">
      <c r="A1053" s="124" t="s">
        <v>2100</v>
      </c>
      <c r="B1053" s="134" t="s">
        <v>2101</v>
      </c>
      <c r="C1053" s="139" t="s">
        <v>15</v>
      </c>
      <c r="D1053" s="167">
        <v>211.25233459472656</v>
      </c>
      <c r="E1053" s="172">
        <v>7.9096584320068359</v>
      </c>
    </row>
    <row r="1054" spans="1:5">
      <c r="A1054" s="124" t="s">
        <v>2102</v>
      </c>
      <c r="B1054" s="134" t="s">
        <v>2103</v>
      </c>
      <c r="C1054" s="139"/>
      <c r="D1054" s="131" t="s">
        <v>1328</v>
      </c>
      <c r="E1054" s="152" t="s">
        <v>1328</v>
      </c>
    </row>
    <row r="1055" spans="1:5" ht="30">
      <c r="A1055" s="124" t="s">
        <v>2104</v>
      </c>
      <c r="B1055" s="134" t="s">
        <v>2105</v>
      </c>
      <c r="C1055" s="139"/>
      <c r="D1055" s="131" t="s">
        <v>1995</v>
      </c>
      <c r="E1055" s="152" t="s">
        <v>1995</v>
      </c>
    </row>
    <row r="1056" spans="1:5">
      <c r="A1056" s="124" t="s">
        <v>2106</v>
      </c>
      <c r="B1056" s="134" t="s">
        <v>2107</v>
      </c>
      <c r="C1056" s="139" t="s">
        <v>39</v>
      </c>
      <c r="D1056" s="162">
        <v>28.474637985229492</v>
      </c>
      <c r="E1056" s="173">
        <v>28.477811813354492</v>
      </c>
    </row>
    <row r="1057" spans="1:5" ht="30">
      <c r="A1057" s="124" t="s">
        <v>2108</v>
      </c>
      <c r="B1057" s="134" t="s">
        <v>2109</v>
      </c>
      <c r="C1057" s="139" t="s">
        <v>50</v>
      </c>
      <c r="D1057" s="161">
        <v>2.769345760345459</v>
      </c>
      <c r="E1057" s="172">
        <v>2.7693462371826172</v>
      </c>
    </row>
    <row r="1058" spans="1:5" ht="30">
      <c r="A1058" s="124" t="s">
        <v>2110</v>
      </c>
      <c r="B1058" s="134" t="s">
        <v>2111</v>
      </c>
      <c r="C1058" s="139" t="s">
        <v>50</v>
      </c>
      <c r="D1058" s="161">
        <v>2.769345760345459</v>
      </c>
      <c r="E1058" s="172">
        <v>2.7693462371826172</v>
      </c>
    </row>
    <row r="1059" spans="1:5" ht="30">
      <c r="A1059" s="124" t="s">
        <v>2112</v>
      </c>
      <c r="B1059" s="134" t="s">
        <v>2113</v>
      </c>
      <c r="C1059" s="139" t="s">
        <v>50</v>
      </c>
      <c r="D1059" s="165">
        <v>0</v>
      </c>
      <c r="E1059" s="176">
        <v>0</v>
      </c>
    </row>
    <row r="1060" spans="1:5" ht="30">
      <c r="A1060" s="124" t="s">
        <v>2114</v>
      </c>
      <c r="B1060" s="134" t="s">
        <v>2115</v>
      </c>
      <c r="C1060" s="139" t="s">
        <v>45</v>
      </c>
      <c r="D1060" s="162">
        <v>74.999359130859375</v>
      </c>
      <c r="E1060" s="173">
        <v>75.000572204589844</v>
      </c>
    </row>
    <row r="1061" spans="1:5" ht="30">
      <c r="A1061" s="124" t="s">
        <v>2116</v>
      </c>
      <c r="B1061" s="134" t="s">
        <v>2117</v>
      </c>
      <c r="C1061" s="139" t="s">
        <v>15</v>
      </c>
      <c r="D1061" s="161">
        <v>8.0262727737426758</v>
      </c>
      <c r="E1061" s="177">
        <v>0.36372625827789307</v>
      </c>
    </row>
    <row r="1062" spans="1:5" ht="30">
      <c r="A1062" s="124" t="s">
        <v>2118</v>
      </c>
      <c r="B1062" s="134" t="s">
        <v>2119</v>
      </c>
      <c r="C1062" s="139" t="s">
        <v>15</v>
      </c>
      <c r="D1062" s="161">
        <v>7.7854852676391602</v>
      </c>
      <c r="E1062" s="177">
        <v>0.35281449556350708</v>
      </c>
    </row>
    <row r="1063" spans="1:5" ht="30">
      <c r="A1063" s="124" t="s">
        <v>2120</v>
      </c>
      <c r="B1063" s="134" t="s">
        <v>2121</v>
      </c>
      <c r="C1063" s="139" t="s">
        <v>15</v>
      </c>
      <c r="D1063" s="161">
        <v>8.8934154510498047</v>
      </c>
      <c r="E1063" s="177">
        <v>0.36918213963508606</v>
      </c>
    </row>
    <row r="1064" spans="1:5">
      <c r="A1064" s="124" t="s">
        <v>2122</v>
      </c>
      <c r="B1064" s="134" t="s">
        <v>2123</v>
      </c>
      <c r="C1064" s="139" t="s">
        <v>20</v>
      </c>
      <c r="D1064" s="162">
        <v>75.280616760253906</v>
      </c>
      <c r="E1064" s="172">
        <v>3.411163330078125</v>
      </c>
    </row>
    <row r="1065" spans="1:5" ht="30">
      <c r="A1065" s="124" t="s">
        <v>2124</v>
      </c>
      <c r="B1065" s="134" t="s">
        <v>2125</v>
      </c>
      <c r="C1065" s="139" t="s">
        <v>50</v>
      </c>
      <c r="D1065" s="166">
        <v>0.43890789151191711</v>
      </c>
      <c r="E1065" s="177">
        <v>0.43890789151191711</v>
      </c>
    </row>
    <row r="1066" spans="1:5" ht="30">
      <c r="A1066" s="124" t="s">
        <v>2126</v>
      </c>
      <c r="B1066" s="134" t="s">
        <v>2127</v>
      </c>
      <c r="C1066" s="139" t="s">
        <v>42</v>
      </c>
      <c r="D1066" s="162">
        <v>41.235748291015625</v>
      </c>
      <c r="E1066" s="173">
        <v>41.517547607421875</v>
      </c>
    </row>
    <row r="1067" spans="1:5" ht="30">
      <c r="A1067" s="124" t="s">
        <v>2128</v>
      </c>
      <c r="B1067" s="134" t="s">
        <v>2129</v>
      </c>
      <c r="C1067" s="139" t="s">
        <v>348</v>
      </c>
      <c r="D1067" s="167">
        <v>172.67352294921875</v>
      </c>
      <c r="E1067" s="178">
        <v>173.85182189941406</v>
      </c>
    </row>
    <row r="1068" spans="1:5">
      <c r="A1068" s="124" t="s">
        <v>2130</v>
      </c>
      <c r="B1068" s="134" t="s">
        <v>2131</v>
      </c>
      <c r="C1068" s="139" t="s">
        <v>20</v>
      </c>
      <c r="D1068" s="162">
        <v>75.280616760253906</v>
      </c>
      <c r="E1068" s="172">
        <v>3.411163330078125</v>
      </c>
    </row>
    <row r="1069" spans="1:5" ht="30">
      <c r="A1069" s="124" t="s">
        <v>2132</v>
      </c>
      <c r="B1069" s="134" t="s">
        <v>2133</v>
      </c>
      <c r="C1069" s="139" t="s">
        <v>50</v>
      </c>
      <c r="D1069" s="161">
        <v>3.2082538604736328</v>
      </c>
      <c r="E1069" s="172">
        <v>3.2082540988922119</v>
      </c>
    </row>
    <row r="1070" spans="1:5" ht="30">
      <c r="A1070" s="124" t="s">
        <v>2134</v>
      </c>
      <c r="B1070" s="134" t="s">
        <v>2135</v>
      </c>
      <c r="C1070" s="139" t="s">
        <v>42</v>
      </c>
      <c r="D1070" s="162">
        <v>41.265872955322266</v>
      </c>
      <c r="E1070" s="173">
        <v>41.547733306884766</v>
      </c>
    </row>
    <row r="1071" spans="1:5" ht="30">
      <c r="A1071" s="124" t="s">
        <v>2136</v>
      </c>
      <c r="B1071" s="134" t="s">
        <v>2137</v>
      </c>
      <c r="C1071" s="139" t="s">
        <v>348</v>
      </c>
      <c r="D1071" s="167">
        <v>173.04583740234375</v>
      </c>
      <c r="E1071" s="178">
        <v>174.22415161132812</v>
      </c>
    </row>
    <row r="1072" spans="1:5">
      <c r="A1072" s="124" t="s">
        <v>2138</v>
      </c>
      <c r="B1072" s="134" t="s">
        <v>2139</v>
      </c>
      <c r="C1072" s="139"/>
      <c r="D1072" s="131" t="s">
        <v>1516</v>
      </c>
      <c r="E1072" s="152" t="s">
        <v>1516</v>
      </c>
    </row>
    <row r="1073" spans="1:5" ht="30">
      <c r="A1073" s="124" t="s">
        <v>2140</v>
      </c>
      <c r="B1073" s="134" t="s">
        <v>2141</v>
      </c>
      <c r="C1073" s="139" t="s">
        <v>15</v>
      </c>
      <c r="D1073" s="161">
        <v>9.2041358947753906</v>
      </c>
      <c r="E1073" s="172">
        <v>1</v>
      </c>
    </row>
    <row r="1074" spans="1:5" ht="30">
      <c r="A1074" s="124" t="s">
        <v>2142</v>
      </c>
      <c r="B1074" s="134" t="s">
        <v>2143</v>
      </c>
      <c r="C1074" s="139" t="s">
        <v>45</v>
      </c>
      <c r="D1074" s="162">
        <v>90.283554077148438</v>
      </c>
      <c r="E1074" s="173">
        <v>86.658187866210938</v>
      </c>
    </row>
    <row r="1075" spans="1:5" ht="30">
      <c r="A1075" s="124" t="s">
        <v>436</v>
      </c>
      <c r="B1075" s="134" t="s">
        <v>2144</v>
      </c>
      <c r="C1075" s="139"/>
      <c r="D1075" s="161">
        <v>1.0349382162094116</v>
      </c>
      <c r="E1075" s="172">
        <v>1.0349382162094116</v>
      </c>
    </row>
    <row r="1076" spans="1:5" ht="30">
      <c r="A1076" s="124" t="s">
        <v>2145</v>
      </c>
      <c r="B1076" s="134" t="s">
        <v>2146</v>
      </c>
      <c r="C1076" s="139"/>
      <c r="D1076" s="161">
        <v>1</v>
      </c>
      <c r="E1076" s="172">
        <v>1</v>
      </c>
    </row>
    <row r="1077" spans="1:5" ht="30">
      <c r="A1077" s="124" t="s">
        <v>2147</v>
      </c>
      <c r="B1077" s="134" t="s">
        <v>2148</v>
      </c>
      <c r="C1077" s="139" t="s">
        <v>15</v>
      </c>
      <c r="D1077" s="161">
        <v>8.8934154510498047</v>
      </c>
      <c r="E1077" s="177">
        <v>0.36918213963508606</v>
      </c>
    </row>
    <row r="1078" spans="1:5" ht="30">
      <c r="A1078" s="124" t="s">
        <v>2149</v>
      </c>
      <c r="B1078" s="134" t="s">
        <v>2150</v>
      </c>
      <c r="C1078" s="139" t="s">
        <v>15</v>
      </c>
      <c r="D1078" s="161">
        <v>8.0262727737426758</v>
      </c>
      <c r="E1078" s="177">
        <v>0.36372625827789307</v>
      </c>
    </row>
    <row r="1079" spans="1:5" ht="30">
      <c r="A1079" s="124" t="s">
        <v>2151</v>
      </c>
      <c r="B1079" s="134" t="s">
        <v>2152</v>
      </c>
      <c r="C1079" s="139" t="s">
        <v>45</v>
      </c>
      <c r="D1079" s="162">
        <v>90.249610900878906</v>
      </c>
      <c r="E1079" s="173">
        <v>98.522171020507813</v>
      </c>
    </row>
    <row r="1080" spans="1:5" ht="30">
      <c r="A1080" s="124" t="s">
        <v>2153</v>
      </c>
      <c r="B1080" s="134" t="s">
        <v>2154</v>
      </c>
      <c r="C1080" s="139" t="s">
        <v>15</v>
      </c>
      <c r="D1080" s="166">
        <v>0.86714297533035278</v>
      </c>
      <c r="E1080" s="180">
        <v>5.4558939300477505E-3</v>
      </c>
    </row>
    <row r="1081" spans="1:5" ht="30">
      <c r="A1081" s="124" t="s">
        <v>2155</v>
      </c>
      <c r="B1081" s="134" t="s">
        <v>2156</v>
      </c>
      <c r="C1081" s="139" t="s">
        <v>15</v>
      </c>
      <c r="D1081" s="161">
        <v>8.306696891784668</v>
      </c>
      <c r="E1081" s="177">
        <v>0.37643420696258545</v>
      </c>
    </row>
    <row r="1082" spans="1:5">
      <c r="A1082" s="124" t="s">
        <v>2157</v>
      </c>
      <c r="B1082" s="134" t="s">
        <v>2158</v>
      </c>
      <c r="C1082" s="139"/>
      <c r="D1082" s="131" t="s">
        <v>1328</v>
      </c>
      <c r="E1082" s="152" t="s">
        <v>1328</v>
      </c>
    </row>
    <row r="1083" spans="1:5" ht="30">
      <c r="A1083" s="124" t="s">
        <v>2159</v>
      </c>
      <c r="B1083" s="134" t="s">
        <v>2160</v>
      </c>
      <c r="C1083" s="139"/>
      <c r="D1083" s="131" t="s">
        <v>1995</v>
      </c>
      <c r="E1083" s="152" t="s">
        <v>1995</v>
      </c>
    </row>
    <row r="1084" spans="1:5">
      <c r="A1084" s="124" t="s">
        <v>2161</v>
      </c>
      <c r="B1084" s="134" t="s">
        <v>2162</v>
      </c>
      <c r="C1084" s="139" t="s">
        <v>39</v>
      </c>
      <c r="D1084" s="165">
        <v>0</v>
      </c>
      <c r="E1084" s="176">
        <v>0</v>
      </c>
    </row>
    <row r="1085" spans="1:5" ht="30">
      <c r="A1085" s="124" t="s">
        <v>2163</v>
      </c>
      <c r="B1085" s="134" t="s">
        <v>2164</v>
      </c>
      <c r="C1085" s="139" t="s">
        <v>50</v>
      </c>
      <c r="D1085" s="165">
        <v>0</v>
      </c>
      <c r="E1085" s="176">
        <v>0</v>
      </c>
    </row>
    <row r="1086" spans="1:5" ht="30">
      <c r="A1086" s="124" t="s">
        <v>2165</v>
      </c>
      <c r="B1086" s="134" t="s">
        <v>2166</v>
      </c>
      <c r="C1086" s="139" t="s">
        <v>50</v>
      </c>
      <c r="D1086" s="165">
        <v>0</v>
      </c>
      <c r="E1086" s="176">
        <v>0</v>
      </c>
    </row>
    <row r="1087" spans="1:5" ht="30">
      <c r="A1087" s="124" t="s">
        <v>2167</v>
      </c>
      <c r="B1087" s="134" t="s">
        <v>2168</v>
      </c>
      <c r="C1087" s="139" t="s">
        <v>50</v>
      </c>
      <c r="D1087" s="165">
        <v>0</v>
      </c>
      <c r="E1087" s="176">
        <v>0</v>
      </c>
    </row>
    <row r="1088" spans="1:5" ht="30">
      <c r="A1088" s="124" t="s">
        <v>2169</v>
      </c>
      <c r="B1088" s="134" t="s">
        <v>2170</v>
      </c>
      <c r="C1088" s="139" t="s">
        <v>45</v>
      </c>
      <c r="D1088" s="162">
        <v>74.9998779296875</v>
      </c>
      <c r="E1088" s="173">
        <v>74.999847412109375</v>
      </c>
    </row>
    <row r="1089" spans="1:5" ht="30">
      <c r="A1089" s="124" t="s">
        <v>2171</v>
      </c>
      <c r="B1089" s="134" t="s">
        <v>2172</v>
      </c>
      <c r="C1089" s="139" t="s">
        <v>15</v>
      </c>
      <c r="D1089" s="165">
        <v>0</v>
      </c>
      <c r="E1089" s="176">
        <v>0</v>
      </c>
    </row>
    <row r="1090" spans="1:5" ht="30">
      <c r="A1090" s="124" t="s">
        <v>2173</v>
      </c>
      <c r="B1090" s="134" t="s">
        <v>2174</v>
      </c>
      <c r="C1090" s="139" t="s">
        <v>15</v>
      </c>
      <c r="D1090" s="165">
        <v>0</v>
      </c>
      <c r="E1090" s="176">
        <v>0</v>
      </c>
    </row>
    <row r="1091" spans="1:5" ht="30">
      <c r="A1091" s="124" t="s">
        <v>2175</v>
      </c>
      <c r="B1091" s="134" t="s">
        <v>2176</v>
      </c>
      <c r="C1091" s="139" t="s">
        <v>15</v>
      </c>
      <c r="D1091" s="165">
        <v>0</v>
      </c>
      <c r="E1091" s="176">
        <v>0</v>
      </c>
    </row>
    <row r="1092" spans="1:5">
      <c r="A1092" s="124" t="s">
        <v>2177</v>
      </c>
      <c r="B1092" s="134" t="s">
        <v>2178</v>
      </c>
      <c r="C1092" s="139" t="s">
        <v>20</v>
      </c>
      <c r="D1092" s="170">
        <v>2.9418970370898023E-7</v>
      </c>
      <c r="E1092" s="181">
        <v>2.9418970370898023E-7</v>
      </c>
    </row>
    <row r="1093" spans="1:5" ht="30">
      <c r="A1093" s="124" t="s">
        <v>2179</v>
      </c>
      <c r="B1093" s="134" t="s">
        <v>2180</v>
      </c>
      <c r="C1093" s="139" t="s">
        <v>50</v>
      </c>
      <c r="D1093" s="166">
        <v>0.43890789151191711</v>
      </c>
      <c r="E1093" s="177">
        <v>0.43890789151191711</v>
      </c>
    </row>
    <row r="1094" spans="1:5" ht="30">
      <c r="A1094" s="124" t="s">
        <v>2181</v>
      </c>
      <c r="B1094" s="134" t="s">
        <v>2182</v>
      </c>
      <c r="C1094" s="139" t="s">
        <v>42</v>
      </c>
      <c r="D1094" s="162">
        <v>41.235748291015625</v>
      </c>
      <c r="E1094" s="173">
        <v>41.517547607421875</v>
      </c>
    </row>
    <row r="1095" spans="1:5" ht="30">
      <c r="A1095" s="124" t="s">
        <v>2183</v>
      </c>
      <c r="B1095" s="134" t="s">
        <v>2184</v>
      </c>
      <c r="C1095" s="139" t="s">
        <v>348</v>
      </c>
      <c r="D1095" s="167">
        <v>172.67352294921875</v>
      </c>
      <c r="E1095" s="178">
        <v>173.85182189941406</v>
      </c>
    </row>
    <row r="1096" spans="1:5">
      <c r="A1096" s="124" t="s">
        <v>2185</v>
      </c>
      <c r="B1096" s="134" t="s">
        <v>2186</v>
      </c>
      <c r="C1096" s="139" t="s">
        <v>20</v>
      </c>
      <c r="D1096" s="165">
        <v>0</v>
      </c>
      <c r="E1096" s="176">
        <v>0</v>
      </c>
    </row>
    <row r="1097" spans="1:5" ht="30">
      <c r="A1097" s="124" t="s">
        <v>2187</v>
      </c>
      <c r="B1097" s="134" t="s">
        <v>2188</v>
      </c>
      <c r="C1097" s="139" t="s">
        <v>50</v>
      </c>
      <c r="D1097" s="166">
        <v>0.43890789151191711</v>
      </c>
      <c r="E1097" s="177">
        <v>0.43890789151191711</v>
      </c>
    </row>
    <row r="1098" spans="1:5" ht="30">
      <c r="A1098" s="124" t="s">
        <v>2189</v>
      </c>
      <c r="B1098" s="134" t="s">
        <v>2190</v>
      </c>
      <c r="C1098" s="139" t="s">
        <v>42</v>
      </c>
      <c r="D1098" s="162">
        <v>41.235748291015625</v>
      </c>
      <c r="E1098" s="173">
        <v>41.517547607421875</v>
      </c>
    </row>
    <row r="1099" spans="1:5" ht="30">
      <c r="A1099" s="124" t="s">
        <v>2191</v>
      </c>
      <c r="B1099" s="134" t="s">
        <v>2192</v>
      </c>
      <c r="C1099" s="139" t="s">
        <v>348</v>
      </c>
      <c r="D1099" s="167">
        <v>172.67352294921875</v>
      </c>
      <c r="E1099" s="178">
        <v>173.85182189941406</v>
      </c>
    </row>
    <row r="1100" spans="1:5">
      <c r="A1100" s="124" t="s">
        <v>2193</v>
      </c>
      <c r="B1100" s="134" t="s">
        <v>2194</v>
      </c>
      <c r="C1100" s="139"/>
      <c r="D1100" s="131" t="s">
        <v>1516</v>
      </c>
      <c r="E1100" s="152" t="s">
        <v>1516</v>
      </c>
    </row>
    <row r="1101" spans="1:5" ht="30">
      <c r="A1101" s="124" t="s">
        <v>2195</v>
      </c>
      <c r="B1101" s="134" t="s">
        <v>2196</v>
      </c>
      <c r="C1101" s="139" t="s">
        <v>15</v>
      </c>
      <c r="D1101" s="161">
        <v>1</v>
      </c>
      <c r="E1101" s="172">
        <v>1</v>
      </c>
    </row>
    <row r="1102" spans="1:5" ht="30">
      <c r="A1102" s="124" t="s">
        <v>2197</v>
      </c>
      <c r="B1102" s="134" t="s">
        <v>2198</v>
      </c>
      <c r="C1102" s="139" t="s">
        <v>45</v>
      </c>
      <c r="D1102" s="162">
        <v>95.38836669921875</v>
      </c>
      <c r="E1102" s="173">
        <v>90.163352966308594</v>
      </c>
    </row>
    <row r="1103" spans="1:5" ht="30">
      <c r="A1103" s="124" t="s">
        <v>416</v>
      </c>
      <c r="B1103" s="134" t="s">
        <v>2199</v>
      </c>
      <c r="C1103" s="139"/>
      <c r="D1103" s="161">
        <v>1.0349382162094116</v>
      </c>
      <c r="E1103" s="172">
        <v>1.0349382162094116</v>
      </c>
    </row>
    <row r="1104" spans="1:5" ht="30">
      <c r="A1104" s="124" t="s">
        <v>2200</v>
      </c>
      <c r="B1104" s="134" t="s">
        <v>2201</v>
      </c>
      <c r="C1104" s="139"/>
      <c r="D1104" s="161">
        <v>1</v>
      </c>
      <c r="E1104" s="172">
        <v>1</v>
      </c>
    </row>
    <row r="1105" spans="1:5" ht="30">
      <c r="A1105" s="124" t="s">
        <v>2202</v>
      </c>
      <c r="B1105" s="134" t="s">
        <v>2203</v>
      </c>
      <c r="C1105" s="139" t="s">
        <v>15</v>
      </c>
      <c r="D1105" s="165">
        <v>0</v>
      </c>
      <c r="E1105" s="176">
        <v>0</v>
      </c>
    </row>
    <row r="1106" spans="1:5" ht="30">
      <c r="A1106" s="124" t="s">
        <v>2204</v>
      </c>
      <c r="B1106" s="134" t="s">
        <v>2205</v>
      </c>
      <c r="C1106" s="139" t="s">
        <v>15</v>
      </c>
      <c r="D1106" s="165">
        <v>0</v>
      </c>
      <c r="E1106" s="176">
        <v>0</v>
      </c>
    </row>
    <row r="1107" spans="1:5" ht="30">
      <c r="A1107" s="124" t="s">
        <v>2206</v>
      </c>
      <c r="B1107" s="134" t="s">
        <v>2207</v>
      </c>
      <c r="C1107" s="139" t="s">
        <v>45</v>
      </c>
      <c r="D1107" s="162">
        <v>99.900001525878906</v>
      </c>
      <c r="E1107" s="173">
        <v>99.900001525878906</v>
      </c>
    </row>
    <row r="1108" spans="1:5" ht="30">
      <c r="A1108" s="124" t="s">
        <v>2208</v>
      </c>
      <c r="B1108" s="134" t="s">
        <v>2209</v>
      </c>
      <c r="C1108" s="139" t="s">
        <v>15</v>
      </c>
      <c r="D1108" s="165">
        <v>0</v>
      </c>
      <c r="E1108" s="176">
        <v>0</v>
      </c>
    </row>
    <row r="1109" spans="1:5" ht="30">
      <c r="A1109" s="124" t="s">
        <v>2210</v>
      </c>
      <c r="B1109" s="134" t="s">
        <v>2211</v>
      </c>
      <c r="C1109" s="139" t="s">
        <v>15</v>
      </c>
      <c r="D1109" s="161">
        <v>2.6974821090698242</v>
      </c>
      <c r="E1109" s="172">
        <v>2.6974821090698242</v>
      </c>
    </row>
    <row r="1110" spans="1:5">
      <c r="A1110" s="124" t="s">
        <v>2212</v>
      </c>
      <c r="B1110" s="134" t="s">
        <v>2213</v>
      </c>
      <c r="C1110" s="139"/>
      <c r="D1110" s="131" t="s">
        <v>1328</v>
      </c>
      <c r="E1110" s="152" t="s">
        <v>1328</v>
      </c>
    </row>
    <row r="1111" spans="1:5" ht="30">
      <c r="A1111" s="124" t="s">
        <v>2214</v>
      </c>
      <c r="B1111" s="134" t="s">
        <v>2215</v>
      </c>
      <c r="C1111" s="139"/>
      <c r="D1111" s="131" t="s">
        <v>1995</v>
      </c>
      <c r="E1111" s="152" t="s">
        <v>1995</v>
      </c>
    </row>
    <row r="1112" spans="1:5">
      <c r="A1112" s="124" t="s">
        <v>2216</v>
      </c>
      <c r="B1112" s="134" t="s">
        <v>2217</v>
      </c>
      <c r="C1112" s="139" t="s">
        <v>39</v>
      </c>
      <c r="D1112" s="161">
        <v>3.5305981636047363</v>
      </c>
      <c r="E1112" s="172">
        <v>3.5275321006774902</v>
      </c>
    </row>
    <row r="1113" spans="1:5" ht="30">
      <c r="A1113" s="124" t="s">
        <v>2218</v>
      </c>
      <c r="B1113" s="134" t="s">
        <v>2219</v>
      </c>
      <c r="C1113" s="139" t="s">
        <v>50</v>
      </c>
      <c r="D1113" s="166">
        <v>0.34473255276679993</v>
      </c>
      <c r="E1113" s="177">
        <v>0.34473249316215515</v>
      </c>
    </row>
    <row r="1114" spans="1:5" ht="30">
      <c r="A1114" s="124" t="s">
        <v>2220</v>
      </c>
      <c r="B1114" s="134" t="s">
        <v>2221</v>
      </c>
      <c r="C1114" s="139" t="s">
        <v>50</v>
      </c>
      <c r="D1114" s="166">
        <v>0.34473255276679993</v>
      </c>
      <c r="E1114" s="177">
        <v>0.34473249316215515</v>
      </c>
    </row>
    <row r="1115" spans="1:5" ht="30">
      <c r="A1115" s="124" t="s">
        <v>2222</v>
      </c>
      <c r="B1115" s="134" t="s">
        <v>2223</v>
      </c>
      <c r="C1115" s="139" t="s">
        <v>50</v>
      </c>
      <c r="D1115" s="165">
        <v>0</v>
      </c>
      <c r="E1115" s="176">
        <v>0</v>
      </c>
    </row>
    <row r="1116" spans="1:5" ht="30">
      <c r="A1116" s="124" t="s">
        <v>2224</v>
      </c>
      <c r="B1116" s="134" t="s">
        <v>2225</v>
      </c>
      <c r="C1116" s="139" t="s">
        <v>45</v>
      </c>
      <c r="D1116" s="162">
        <v>74.998054504394531</v>
      </c>
      <c r="E1116" s="173">
        <v>75.004997253417969</v>
      </c>
    </row>
    <row r="1117" spans="1:5" ht="30">
      <c r="A1117" s="124" t="s">
        <v>2226</v>
      </c>
      <c r="B1117" s="134" t="s">
        <v>2227</v>
      </c>
      <c r="C1117" s="139" t="s">
        <v>15</v>
      </c>
      <c r="D1117" s="162">
        <v>76.979682922363281</v>
      </c>
      <c r="E1117" s="172">
        <v>2.2025835514068604</v>
      </c>
    </row>
    <row r="1118" spans="1:5" ht="30">
      <c r="A1118" s="124" t="s">
        <v>2228</v>
      </c>
      <c r="B1118" s="134" t="s">
        <v>2229</v>
      </c>
      <c r="C1118" s="139" t="s">
        <v>15</v>
      </c>
      <c r="D1118" s="162">
        <v>74.670295715332031</v>
      </c>
      <c r="E1118" s="172">
        <v>2.1365060806274414</v>
      </c>
    </row>
    <row r="1119" spans="1:5" ht="30">
      <c r="A1119" s="124" t="s">
        <v>2230</v>
      </c>
      <c r="B1119" s="134" t="s">
        <v>2231</v>
      </c>
      <c r="C1119" s="139" t="s">
        <v>15</v>
      </c>
      <c r="D1119" s="162">
        <v>81.606689453125</v>
      </c>
      <c r="E1119" s="172">
        <v>2.5430591106414795</v>
      </c>
    </row>
    <row r="1120" spans="1:5">
      <c r="A1120" s="124" t="s">
        <v>2232</v>
      </c>
      <c r="B1120" s="134" t="s">
        <v>2233</v>
      </c>
      <c r="C1120" s="139" t="s">
        <v>20</v>
      </c>
      <c r="D1120" s="163">
        <v>5823.0126953125</v>
      </c>
      <c r="E1120" s="178">
        <v>166.77137756347656</v>
      </c>
    </row>
    <row r="1121" spans="1:5" ht="30">
      <c r="A1121" s="124" t="s">
        <v>2234</v>
      </c>
      <c r="B1121" s="134" t="s">
        <v>2235</v>
      </c>
      <c r="C1121" s="139" t="s">
        <v>50</v>
      </c>
      <c r="D1121" s="161">
        <v>1.0135135650634766</v>
      </c>
      <c r="E1121" s="172">
        <v>1.0135135650634766</v>
      </c>
    </row>
    <row r="1122" spans="1:5" ht="30">
      <c r="A1122" s="124" t="s">
        <v>2236</v>
      </c>
      <c r="B1122" s="134" t="s">
        <v>2237</v>
      </c>
      <c r="C1122" s="139" t="s">
        <v>42</v>
      </c>
      <c r="D1122" s="162">
        <v>30.021286010742188</v>
      </c>
      <c r="E1122" s="173">
        <v>27.022405624389648</v>
      </c>
    </row>
    <row r="1123" spans="1:5" ht="30">
      <c r="A1123" s="124" t="s">
        <v>2238</v>
      </c>
      <c r="B1123" s="134" t="s">
        <v>2239</v>
      </c>
      <c r="C1123" s="139" t="s">
        <v>348</v>
      </c>
      <c r="D1123" s="167">
        <v>125.83370208740234</v>
      </c>
      <c r="E1123" s="178">
        <v>113.29216003417969</v>
      </c>
    </row>
    <row r="1124" spans="1:5" ht="30">
      <c r="A1124" s="124" t="s">
        <v>2240</v>
      </c>
      <c r="B1124" s="134" t="s">
        <v>2241</v>
      </c>
      <c r="C1124" s="139" t="s">
        <v>20</v>
      </c>
      <c r="D1124" s="163">
        <v>5823.0126953125</v>
      </c>
      <c r="E1124" s="178">
        <v>166.77137756347656</v>
      </c>
    </row>
    <row r="1125" spans="1:5" ht="30">
      <c r="A1125" s="124" t="s">
        <v>2242</v>
      </c>
      <c r="B1125" s="134" t="s">
        <v>2243</v>
      </c>
      <c r="C1125" s="139" t="s">
        <v>50</v>
      </c>
      <c r="D1125" s="161">
        <v>1.3582460880279541</v>
      </c>
      <c r="E1125" s="172">
        <v>1.3582460880279541</v>
      </c>
    </row>
    <row r="1126" spans="1:5" ht="30">
      <c r="A1126" s="124" t="s">
        <v>2244</v>
      </c>
      <c r="B1126" s="134" t="s">
        <v>2245</v>
      </c>
      <c r="C1126" s="139" t="s">
        <v>42</v>
      </c>
      <c r="D1126" s="162">
        <v>30.024749755859375</v>
      </c>
      <c r="E1126" s="173">
        <v>27.025791168212891</v>
      </c>
    </row>
    <row r="1127" spans="1:5" ht="30">
      <c r="A1127" s="124" t="s">
        <v>2246</v>
      </c>
      <c r="B1127" s="134" t="s">
        <v>2247</v>
      </c>
      <c r="C1127" s="139" t="s">
        <v>348</v>
      </c>
      <c r="D1127" s="167">
        <v>125.87986755371094</v>
      </c>
      <c r="E1127" s="178">
        <v>113.33827972412109</v>
      </c>
    </row>
    <row r="1128" spans="1:5">
      <c r="A1128" s="124" t="s">
        <v>2248</v>
      </c>
      <c r="B1128" s="134" t="s">
        <v>2249</v>
      </c>
      <c r="C1128" s="139"/>
      <c r="D1128" s="131" t="s">
        <v>1516</v>
      </c>
      <c r="E1128" s="152" t="s">
        <v>1516</v>
      </c>
    </row>
    <row r="1129" spans="1:5" ht="30">
      <c r="A1129" s="124" t="s">
        <v>2250</v>
      </c>
      <c r="B1129" s="134" t="s">
        <v>2251</v>
      </c>
      <c r="C1129" s="139" t="s">
        <v>15</v>
      </c>
      <c r="D1129" s="162">
        <v>84.457878112792969</v>
      </c>
      <c r="E1129" s="172">
        <v>2.6319091320037842</v>
      </c>
    </row>
    <row r="1130" spans="1:5" ht="30">
      <c r="A1130" s="124" t="s">
        <v>2252</v>
      </c>
      <c r="B1130" s="134" t="s">
        <v>2253</v>
      </c>
      <c r="C1130" s="139" t="s">
        <v>45</v>
      </c>
      <c r="D1130" s="162">
        <v>94.349853515625</v>
      </c>
      <c r="E1130" s="173">
        <v>86.658187866210938</v>
      </c>
    </row>
    <row r="1131" spans="1:5" ht="30">
      <c r="A1131" s="124" t="s">
        <v>420</v>
      </c>
      <c r="B1131" s="134" t="s">
        <v>2254</v>
      </c>
      <c r="C1131" s="139"/>
      <c r="D1131" s="161">
        <v>1.0349382162094116</v>
      </c>
      <c r="E1131" s="172">
        <v>1.0349382162094116</v>
      </c>
    </row>
    <row r="1132" spans="1:5" ht="30">
      <c r="A1132" s="124" t="s">
        <v>2255</v>
      </c>
      <c r="B1132" s="134" t="s">
        <v>2256</v>
      </c>
      <c r="C1132" s="139"/>
      <c r="D1132" s="161">
        <v>1</v>
      </c>
      <c r="E1132" s="172">
        <v>1</v>
      </c>
    </row>
    <row r="1133" spans="1:5" ht="30">
      <c r="A1133" s="124" t="s">
        <v>2257</v>
      </c>
      <c r="B1133" s="134" t="s">
        <v>2258</v>
      </c>
      <c r="C1133" s="139" t="s">
        <v>15</v>
      </c>
      <c r="D1133" s="162">
        <v>81.606689453125</v>
      </c>
      <c r="E1133" s="172">
        <v>2.5430591106414795</v>
      </c>
    </row>
    <row r="1134" spans="1:5" ht="30">
      <c r="A1134" s="124" t="s">
        <v>2259</v>
      </c>
      <c r="B1134" s="134" t="s">
        <v>2260</v>
      </c>
      <c r="C1134" s="139" t="s">
        <v>15</v>
      </c>
      <c r="D1134" s="162">
        <v>76.979682922363281</v>
      </c>
      <c r="E1134" s="172">
        <v>2.2025835514068604</v>
      </c>
    </row>
    <row r="1135" spans="1:5" ht="30">
      <c r="A1135" s="124" t="s">
        <v>2261</v>
      </c>
      <c r="B1135" s="134" t="s">
        <v>2262</v>
      </c>
      <c r="C1135" s="139" t="s">
        <v>45</v>
      </c>
      <c r="D1135" s="162">
        <v>94.330116271972656</v>
      </c>
      <c r="E1135" s="173">
        <v>86.611572265625</v>
      </c>
    </row>
    <row r="1136" spans="1:5" ht="30">
      <c r="A1136" s="124" t="s">
        <v>2263</v>
      </c>
      <c r="B1136" s="134" t="s">
        <v>2264</v>
      </c>
      <c r="C1136" s="139" t="s">
        <v>15</v>
      </c>
      <c r="D1136" s="161">
        <v>4.6270051002502441</v>
      </c>
      <c r="E1136" s="177">
        <v>0.34047558903694153</v>
      </c>
    </row>
    <row r="1137" spans="1:5" ht="30">
      <c r="A1137" s="124" t="s">
        <v>2265</v>
      </c>
      <c r="B1137" s="134" t="s">
        <v>2266</v>
      </c>
      <c r="C1137" s="139" t="s">
        <v>15</v>
      </c>
      <c r="D1137" s="162">
        <v>79.669219970703125</v>
      </c>
      <c r="E1137" s="172">
        <v>2.2795379161834717</v>
      </c>
    </row>
    <row r="1138" spans="1:5">
      <c r="A1138" s="124" t="s">
        <v>2267</v>
      </c>
      <c r="B1138" s="134" t="s">
        <v>2268</v>
      </c>
      <c r="C1138" s="139"/>
      <c r="D1138" s="131" t="s">
        <v>1328</v>
      </c>
      <c r="E1138" s="152" t="s">
        <v>1328</v>
      </c>
    </row>
    <row r="1139" spans="1:5" ht="30">
      <c r="A1139" s="124" t="s">
        <v>2269</v>
      </c>
      <c r="B1139" s="134" t="s">
        <v>2270</v>
      </c>
      <c r="C1139" s="139"/>
      <c r="D1139" s="131" t="s">
        <v>1995</v>
      </c>
      <c r="E1139" s="152" t="s">
        <v>1995</v>
      </c>
    </row>
    <row r="1140" spans="1:5">
      <c r="A1140" s="124" t="s">
        <v>2271</v>
      </c>
      <c r="B1140" s="134" t="s">
        <v>2272</v>
      </c>
      <c r="C1140" s="139" t="s">
        <v>39</v>
      </c>
      <c r="D1140" s="165">
        <v>0</v>
      </c>
      <c r="E1140" s="176">
        <v>0</v>
      </c>
    </row>
    <row r="1141" spans="1:5" ht="30">
      <c r="A1141" s="124" t="s">
        <v>2273</v>
      </c>
      <c r="B1141" s="134" t="s">
        <v>2274</v>
      </c>
      <c r="C1141" s="139" t="s">
        <v>50</v>
      </c>
      <c r="D1141" s="165">
        <v>0</v>
      </c>
      <c r="E1141" s="176">
        <v>0</v>
      </c>
    </row>
    <row r="1142" spans="1:5" ht="30">
      <c r="A1142" s="124" t="s">
        <v>2275</v>
      </c>
      <c r="B1142" s="134" t="s">
        <v>2276</v>
      </c>
      <c r="C1142" s="139" t="s">
        <v>50</v>
      </c>
      <c r="D1142" s="165">
        <v>0</v>
      </c>
      <c r="E1142" s="176">
        <v>0</v>
      </c>
    </row>
    <row r="1143" spans="1:5" ht="30">
      <c r="A1143" s="124" t="s">
        <v>2277</v>
      </c>
      <c r="B1143" s="134" t="s">
        <v>2278</v>
      </c>
      <c r="C1143" s="139" t="s">
        <v>50</v>
      </c>
      <c r="D1143" s="165">
        <v>0</v>
      </c>
      <c r="E1143" s="176">
        <v>0</v>
      </c>
    </row>
    <row r="1144" spans="1:5" ht="30">
      <c r="A1144" s="124" t="s">
        <v>2279</v>
      </c>
      <c r="B1144" s="134" t="s">
        <v>2280</v>
      </c>
      <c r="C1144" s="139" t="s">
        <v>45</v>
      </c>
      <c r="D1144" s="162">
        <v>74.998054504394531</v>
      </c>
      <c r="E1144" s="173">
        <v>75.004997253417969</v>
      </c>
    </row>
    <row r="1145" spans="1:5" ht="30">
      <c r="A1145" s="124" t="s">
        <v>2281</v>
      </c>
      <c r="B1145" s="134" t="s">
        <v>2282</v>
      </c>
      <c r="C1145" s="139" t="s">
        <v>15</v>
      </c>
      <c r="D1145" s="165">
        <v>0</v>
      </c>
      <c r="E1145" s="176">
        <v>0</v>
      </c>
    </row>
    <row r="1146" spans="1:5" ht="30">
      <c r="A1146" s="124" t="s">
        <v>2283</v>
      </c>
      <c r="B1146" s="134" t="s">
        <v>2284</v>
      </c>
      <c r="C1146" s="139" t="s">
        <v>15</v>
      </c>
      <c r="D1146" s="165">
        <v>0</v>
      </c>
      <c r="E1146" s="176">
        <v>0</v>
      </c>
    </row>
    <row r="1147" spans="1:5" ht="30">
      <c r="A1147" s="124" t="s">
        <v>2285</v>
      </c>
      <c r="B1147" s="134" t="s">
        <v>2286</v>
      </c>
      <c r="C1147" s="139" t="s">
        <v>15</v>
      </c>
      <c r="D1147" s="165">
        <v>0</v>
      </c>
      <c r="E1147" s="176">
        <v>0</v>
      </c>
    </row>
    <row r="1148" spans="1:5">
      <c r="A1148" s="124" t="s">
        <v>2287</v>
      </c>
      <c r="B1148" s="134" t="s">
        <v>2288</v>
      </c>
      <c r="C1148" s="139" t="s">
        <v>20</v>
      </c>
      <c r="D1148" s="170">
        <v>2.9418970370898023E-7</v>
      </c>
      <c r="E1148" s="181">
        <v>2.9418970370898023E-7</v>
      </c>
    </row>
    <row r="1149" spans="1:5" ht="30">
      <c r="A1149" s="124" t="s">
        <v>2289</v>
      </c>
      <c r="B1149" s="134" t="s">
        <v>2290</v>
      </c>
      <c r="C1149" s="139" t="s">
        <v>50</v>
      </c>
      <c r="D1149" s="161">
        <v>2.3808958530426025</v>
      </c>
      <c r="E1149" s="172">
        <v>2.3808960914611816</v>
      </c>
    </row>
    <row r="1150" spans="1:5" ht="30">
      <c r="A1150" s="124" t="s">
        <v>2291</v>
      </c>
      <c r="B1150" s="134" t="s">
        <v>2292</v>
      </c>
      <c r="C1150" s="139" t="s">
        <v>42</v>
      </c>
      <c r="D1150" s="167">
        <v>104.39204406738281</v>
      </c>
      <c r="E1150" s="178">
        <v>104.39204406738281</v>
      </c>
    </row>
    <row r="1151" spans="1:5" ht="30">
      <c r="A1151" s="124" t="s">
        <v>2293</v>
      </c>
      <c r="B1151" s="134" t="s">
        <v>2294</v>
      </c>
      <c r="C1151" s="139" t="s">
        <v>348</v>
      </c>
      <c r="D1151" s="167">
        <v>437.71966552734375</v>
      </c>
      <c r="E1151" s="178">
        <v>437.71966552734375</v>
      </c>
    </row>
    <row r="1152" spans="1:5">
      <c r="A1152" s="124" t="s">
        <v>2295</v>
      </c>
      <c r="B1152" s="134" t="s">
        <v>2296</v>
      </c>
      <c r="C1152" s="139" t="s">
        <v>20</v>
      </c>
      <c r="D1152" s="165">
        <v>0</v>
      </c>
      <c r="E1152" s="176">
        <v>0</v>
      </c>
    </row>
    <row r="1153" spans="1:5" ht="30">
      <c r="A1153" s="124" t="s">
        <v>2297</v>
      </c>
      <c r="B1153" s="134" t="s">
        <v>2298</v>
      </c>
      <c r="C1153" s="139" t="s">
        <v>50</v>
      </c>
      <c r="D1153" s="161">
        <v>2.3808958530426025</v>
      </c>
      <c r="E1153" s="172">
        <v>2.3808960914611816</v>
      </c>
    </row>
    <row r="1154" spans="1:5" ht="30">
      <c r="A1154" s="124" t="s">
        <v>2299</v>
      </c>
      <c r="B1154" s="134" t="s">
        <v>2300</v>
      </c>
      <c r="C1154" s="139" t="s">
        <v>42</v>
      </c>
      <c r="D1154" s="167">
        <v>104.39204406738281</v>
      </c>
      <c r="E1154" s="178">
        <v>104.39204406738281</v>
      </c>
    </row>
    <row r="1155" spans="1:5" ht="30">
      <c r="A1155" s="124" t="s">
        <v>2301</v>
      </c>
      <c r="B1155" s="134" t="s">
        <v>2302</v>
      </c>
      <c r="C1155" s="139" t="s">
        <v>348</v>
      </c>
      <c r="D1155" s="167">
        <v>437.71966552734375</v>
      </c>
      <c r="E1155" s="178">
        <v>437.71966552734375</v>
      </c>
    </row>
    <row r="1156" spans="1:5">
      <c r="A1156" s="124" t="s">
        <v>2303</v>
      </c>
      <c r="B1156" s="134" t="s">
        <v>2304</v>
      </c>
      <c r="C1156" s="139"/>
      <c r="D1156" s="131" t="s">
        <v>1516</v>
      </c>
      <c r="E1156" s="152" t="s">
        <v>1516</v>
      </c>
    </row>
    <row r="1157" spans="1:5" ht="30">
      <c r="A1157" s="124" t="s">
        <v>2305</v>
      </c>
      <c r="B1157" s="134" t="s">
        <v>2306</v>
      </c>
      <c r="C1157" s="139" t="s">
        <v>15</v>
      </c>
      <c r="D1157" s="161">
        <v>1</v>
      </c>
      <c r="E1157" s="172">
        <v>1</v>
      </c>
    </row>
    <row r="1158" spans="1:5" ht="30">
      <c r="A1158" s="124" t="s">
        <v>2307</v>
      </c>
      <c r="B1158" s="134" t="s">
        <v>2308</v>
      </c>
      <c r="C1158" s="139" t="s">
        <v>45</v>
      </c>
      <c r="D1158" s="162">
        <v>94.349853515625</v>
      </c>
      <c r="E1158" s="173">
        <v>86.658187866210938</v>
      </c>
    </row>
    <row r="1159" spans="1:5" ht="30">
      <c r="A1159" s="124" t="s">
        <v>424</v>
      </c>
      <c r="B1159" s="134" t="s">
        <v>2309</v>
      </c>
      <c r="C1159" s="139"/>
      <c r="D1159" s="161">
        <v>1.0349382162094116</v>
      </c>
      <c r="E1159" s="172">
        <v>1.0349382162094116</v>
      </c>
    </row>
    <row r="1160" spans="1:5" ht="30">
      <c r="A1160" s="124" t="s">
        <v>2310</v>
      </c>
      <c r="B1160" s="134" t="s">
        <v>2311</v>
      </c>
      <c r="C1160" s="139"/>
      <c r="D1160" s="161">
        <v>1</v>
      </c>
      <c r="E1160" s="172">
        <v>1</v>
      </c>
    </row>
    <row r="1161" spans="1:5" ht="30">
      <c r="A1161" s="124" t="s">
        <v>2312</v>
      </c>
      <c r="B1161" s="134" t="s">
        <v>2313</v>
      </c>
      <c r="C1161" s="139" t="s">
        <v>15</v>
      </c>
      <c r="D1161" s="165">
        <v>0</v>
      </c>
      <c r="E1161" s="176">
        <v>0</v>
      </c>
    </row>
    <row r="1162" spans="1:5" ht="30">
      <c r="A1162" s="124" t="s">
        <v>2314</v>
      </c>
      <c r="B1162" s="134" t="s">
        <v>2315</v>
      </c>
      <c r="C1162" s="139" t="s">
        <v>15</v>
      </c>
      <c r="D1162" s="165">
        <v>0</v>
      </c>
      <c r="E1162" s="176">
        <v>0</v>
      </c>
    </row>
    <row r="1163" spans="1:5" ht="30">
      <c r="A1163" s="124" t="s">
        <v>2316</v>
      </c>
      <c r="B1163" s="134" t="s">
        <v>2317</v>
      </c>
      <c r="C1163" s="139" t="s">
        <v>45</v>
      </c>
      <c r="D1163" s="162">
        <v>99.900001525878906</v>
      </c>
      <c r="E1163" s="173">
        <v>99.900001525878906</v>
      </c>
    </row>
    <row r="1164" spans="1:5" ht="30">
      <c r="A1164" s="124" t="s">
        <v>2318</v>
      </c>
      <c r="B1164" s="134" t="s">
        <v>2319</v>
      </c>
      <c r="C1164" s="139" t="s">
        <v>15</v>
      </c>
      <c r="D1164" s="165">
        <v>0</v>
      </c>
      <c r="E1164" s="176">
        <v>0</v>
      </c>
    </row>
    <row r="1165" spans="1:5" ht="30">
      <c r="A1165" s="124" t="s">
        <v>2320</v>
      </c>
      <c r="B1165" s="134" t="s">
        <v>2321</v>
      </c>
      <c r="C1165" s="139" t="s">
        <v>15</v>
      </c>
      <c r="D1165" s="162">
        <v>66.343231201171875</v>
      </c>
      <c r="E1165" s="173">
        <v>66.343231201171875</v>
      </c>
    </row>
    <row r="1166" spans="1:5">
      <c r="A1166" s="124" t="s">
        <v>2322</v>
      </c>
      <c r="B1166" s="134" t="s">
        <v>2323</v>
      </c>
      <c r="C1166" s="139"/>
      <c r="D1166" s="131" t="s">
        <v>1328</v>
      </c>
      <c r="E1166" s="152" t="s">
        <v>1328</v>
      </c>
    </row>
    <row r="1167" spans="1:5" ht="30">
      <c r="A1167" s="124" t="s">
        <v>2324</v>
      </c>
      <c r="B1167" s="134" t="s">
        <v>2325</v>
      </c>
      <c r="C1167" s="139"/>
      <c r="D1167" s="131" t="s">
        <v>1995</v>
      </c>
      <c r="E1167" s="152" t="s">
        <v>1995</v>
      </c>
    </row>
    <row r="1168" spans="1:5">
      <c r="A1168" s="124" t="s">
        <v>2326</v>
      </c>
      <c r="B1168" s="134" t="s">
        <v>2327</v>
      </c>
      <c r="C1168" s="139" t="s">
        <v>39</v>
      </c>
      <c r="D1168" s="165">
        <v>0</v>
      </c>
      <c r="E1168" s="176">
        <v>0</v>
      </c>
    </row>
    <row r="1169" spans="1:5" ht="30">
      <c r="A1169" s="124" t="s">
        <v>2328</v>
      </c>
      <c r="B1169" s="134" t="s">
        <v>2329</v>
      </c>
      <c r="C1169" s="139" t="s">
        <v>50</v>
      </c>
      <c r="D1169" s="165">
        <v>0</v>
      </c>
      <c r="E1169" s="176">
        <v>0</v>
      </c>
    </row>
    <row r="1170" spans="1:5" ht="30">
      <c r="A1170" s="124" t="s">
        <v>2330</v>
      </c>
      <c r="B1170" s="134" t="s">
        <v>2331</v>
      </c>
      <c r="C1170" s="139" t="s">
        <v>50</v>
      </c>
      <c r="D1170" s="165">
        <v>0</v>
      </c>
      <c r="E1170" s="176">
        <v>0</v>
      </c>
    </row>
    <row r="1171" spans="1:5" ht="30">
      <c r="A1171" s="124" t="s">
        <v>2332</v>
      </c>
      <c r="B1171" s="134" t="s">
        <v>2333</v>
      </c>
      <c r="C1171" s="139" t="s">
        <v>50</v>
      </c>
      <c r="D1171" s="165">
        <v>0</v>
      </c>
      <c r="E1171" s="176">
        <v>0</v>
      </c>
    </row>
    <row r="1172" spans="1:5" ht="30">
      <c r="A1172" s="124" t="s">
        <v>2334</v>
      </c>
      <c r="B1172" s="134" t="s">
        <v>2335</v>
      </c>
      <c r="C1172" s="139" t="s">
        <v>45</v>
      </c>
      <c r="D1172" s="162">
        <v>74.998054504394531</v>
      </c>
      <c r="E1172" s="173">
        <v>75.004997253417969</v>
      </c>
    </row>
    <row r="1173" spans="1:5" ht="30">
      <c r="A1173" s="124" t="s">
        <v>2336</v>
      </c>
      <c r="B1173" s="134" t="s">
        <v>2337</v>
      </c>
      <c r="C1173" s="139" t="s">
        <v>15</v>
      </c>
      <c r="D1173" s="165">
        <v>0</v>
      </c>
      <c r="E1173" s="176">
        <v>0</v>
      </c>
    </row>
    <row r="1174" spans="1:5" ht="30">
      <c r="A1174" s="124" t="s">
        <v>2338</v>
      </c>
      <c r="B1174" s="134" t="s">
        <v>2339</v>
      </c>
      <c r="C1174" s="139" t="s">
        <v>15</v>
      </c>
      <c r="D1174" s="165">
        <v>0</v>
      </c>
      <c r="E1174" s="176">
        <v>0</v>
      </c>
    </row>
    <row r="1175" spans="1:5" ht="30">
      <c r="A1175" s="124" t="s">
        <v>2340</v>
      </c>
      <c r="B1175" s="134" t="s">
        <v>2341</v>
      </c>
      <c r="C1175" s="139" t="s">
        <v>15</v>
      </c>
      <c r="D1175" s="165">
        <v>0</v>
      </c>
      <c r="E1175" s="176">
        <v>0</v>
      </c>
    </row>
    <row r="1176" spans="1:5">
      <c r="A1176" s="124" t="s">
        <v>2342</v>
      </c>
      <c r="B1176" s="134" t="s">
        <v>2343</v>
      </c>
      <c r="C1176" s="139" t="s">
        <v>20</v>
      </c>
      <c r="D1176" s="170">
        <v>2.9418970370898023E-7</v>
      </c>
      <c r="E1176" s="181">
        <v>2.9418970370898023E-7</v>
      </c>
    </row>
    <row r="1177" spans="1:5" ht="30">
      <c r="A1177" s="124" t="s">
        <v>2344</v>
      </c>
      <c r="B1177" s="134" t="s">
        <v>2345</v>
      </c>
      <c r="C1177" s="139" t="s">
        <v>50</v>
      </c>
      <c r="D1177" s="161">
        <v>2.3808958530426025</v>
      </c>
      <c r="E1177" s="172">
        <v>2.3808960914611816</v>
      </c>
    </row>
    <row r="1178" spans="1:5" ht="30">
      <c r="A1178" s="124" t="s">
        <v>2346</v>
      </c>
      <c r="B1178" s="134" t="s">
        <v>2347</v>
      </c>
      <c r="C1178" s="139" t="s">
        <v>42</v>
      </c>
      <c r="D1178" s="167">
        <v>104.39204406738281</v>
      </c>
      <c r="E1178" s="178">
        <v>104.39204406738281</v>
      </c>
    </row>
    <row r="1179" spans="1:5" ht="30">
      <c r="A1179" s="124" t="s">
        <v>2348</v>
      </c>
      <c r="B1179" s="134" t="s">
        <v>2349</v>
      </c>
      <c r="C1179" s="139" t="s">
        <v>348</v>
      </c>
      <c r="D1179" s="167">
        <v>437.71966552734375</v>
      </c>
      <c r="E1179" s="178">
        <v>437.71966552734375</v>
      </c>
    </row>
    <row r="1180" spans="1:5">
      <c r="A1180" s="124" t="s">
        <v>2350</v>
      </c>
      <c r="B1180" s="134" t="s">
        <v>2351</v>
      </c>
      <c r="C1180" s="139" t="s">
        <v>20</v>
      </c>
      <c r="D1180" s="165">
        <v>0</v>
      </c>
      <c r="E1180" s="176">
        <v>0</v>
      </c>
    </row>
    <row r="1181" spans="1:5" ht="30">
      <c r="A1181" s="124" t="s">
        <v>2352</v>
      </c>
      <c r="B1181" s="134" t="s">
        <v>2353</v>
      </c>
      <c r="C1181" s="139" t="s">
        <v>50</v>
      </c>
      <c r="D1181" s="161">
        <v>2.3808958530426025</v>
      </c>
      <c r="E1181" s="172">
        <v>2.3808960914611816</v>
      </c>
    </row>
    <row r="1182" spans="1:5" ht="30">
      <c r="A1182" s="124" t="s">
        <v>2354</v>
      </c>
      <c r="B1182" s="134" t="s">
        <v>2355</v>
      </c>
      <c r="C1182" s="139" t="s">
        <v>42</v>
      </c>
      <c r="D1182" s="167">
        <v>104.39204406738281</v>
      </c>
      <c r="E1182" s="178">
        <v>104.39204406738281</v>
      </c>
    </row>
    <row r="1183" spans="1:5" ht="30">
      <c r="A1183" s="124" t="s">
        <v>2356</v>
      </c>
      <c r="B1183" s="134" t="s">
        <v>2357</v>
      </c>
      <c r="C1183" s="139" t="s">
        <v>348</v>
      </c>
      <c r="D1183" s="167">
        <v>437.71966552734375</v>
      </c>
      <c r="E1183" s="178">
        <v>437.71966552734375</v>
      </c>
    </row>
    <row r="1184" spans="1:5">
      <c r="A1184" s="124" t="s">
        <v>2358</v>
      </c>
      <c r="B1184" s="134" t="s">
        <v>2359</v>
      </c>
      <c r="C1184" s="139"/>
      <c r="D1184" s="131" t="s">
        <v>1516</v>
      </c>
      <c r="E1184" s="152" t="s">
        <v>1516</v>
      </c>
    </row>
    <row r="1185" spans="1:5" ht="30">
      <c r="A1185" s="124" t="s">
        <v>2360</v>
      </c>
      <c r="B1185" s="134" t="s">
        <v>2361</v>
      </c>
      <c r="C1185" s="139" t="s">
        <v>15</v>
      </c>
      <c r="D1185" s="161">
        <v>1</v>
      </c>
      <c r="E1185" s="172">
        <v>1</v>
      </c>
    </row>
    <row r="1186" spans="1:5" ht="30">
      <c r="A1186" s="124" t="s">
        <v>2362</v>
      </c>
      <c r="B1186" s="134" t="s">
        <v>2363</v>
      </c>
      <c r="C1186" s="139" t="s">
        <v>45</v>
      </c>
      <c r="D1186" s="162">
        <v>94.349853515625</v>
      </c>
      <c r="E1186" s="173">
        <v>86.658187866210938</v>
      </c>
    </row>
    <row r="1187" spans="1:5" ht="30">
      <c r="A1187" s="124" t="s">
        <v>428</v>
      </c>
      <c r="B1187" s="134" t="s">
        <v>2364</v>
      </c>
      <c r="C1187" s="139"/>
      <c r="D1187" s="161">
        <v>1.0349382162094116</v>
      </c>
      <c r="E1187" s="172">
        <v>1.0349382162094116</v>
      </c>
    </row>
    <row r="1188" spans="1:5" ht="30">
      <c r="A1188" s="124" t="s">
        <v>2365</v>
      </c>
      <c r="B1188" s="134" t="s">
        <v>2366</v>
      </c>
      <c r="C1188" s="139"/>
      <c r="D1188" s="161">
        <v>1</v>
      </c>
      <c r="E1188" s="172">
        <v>1</v>
      </c>
    </row>
    <row r="1189" spans="1:5" ht="30">
      <c r="A1189" s="124" t="s">
        <v>2367</v>
      </c>
      <c r="B1189" s="134" t="s">
        <v>2368</v>
      </c>
      <c r="C1189" s="139" t="s">
        <v>15</v>
      </c>
      <c r="D1189" s="165">
        <v>0</v>
      </c>
      <c r="E1189" s="176">
        <v>0</v>
      </c>
    </row>
    <row r="1190" spans="1:5" ht="30">
      <c r="A1190" s="124" t="s">
        <v>2369</v>
      </c>
      <c r="B1190" s="134" t="s">
        <v>2370</v>
      </c>
      <c r="C1190" s="139" t="s">
        <v>15</v>
      </c>
      <c r="D1190" s="165">
        <v>0</v>
      </c>
      <c r="E1190" s="176">
        <v>0</v>
      </c>
    </row>
    <row r="1191" spans="1:5" ht="30">
      <c r="A1191" s="124" t="s">
        <v>2371</v>
      </c>
      <c r="B1191" s="134" t="s">
        <v>2372</v>
      </c>
      <c r="C1191" s="139" t="s">
        <v>45</v>
      </c>
      <c r="D1191" s="162">
        <v>99.900001525878906</v>
      </c>
      <c r="E1191" s="173">
        <v>99.900001525878906</v>
      </c>
    </row>
    <row r="1192" spans="1:5" ht="30">
      <c r="A1192" s="124" t="s">
        <v>2373</v>
      </c>
      <c r="B1192" s="134" t="s">
        <v>2374</v>
      </c>
      <c r="C1192" s="139" t="s">
        <v>15</v>
      </c>
      <c r="D1192" s="165">
        <v>0</v>
      </c>
      <c r="E1192" s="176">
        <v>0</v>
      </c>
    </row>
    <row r="1193" spans="1:5" ht="30">
      <c r="A1193" s="124" t="s">
        <v>2375</v>
      </c>
      <c r="B1193" s="134" t="s">
        <v>2376</v>
      </c>
      <c r="C1193" s="139" t="s">
        <v>15</v>
      </c>
      <c r="D1193" s="161">
        <v>3.2438578605651855</v>
      </c>
      <c r="E1193" s="172">
        <v>3.2438578605651855</v>
      </c>
    </row>
    <row r="1194" spans="1:5">
      <c r="A1194" s="124" t="s">
        <v>2377</v>
      </c>
      <c r="B1194" s="134" t="s">
        <v>2378</v>
      </c>
      <c r="C1194" s="139" t="s">
        <v>20</v>
      </c>
      <c r="D1194" s="161">
        <v>1.8473901748657227</v>
      </c>
      <c r="E1194" s="176">
        <v>0</v>
      </c>
    </row>
    <row r="1195" spans="1:5" ht="30">
      <c r="A1195" s="124" t="s">
        <v>2379</v>
      </c>
      <c r="B1195" s="134" t="s">
        <v>439</v>
      </c>
      <c r="C1195" s="139" t="s">
        <v>42</v>
      </c>
      <c r="D1195" s="162">
        <v>29.999990463256836</v>
      </c>
      <c r="E1195" s="173">
        <v>29.999990463256836</v>
      </c>
    </row>
    <row r="1196" spans="1:5" ht="30">
      <c r="A1196" s="124" t="s">
        <v>2380</v>
      </c>
      <c r="B1196" s="134" t="s">
        <v>2381</v>
      </c>
      <c r="C1196" s="139" t="s">
        <v>348</v>
      </c>
      <c r="D1196" s="167">
        <v>125.83366394042969</v>
      </c>
      <c r="E1196" s="178">
        <v>125.83366394042969</v>
      </c>
    </row>
    <row r="1197" spans="1:5">
      <c r="A1197" s="124" t="s">
        <v>2382</v>
      </c>
      <c r="B1197" s="134" t="s">
        <v>2383</v>
      </c>
      <c r="C1197" s="139" t="s">
        <v>20</v>
      </c>
      <c r="D1197" s="165">
        <v>0</v>
      </c>
      <c r="E1197" s="181">
        <v>4.3837684415848344E-7</v>
      </c>
    </row>
    <row r="1198" spans="1:5" ht="30">
      <c r="A1198" s="124" t="s">
        <v>2384</v>
      </c>
      <c r="B1198" s="134" t="s">
        <v>2385</v>
      </c>
      <c r="C1198" s="139" t="s">
        <v>42</v>
      </c>
      <c r="D1198" s="162">
        <v>41.517562866210937</v>
      </c>
      <c r="E1198" s="173">
        <v>41.517562866210937</v>
      </c>
    </row>
    <row r="1199" spans="1:5" ht="30">
      <c r="A1199" s="124" t="s">
        <v>2386</v>
      </c>
      <c r="B1199" s="134" t="s">
        <v>2387</v>
      </c>
      <c r="C1199" s="139" t="s">
        <v>348</v>
      </c>
      <c r="D1199" s="167">
        <v>173.85182189941406</v>
      </c>
      <c r="E1199" s="178">
        <v>173.85182189941406</v>
      </c>
    </row>
    <row r="1200" spans="1:5">
      <c r="A1200" s="124" t="s">
        <v>2388</v>
      </c>
      <c r="B1200" s="134" t="s">
        <v>2389</v>
      </c>
      <c r="C1200" s="139" t="s">
        <v>50</v>
      </c>
      <c r="D1200" s="166">
        <v>0.43890789151191711</v>
      </c>
      <c r="E1200" s="177">
        <v>0.43890789151191711</v>
      </c>
    </row>
    <row r="1201" spans="1:5">
      <c r="A1201" s="124" t="s">
        <v>2390</v>
      </c>
      <c r="B1201" s="134" t="s">
        <v>2391</v>
      </c>
      <c r="C1201" s="139" t="s">
        <v>20</v>
      </c>
      <c r="D1201" s="162">
        <v>73.433235168457031</v>
      </c>
      <c r="E1201" s="172">
        <v>3.4111642837524414</v>
      </c>
    </row>
    <row r="1202" spans="1:5" ht="30">
      <c r="A1202" s="124" t="s">
        <v>2392</v>
      </c>
      <c r="B1202" s="134" t="s">
        <v>2393</v>
      </c>
      <c r="C1202" s="139" t="s">
        <v>42</v>
      </c>
      <c r="D1202" s="162">
        <v>41.517562866210937</v>
      </c>
      <c r="E1202" s="173">
        <v>41.517562866210937</v>
      </c>
    </row>
    <row r="1203" spans="1:5">
      <c r="A1203" s="124" t="s">
        <v>2394</v>
      </c>
      <c r="B1203" s="134" t="s">
        <v>2395</v>
      </c>
      <c r="C1203" s="139" t="s">
        <v>348</v>
      </c>
      <c r="D1203" s="167">
        <v>173.85182189941406</v>
      </c>
      <c r="E1203" s="178">
        <v>173.85182189941406</v>
      </c>
    </row>
    <row r="1204" spans="1:5">
      <c r="A1204" s="124" t="s">
        <v>2396</v>
      </c>
      <c r="B1204" s="134" t="s">
        <v>2397</v>
      </c>
      <c r="C1204" s="139" t="s">
        <v>20</v>
      </c>
      <c r="D1204" s="162">
        <v>75.280616760253906</v>
      </c>
      <c r="E1204" s="172">
        <v>3.411163330078125</v>
      </c>
    </row>
    <row r="1205" spans="1:5" ht="30">
      <c r="A1205" s="124" t="s">
        <v>2398</v>
      </c>
      <c r="B1205" s="134" t="s">
        <v>2399</v>
      </c>
      <c r="C1205" s="139" t="s">
        <v>42</v>
      </c>
      <c r="D1205" s="162">
        <v>41.235748291015625</v>
      </c>
      <c r="E1205" s="173">
        <v>41.517562866210937</v>
      </c>
    </row>
    <row r="1206" spans="1:5">
      <c r="A1206" s="124" t="s">
        <v>2400</v>
      </c>
      <c r="B1206" s="134" t="s">
        <v>2401</v>
      </c>
      <c r="C1206" s="139" t="s">
        <v>348</v>
      </c>
      <c r="D1206" s="167">
        <v>172.67352294921875</v>
      </c>
      <c r="E1206" s="178">
        <v>173.85182189941406</v>
      </c>
    </row>
    <row r="1207" spans="1:5" ht="30">
      <c r="A1207" s="124" t="s">
        <v>464</v>
      </c>
      <c r="B1207" s="134" t="s">
        <v>465</v>
      </c>
      <c r="C1207" s="139"/>
      <c r="D1207" s="166">
        <v>0.5</v>
      </c>
      <c r="E1207" s="177">
        <v>0.5</v>
      </c>
    </row>
    <row r="1208" spans="1:5" ht="30">
      <c r="A1208" s="124" t="s">
        <v>466</v>
      </c>
      <c r="B1208" s="134" t="s">
        <v>467</v>
      </c>
      <c r="C1208" s="139"/>
      <c r="D1208" s="166">
        <v>0.5</v>
      </c>
      <c r="E1208" s="177">
        <v>0.5</v>
      </c>
    </row>
    <row r="1209" spans="1:5" ht="30">
      <c r="A1209" s="124" t="s">
        <v>2402</v>
      </c>
      <c r="B1209" s="134" t="s">
        <v>2403</v>
      </c>
      <c r="C1209" s="139"/>
      <c r="D1209" s="170">
        <v>6.2209053908190981E-8</v>
      </c>
      <c r="E1209" s="181">
        <v>8.6555246525676921E-7</v>
      </c>
    </row>
    <row r="1210" spans="1:5" ht="30">
      <c r="A1210" s="124" t="s">
        <v>2404</v>
      </c>
      <c r="B1210" s="134" t="s">
        <v>2405</v>
      </c>
      <c r="C1210" s="139"/>
      <c r="D1210" s="166">
        <v>0.99999994039535522</v>
      </c>
      <c r="E1210" s="177">
        <v>0.99999916553497314</v>
      </c>
    </row>
    <row r="1211" spans="1:5" ht="30">
      <c r="A1211" s="124" t="s">
        <v>468</v>
      </c>
      <c r="B1211" s="134" t="s">
        <v>469</v>
      </c>
      <c r="C1211" s="139"/>
      <c r="D1211" s="166">
        <v>0.5</v>
      </c>
      <c r="E1211" s="177">
        <v>0.5</v>
      </c>
    </row>
    <row r="1212" spans="1:5" ht="30">
      <c r="A1212" s="124" t="s">
        <v>470</v>
      </c>
      <c r="B1212" s="134" t="s">
        <v>471</v>
      </c>
      <c r="C1212" s="139"/>
      <c r="D1212" s="166">
        <v>0.5</v>
      </c>
      <c r="E1212" s="177">
        <v>0.5</v>
      </c>
    </row>
    <row r="1213" spans="1:5" ht="30">
      <c r="A1213" s="124" t="s">
        <v>2406</v>
      </c>
      <c r="B1213" s="134" t="s">
        <v>2407</v>
      </c>
      <c r="C1213" s="139"/>
      <c r="D1213" s="161">
        <v>1</v>
      </c>
      <c r="E1213" s="172">
        <v>1</v>
      </c>
    </row>
    <row r="1214" spans="1:5" ht="30">
      <c r="A1214" s="124" t="s">
        <v>2408</v>
      </c>
      <c r="B1214" s="134" t="s">
        <v>2409</v>
      </c>
      <c r="C1214" s="139"/>
      <c r="D1214" s="170">
        <v>5.0521906103107028E-11</v>
      </c>
      <c r="E1214" s="181">
        <v>1.7640298111132324E-9</v>
      </c>
    </row>
    <row r="1215" spans="1:5" ht="30">
      <c r="A1215" s="124" t="s">
        <v>472</v>
      </c>
      <c r="B1215" s="134" t="s">
        <v>473</v>
      </c>
      <c r="C1215" s="139"/>
      <c r="D1215" s="166">
        <v>0.5</v>
      </c>
      <c r="E1215" s="177">
        <v>0.5</v>
      </c>
    </row>
    <row r="1216" spans="1:5" ht="30">
      <c r="A1216" s="124" t="s">
        <v>474</v>
      </c>
      <c r="B1216" s="134" t="s">
        <v>475</v>
      </c>
      <c r="C1216" s="139"/>
      <c r="D1216" s="166">
        <v>0.5</v>
      </c>
      <c r="E1216" s="177">
        <v>0.5</v>
      </c>
    </row>
    <row r="1217" spans="1:5" ht="30">
      <c r="A1217" s="124" t="s">
        <v>2410</v>
      </c>
      <c r="B1217" s="134" t="s">
        <v>2411</v>
      </c>
      <c r="C1217" s="139"/>
      <c r="D1217" s="161">
        <v>1</v>
      </c>
      <c r="E1217" s="172">
        <v>1</v>
      </c>
    </row>
    <row r="1218" spans="1:5" ht="30">
      <c r="A1218" s="124" t="s">
        <v>2412</v>
      </c>
      <c r="B1218" s="134" t="s">
        <v>2413</v>
      </c>
      <c r="C1218" s="139"/>
      <c r="D1218" s="170">
        <v>3.9079073310688273E-9</v>
      </c>
      <c r="E1218" s="181">
        <v>8.6243218788695231E-8</v>
      </c>
    </row>
    <row r="1219" spans="1:5" ht="30">
      <c r="A1219" s="124" t="s">
        <v>454</v>
      </c>
      <c r="B1219" s="134" t="s">
        <v>455</v>
      </c>
      <c r="C1219" s="139"/>
      <c r="D1219" s="166">
        <v>0.5</v>
      </c>
      <c r="E1219" s="177">
        <v>0.5</v>
      </c>
    </row>
    <row r="1220" spans="1:5" ht="30">
      <c r="A1220" s="124" t="s">
        <v>456</v>
      </c>
      <c r="B1220" s="134" t="s">
        <v>457</v>
      </c>
      <c r="C1220" s="139"/>
      <c r="D1220" s="166">
        <v>0.5</v>
      </c>
      <c r="E1220" s="177">
        <v>0.5</v>
      </c>
    </row>
    <row r="1221" spans="1:5" ht="30">
      <c r="A1221" s="124" t="s">
        <v>2414</v>
      </c>
      <c r="B1221" s="134" t="s">
        <v>2415</v>
      </c>
      <c r="C1221" s="139"/>
      <c r="D1221" s="166">
        <v>4.9735747277736664E-2</v>
      </c>
      <c r="E1221" s="181">
        <v>1.3193620134188677E-6</v>
      </c>
    </row>
    <row r="1222" spans="1:5" ht="30">
      <c r="A1222" s="124" t="s">
        <v>2416</v>
      </c>
      <c r="B1222" s="134" t="s">
        <v>2417</v>
      </c>
      <c r="C1222" s="139"/>
      <c r="D1222" s="166">
        <v>0.95026421546936035</v>
      </c>
      <c r="E1222" s="177">
        <v>0.99999880790710449</v>
      </c>
    </row>
    <row r="1223" spans="1:5" ht="30">
      <c r="A1223" s="124" t="s">
        <v>442</v>
      </c>
      <c r="B1223" s="134" t="s">
        <v>443</v>
      </c>
      <c r="C1223" s="139"/>
      <c r="D1223" s="166">
        <v>0.5</v>
      </c>
      <c r="E1223" s="177">
        <v>0.5</v>
      </c>
    </row>
    <row r="1224" spans="1:5" ht="30">
      <c r="A1224" s="124" t="s">
        <v>444</v>
      </c>
      <c r="B1224" s="134" t="s">
        <v>445</v>
      </c>
      <c r="C1224" s="139"/>
      <c r="D1224" s="166">
        <v>0.5</v>
      </c>
      <c r="E1224" s="177">
        <v>0.5</v>
      </c>
    </row>
    <row r="1225" spans="1:5" ht="30">
      <c r="A1225" s="124" t="s">
        <v>2418</v>
      </c>
      <c r="B1225" s="134" t="s">
        <v>2419</v>
      </c>
      <c r="C1225" s="139"/>
      <c r="D1225" s="166">
        <v>0.5</v>
      </c>
      <c r="E1225" s="180">
        <v>2.8624373953789473E-3</v>
      </c>
    </row>
    <row r="1226" spans="1:5" ht="30">
      <c r="A1226" s="124" t="s">
        <v>2420</v>
      </c>
      <c r="B1226" s="134" t="s">
        <v>2421</v>
      </c>
      <c r="C1226" s="139"/>
      <c r="D1226" s="166">
        <v>0.5</v>
      </c>
      <c r="E1226" s="180">
        <v>2.8624373953789473E-3</v>
      </c>
    </row>
    <row r="1227" spans="1:5" ht="30">
      <c r="A1227" s="124" t="s">
        <v>2422</v>
      </c>
      <c r="B1227" s="134" t="s">
        <v>2423</v>
      </c>
      <c r="C1227" s="139"/>
      <c r="D1227" s="166">
        <v>0.5</v>
      </c>
      <c r="E1227" s="180">
        <v>2.8624373953789473E-3</v>
      </c>
    </row>
    <row r="1228" spans="1:5" ht="30">
      <c r="A1228" s="124" t="s">
        <v>2424</v>
      </c>
      <c r="B1228" s="134" t="s">
        <v>2425</v>
      </c>
      <c r="C1228" s="139"/>
      <c r="D1228" s="166">
        <v>0.5</v>
      </c>
      <c r="E1228" s="180">
        <v>2.8624373953789473E-3</v>
      </c>
    </row>
    <row r="1229" spans="1:5" ht="30">
      <c r="A1229" s="124" t="s">
        <v>2426</v>
      </c>
      <c r="B1229" s="134" t="s">
        <v>2427</v>
      </c>
      <c r="C1229" s="139" t="s">
        <v>45</v>
      </c>
      <c r="D1229" s="162">
        <v>75.3670654296875</v>
      </c>
      <c r="E1229" s="173">
        <v>75.6376953125</v>
      </c>
    </row>
    <row r="1230" spans="1:5" ht="30">
      <c r="A1230" s="124" t="s">
        <v>2428</v>
      </c>
      <c r="B1230" s="134" t="s">
        <v>2429</v>
      </c>
      <c r="C1230" s="139" t="s">
        <v>45</v>
      </c>
      <c r="D1230" s="162">
        <v>20.221628189086914</v>
      </c>
      <c r="E1230" s="173">
        <v>20.294240951538086</v>
      </c>
    </row>
    <row r="1231" spans="1:5" ht="30">
      <c r="A1231" s="124" t="s">
        <v>2430</v>
      </c>
      <c r="B1231" s="134" t="s">
        <v>2431</v>
      </c>
      <c r="C1231" s="139" t="s">
        <v>45</v>
      </c>
      <c r="D1231" s="166">
        <v>2.9250187799334526E-2</v>
      </c>
      <c r="E1231" s="177">
        <v>2.935522049665451E-2</v>
      </c>
    </row>
    <row r="1232" spans="1:5" ht="30">
      <c r="A1232" s="124" t="s">
        <v>2432</v>
      </c>
      <c r="B1232" s="134" t="s">
        <v>2433</v>
      </c>
      <c r="C1232" s="139" t="s">
        <v>45</v>
      </c>
      <c r="D1232" s="161">
        <v>3.4743857383728027</v>
      </c>
      <c r="E1232" s="172">
        <v>3.1277782917022705</v>
      </c>
    </row>
    <row r="1233" spans="1:5" ht="30">
      <c r="A1233" s="124" t="s">
        <v>2434</v>
      </c>
      <c r="B1233" s="134" t="s">
        <v>2435</v>
      </c>
      <c r="C1233" s="139" t="s">
        <v>45</v>
      </c>
      <c r="D1233" s="165">
        <v>0</v>
      </c>
      <c r="E1233" s="176">
        <v>0</v>
      </c>
    </row>
    <row r="1234" spans="1:5">
      <c r="A1234" s="124" t="s">
        <v>2436</v>
      </c>
      <c r="B1234" s="134" t="s">
        <v>2437</v>
      </c>
      <c r="C1234" s="139" t="s">
        <v>45</v>
      </c>
      <c r="D1234" s="166">
        <v>0.90766996145248413</v>
      </c>
      <c r="E1234" s="177">
        <v>0.91092920303344727</v>
      </c>
    </row>
    <row r="1235" spans="1:5" ht="30">
      <c r="A1235" s="124" t="s">
        <v>450</v>
      </c>
      <c r="B1235" s="134" t="s">
        <v>451</v>
      </c>
      <c r="C1235" s="139"/>
      <c r="D1235" s="166">
        <v>0.5</v>
      </c>
      <c r="E1235" s="177">
        <v>0.5</v>
      </c>
    </row>
    <row r="1236" spans="1:5" ht="30">
      <c r="A1236" s="124" t="s">
        <v>452</v>
      </c>
      <c r="B1236" s="134" t="s">
        <v>453</v>
      </c>
      <c r="C1236" s="139"/>
      <c r="D1236" s="166">
        <v>0.5</v>
      </c>
      <c r="E1236" s="177">
        <v>0.5</v>
      </c>
    </row>
    <row r="1237" spans="1:5" ht="30">
      <c r="A1237" s="124" t="s">
        <v>2438</v>
      </c>
      <c r="B1237" s="134" t="s">
        <v>2439</v>
      </c>
      <c r="C1237" s="139"/>
      <c r="D1237" s="166">
        <v>0.5</v>
      </c>
      <c r="E1237" s="180">
        <v>2.8624373953789473E-3</v>
      </c>
    </row>
    <row r="1238" spans="1:5" ht="30">
      <c r="A1238" s="124" t="s">
        <v>2440</v>
      </c>
      <c r="B1238" s="134" t="s">
        <v>2441</v>
      </c>
      <c r="C1238" s="139"/>
      <c r="D1238" s="166">
        <v>0.5</v>
      </c>
      <c r="E1238" s="180">
        <v>2.8624373953789473E-3</v>
      </c>
    </row>
    <row r="1239" spans="1:5" ht="30">
      <c r="A1239" s="124" t="s">
        <v>2442</v>
      </c>
      <c r="B1239" s="134" t="s">
        <v>2443</v>
      </c>
      <c r="C1239" s="139"/>
      <c r="D1239" s="166">
        <v>0.5</v>
      </c>
      <c r="E1239" s="180">
        <v>2.8624373953789473E-3</v>
      </c>
    </row>
    <row r="1240" spans="1:5" ht="30">
      <c r="A1240" s="124" t="s">
        <v>2444</v>
      </c>
      <c r="B1240" s="134" t="s">
        <v>2445</v>
      </c>
      <c r="C1240" s="139"/>
      <c r="D1240" s="166">
        <v>0.5</v>
      </c>
      <c r="E1240" s="180">
        <v>2.8624373953789473E-3</v>
      </c>
    </row>
    <row r="1241" spans="1:5" ht="30">
      <c r="A1241" s="124" t="s">
        <v>2446</v>
      </c>
      <c r="B1241" s="134" t="s">
        <v>2447</v>
      </c>
      <c r="C1241" s="139" t="s">
        <v>45</v>
      </c>
      <c r="D1241" s="162">
        <v>75.3670654296875</v>
      </c>
      <c r="E1241" s="173">
        <v>75.6376953125</v>
      </c>
    </row>
    <row r="1242" spans="1:5" ht="30">
      <c r="A1242" s="124" t="s">
        <v>2448</v>
      </c>
      <c r="B1242" s="134" t="s">
        <v>2449</v>
      </c>
      <c r="C1242" s="139" t="s">
        <v>45</v>
      </c>
      <c r="D1242" s="162">
        <v>20.221628189086914</v>
      </c>
      <c r="E1242" s="173">
        <v>20.294240951538086</v>
      </c>
    </row>
    <row r="1243" spans="1:5" ht="30">
      <c r="A1243" s="124" t="s">
        <v>2450</v>
      </c>
      <c r="B1243" s="134" t="s">
        <v>2451</v>
      </c>
      <c r="C1243" s="139" t="s">
        <v>45</v>
      </c>
      <c r="D1243" s="166">
        <v>2.9250187799334526E-2</v>
      </c>
      <c r="E1243" s="177">
        <v>2.935522049665451E-2</v>
      </c>
    </row>
    <row r="1244" spans="1:5" ht="30">
      <c r="A1244" s="124" t="s">
        <v>2452</v>
      </c>
      <c r="B1244" s="134" t="s">
        <v>2453</v>
      </c>
      <c r="C1244" s="139" t="s">
        <v>45</v>
      </c>
      <c r="D1244" s="161">
        <v>3.4743857383728027</v>
      </c>
      <c r="E1244" s="172">
        <v>3.1277782917022705</v>
      </c>
    </row>
    <row r="1245" spans="1:5" ht="30">
      <c r="A1245" s="124" t="s">
        <v>2454</v>
      </c>
      <c r="B1245" s="134" t="s">
        <v>2455</v>
      </c>
      <c r="C1245" s="139" t="s">
        <v>45</v>
      </c>
      <c r="D1245" s="165">
        <v>0</v>
      </c>
      <c r="E1245" s="176">
        <v>0</v>
      </c>
    </row>
    <row r="1246" spans="1:5">
      <c r="A1246" s="124" t="s">
        <v>2456</v>
      </c>
      <c r="B1246" s="134" t="s">
        <v>2457</v>
      </c>
      <c r="C1246" s="139" t="s">
        <v>45</v>
      </c>
      <c r="D1246" s="166">
        <v>0.90766996145248413</v>
      </c>
      <c r="E1246" s="177">
        <v>0.91092920303344727</v>
      </c>
    </row>
    <row r="1247" spans="1:5" ht="30">
      <c r="A1247" s="124" t="s">
        <v>446</v>
      </c>
      <c r="B1247" s="134" t="s">
        <v>447</v>
      </c>
      <c r="C1247" s="139"/>
      <c r="D1247" s="166">
        <v>0.5</v>
      </c>
      <c r="E1247" s="177">
        <v>0.5</v>
      </c>
    </row>
    <row r="1248" spans="1:5" ht="30">
      <c r="A1248" s="124" t="s">
        <v>448</v>
      </c>
      <c r="B1248" s="134" t="s">
        <v>449</v>
      </c>
      <c r="C1248" s="139"/>
      <c r="D1248" s="166">
        <v>0.5</v>
      </c>
      <c r="E1248" s="177">
        <v>0.5</v>
      </c>
    </row>
    <row r="1249" spans="1:5" ht="30">
      <c r="A1249" s="124" t="s">
        <v>2458</v>
      </c>
      <c r="B1249" s="134" t="s">
        <v>2459</v>
      </c>
      <c r="C1249" s="139"/>
      <c r="D1249" s="166">
        <v>0.5</v>
      </c>
      <c r="E1249" s="180">
        <v>2.8624373953789473E-3</v>
      </c>
    </row>
    <row r="1250" spans="1:5" ht="30">
      <c r="A1250" s="124" t="s">
        <v>2460</v>
      </c>
      <c r="B1250" s="134" t="s">
        <v>2461</v>
      </c>
      <c r="C1250" s="139"/>
      <c r="D1250" s="166">
        <v>0.5</v>
      </c>
      <c r="E1250" s="180">
        <v>2.8624373953789473E-3</v>
      </c>
    </row>
    <row r="1251" spans="1:5" ht="30">
      <c r="A1251" s="124" t="s">
        <v>2462</v>
      </c>
      <c r="B1251" s="134" t="s">
        <v>2463</v>
      </c>
      <c r="C1251" s="139"/>
      <c r="D1251" s="166">
        <v>0.5</v>
      </c>
      <c r="E1251" s="180">
        <v>2.8624373953789473E-3</v>
      </c>
    </row>
    <row r="1252" spans="1:5" ht="30">
      <c r="A1252" s="124" t="s">
        <v>2464</v>
      </c>
      <c r="B1252" s="134" t="s">
        <v>2465</v>
      </c>
      <c r="C1252" s="139"/>
      <c r="D1252" s="166">
        <v>0.5</v>
      </c>
      <c r="E1252" s="180">
        <v>2.8624373953789473E-3</v>
      </c>
    </row>
    <row r="1253" spans="1:5" ht="30">
      <c r="A1253" s="124" t="s">
        <v>2466</v>
      </c>
      <c r="B1253" s="134" t="s">
        <v>2467</v>
      </c>
      <c r="C1253" s="139" t="s">
        <v>45</v>
      </c>
      <c r="D1253" s="162">
        <v>66.367889404296875</v>
      </c>
      <c r="E1253" s="173">
        <v>75.6376953125</v>
      </c>
    </row>
    <row r="1254" spans="1:5" ht="30">
      <c r="A1254" s="124" t="s">
        <v>2468</v>
      </c>
      <c r="B1254" s="134" t="s">
        <v>2469</v>
      </c>
      <c r="C1254" s="139" t="s">
        <v>45</v>
      </c>
      <c r="D1254" s="161">
        <v>2.9639835357666016</v>
      </c>
      <c r="E1254" s="173">
        <v>20.294239044189453</v>
      </c>
    </row>
    <row r="1255" spans="1:5" ht="30">
      <c r="A1255" s="124" t="s">
        <v>2470</v>
      </c>
      <c r="B1255" s="134" t="s">
        <v>2471</v>
      </c>
      <c r="C1255" s="139" t="s">
        <v>45</v>
      </c>
      <c r="D1255" s="162">
        <v>13.612595558166504</v>
      </c>
      <c r="E1255" s="177">
        <v>2.9355216771364212E-2</v>
      </c>
    </row>
    <row r="1256" spans="1:5" ht="30">
      <c r="A1256" s="124" t="s">
        <v>2472</v>
      </c>
      <c r="B1256" s="134" t="s">
        <v>2473</v>
      </c>
      <c r="C1256" s="139" t="s">
        <v>45</v>
      </c>
      <c r="D1256" s="162">
        <v>16.203100204467773</v>
      </c>
      <c r="E1256" s="172">
        <v>3.1277782917022705</v>
      </c>
    </row>
    <row r="1257" spans="1:5" ht="30">
      <c r="A1257" s="124" t="s">
        <v>2474</v>
      </c>
      <c r="B1257" s="134" t="s">
        <v>2475</v>
      </c>
      <c r="C1257" s="139" t="s">
        <v>45</v>
      </c>
      <c r="D1257" s="166">
        <v>5.4181110113859177E-2</v>
      </c>
      <c r="E1257" s="176">
        <v>0</v>
      </c>
    </row>
    <row r="1258" spans="1:5">
      <c r="A1258" s="124" t="s">
        <v>2476</v>
      </c>
      <c r="B1258" s="134" t="s">
        <v>2477</v>
      </c>
      <c r="C1258" s="139" t="s">
        <v>45</v>
      </c>
      <c r="D1258" s="166">
        <v>0.79824978113174438</v>
      </c>
      <c r="E1258" s="177">
        <v>0.91092914342880249</v>
      </c>
    </row>
    <row r="1259" spans="1:5" ht="30">
      <c r="A1259" s="124" t="s">
        <v>458</v>
      </c>
      <c r="B1259" s="134" t="s">
        <v>459</v>
      </c>
      <c r="C1259" s="139"/>
      <c r="D1259" s="166">
        <v>0.3333333432674408</v>
      </c>
      <c r="E1259" s="177">
        <v>0.3333333432674408</v>
      </c>
    </row>
    <row r="1260" spans="1:5" ht="30">
      <c r="A1260" s="124" t="s">
        <v>460</v>
      </c>
      <c r="B1260" s="134" t="s">
        <v>461</v>
      </c>
      <c r="C1260" s="139"/>
      <c r="D1260" s="166">
        <v>0.33333331346511841</v>
      </c>
      <c r="E1260" s="177">
        <v>0.33333331346511841</v>
      </c>
    </row>
    <row r="1261" spans="1:5" ht="30">
      <c r="A1261" s="124" t="s">
        <v>462</v>
      </c>
      <c r="B1261" s="134" t="s">
        <v>463</v>
      </c>
      <c r="C1261" s="139"/>
      <c r="D1261" s="166">
        <v>0.3333333432674408</v>
      </c>
      <c r="E1261" s="177">
        <v>0.3333333432674408</v>
      </c>
    </row>
    <row r="1262" spans="1:5" ht="30">
      <c r="A1262" s="124" t="s">
        <v>2478</v>
      </c>
      <c r="B1262" s="134" t="s">
        <v>2479</v>
      </c>
      <c r="C1262" s="139"/>
      <c r="D1262" s="161">
        <v>1</v>
      </c>
      <c r="E1262" s="177">
        <v>0.99999982118606567</v>
      </c>
    </row>
    <row r="1263" spans="1:5" ht="30">
      <c r="A1263" s="124" t="s">
        <v>2480</v>
      </c>
      <c r="B1263" s="134" t="s">
        <v>2481</v>
      </c>
      <c r="C1263" s="139"/>
      <c r="D1263" s="170">
        <v>3.3859759440701964E-9</v>
      </c>
      <c r="E1263" s="181">
        <v>7.8428612937386788E-8</v>
      </c>
    </row>
    <row r="1264" spans="1:5" ht="30">
      <c r="A1264" s="124" t="s">
        <v>2482</v>
      </c>
      <c r="B1264" s="134" t="s">
        <v>2483</v>
      </c>
      <c r="C1264" s="139"/>
      <c r="D1264" s="170">
        <v>3.3859759440701964E-9</v>
      </c>
      <c r="E1264" s="181">
        <v>7.8428612937386788E-8</v>
      </c>
    </row>
    <row r="1265" spans="1:5" ht="30">
      <c r="A1265" s="124" t="s">
        <v>2484</v>
      </c>
      <c r="B1265" s="134" t="s">
        <v>2485</v>
      </c>
      <c r="C1265" s="139"/>
      <c r="D1265" s="131" t="s">
        <v>1328</v>
      </c>
      <c r="E1265" s="152" t="s">
        <v>1328</v>
      </c>
    </row>
    <row r="1266" spans="1:5" ht="45">
      <c r="A1266" s="124" t="s">
        <v>2486</v>
      </c>
      <c r="B1266" s="134" t="s">
        <v>2487</v>
      </c>
      <c r="C1266" s="139" t="s">
        <v>15</v>
      </c>
      <c r="D1266" s="163">
        <v>3354.369384765625</v>
      </c>
      <c r="E1266" s="176">
        <v>0</v>
      </c>
    </row>
    <row r="1267" spans="1:5" ht="45">
      <c r="A1267" s="124" t="s">
        <v>2488</v>
      </c>
      <c r="B1267" s="134" t="s">
        <v>2489</v>
      </c>
      <c r="C1267" s="139" t="s">
        <v>15</v>
      </c>
      <c r="D1267" s="164">
        <v>1606.958984375</v>
      </c>
      <c r="E1267" s="176">
        <v>0</v>
      </c>
    </row>
    <row r="1268" spans="1:5" ht="45">
      <c r="A1268" s="124" t="s">
        <v>2490</v>
      </c>
      <c r="B1268" s="134" t="s">
        <v>2491</v>
      </c>
      <c r="C1268" s="139" t="s">
        <v>15</v>
      </c>
      <c r="D1268" s="164">
        <v>1747.4105224609375</v>
      </c>
      <c r="E1268" s="176">
        <v>0</v>
      </c>
    </row>
    <row r="1269" spans="1:5" ht="45">
      <c r="A1269" s="124" t="s">
        <v>2492</v>
      </c>
      <c r="B1269" s="134" t="s">
        <v>2493</v>
      </c>
      <c r="C1269" s="139" t="s">
        <v>15</v>
      </c>
      <c r="D1269" s="164">
        <v>1594.9964599609375</v>
      </c>
      <c r="E1269" s="176">
        <v>0</v>
      </c>
    </row>
    <row r="1270" spans="1:5" ht="45">
      <c r="A1270" s="124" t="s">
        <v>2494</v>
      </c>
      <c r="B1270" s="134" t="s">
        <v>2495</v>
      </c>
      <c r="C1270" s="139" t="s">
        <v>15</v>
      </c>
      <c r="D1270" s="164">
        <v>1734.4024658203125</v>
      </c>
      <c r="E1270" s="176">
        <v>0</v>
      </c>
    </row>
    <row r="1271" spans="1:5" ht="45">
      <c r="A1271" s="124" t="s">
        <v>2496</v>
      </c>
      <c r="B1271" s="134" t="s">
        <v>2497</v>
      </c>
      <c r="C1271" s="139" t="s">
        <v>15</v>
      </c>
      <c r="D1271" s="162">
        <v>24.970388412475586</v>
      </c>
      <c r="E1271" s="176">
        <v>0</v>
      </c>
    </row>
    <row r="1272" spans="1:5" ht="45">
      <c r="A1272" s="124" t="s">
        <v>2498</v>
      </c>
      <c r="B1272" s="134" t="s">
        <v>2499</v>
      </c>
      <c r="C1272" s="139" t="s">
        <v>65</v>
      </c>
      <c r="D1272" s="162">
        <v>12.453300476074219</v>
      </c>
      <c r="E1272" s="176">
        <v>0</v>
      </c>
    </row>
    <row r="1273" spans="1:5" ht="45">
      <c r="A1273" s="124" t="s">
        <v>2500</v>
      </c>
      <c r="B1273" s="134" t="s">
        <v>2501</v>
      </c>
      <c r="C1273" s="139" t="s">
        <v>65</v>
      </c>
      <c r="D1273" s="162">
        <v>12.453300476074219</v>
      </c>
      <c r="E1273" s="176">
        <v>0</v>
      </c>
    </row>
    <row r="1274" spans="1:5" ht="45">
      <c r="A1274" s="124" t="s">
        <v>2502</v>
      </c>
      <c r="B1274" s="134" t="s">
        <v>2503</v>
      </c>
      <c r="C1274" s="139" t="s">
        <v>65</v>
      </c>
      <c r="D1274" s="162">
        <v>12.453300476074219</v>
      </c>
      <c r="E1274" s="176">
        <v>0</v>
      </c>
    </row>
    <row r="1275" spans="1:5">
      <c r="A1275" s="124" t="s">
        <v>2504</v>
      </c>
      <c r="B1275" s="134" t="s">
        <v>2505</v>
      </c>
      <c r="C1275" s="139"/>
      <c r="D1275" s="131" t="s">
        <v>1328</v>
      </c>
      <c r="E1275" s="152" t="s">
        <v>1328</v>
      </c>
    </row>
    <row r="1276" spans="1:5" ht="30">
      <c r="A1276" s="124" t="s">
        <v>2506</v>
      </c>
      <c r="B1276" s="134" t="s">
        <v>2507</v>
      </c>
      <c r="C1276" s="139" t="s">
        <v>50</v>
      </c>
      <c r="D1276" s="165">
        <v>0</v>
      </c>
      <c r="E1276" s="176">
        <v>0</v>
      </c>
    </row>
    <row r="1277" spans="1:5" ht="30">
      <c r="A1277" s="124" t="s">
        <v>2508</v>
      </c>
      <c r="B1277" s="134" t="s">
        <v>2509</v>
      </c>
      <c r="C1277" s="139" t="s">
        <v>45</v>
      </c>
      <c r="D1277" s="165">
        <v>0</v>
      </c>
      <c r="E1277" s="176">
        <v>0</v>
      </c>
    </row>
    <row r="1278" spans="1:5">
      <c r="A1278" s="124" t="s">
        <v>2510</v>
      </c>
      <c r="B1278" s="134" t="s">
        <v>2511</v>
      </c>
      <c r="C1278" s="139" t="s">
        <v>15</v>
      </c>
      <c r="D1278" s="165">
        <v>0</v>
      </c>
      <c r="E1278" s="176">
        <v>0</v>
      </c>
    </row>
    <row r="1279" spans="1:5">
      <c r="A1279" s="124" t="s">
        <v>2512</v>
      </c>
      <c r="B1279" s="134" t="s">
        <v>2513</v>
      </c>
      <c r="C1279" s="139"/>
      <c r="D1279" s="131" t="s">
        <v>1328</v>
      </c>
      <c r="E1279" s="152" t="s">
        <v>1328</v>
      </c>
    </row>
    <row r="1280" spans="1:5" ht="30">
      <c r="A1280" s="124" t="s">
        <v>2514</v>
      </c>
      <c r="B1280" s="134" t="s">
        <v>2515</v>
      </c>
      <c r="C1280" s="139" t="s">
        <v>50</v>
      </c>
      <c r="D1280" s="165">
        <v>0</v>
      </c>
      <c r="E1280" s="176">
        <v>0</v>
      </c>
    </row>
    <row r="1281" spans="1:5" ht="30">
      <c r="A1281" s="124" t="s">
        <v>2516</v>
      </c>
      <c r="B1281" s="134" t="s">
        <v>2517</v>
      </c>
      <c r="C1281" s="139" t="s">
        <v>45</v>
      </c>
      <c r="D1281" s="165">
        <v>0</v>
      </c>
      <c r="E1281" s="176">
        <v>0</v>
      </c>
    </row>
    <row r="1282" spans="1:5">
      <c r="A1282" s="124" t="s">
        <v>2518</v>
      </c>
      <c r="B1282" s="134" t="s">
        <v>2519</v>
      </c>
      <c r="C1282" s="139" t="s">
        <v>15</v>
      </c>
      <c r="D1282" s="165">
        <v>0</v>
      </c>
      <c r="E1282" s="176">
        <v>0</v>
      </c>
    </row>
    <row r="1283" spans="1:5">
      <c r="A1283" s="124" t="s">
        <v>2520</v>
      </c>
      <c r="B1283" s="134" t="s">
        <v>2521</v>
      </c>
      <c r="C1283" s="139"/>
      <c r="D1283" s="131" t="s">
        <v>1328</v>
      </c>
      <c r="E1283" s="152" t="s">
        <v>1328</v>
      </c>
    </row>
    <row r="1284" spans="1:5" ht="30">
      <c r="A1284" s="124" t="s">
        <v>2522</v>
      </c>
      <c r="B1284" s="134" t="s">
        <v>2523</v>
      </c>
      <c r="C1284" s="139" t="s">
        <v>50</v>
      </c>
      <c r="D1284" s="165">
        <v>0</v>
      </c>
      <c r="E1284" s="176">
        <v>0</v>
      </c>
    </row>
    <row r="1285" spans="1:5" ht="30">
      <c r="A1285" s="124" t="s">
        <v>2524</v>
      </c>
      <c r="B1285" s="134" t="s">
        <v>2525</v>
      </c>
      <c r="C1285" s="139" t="s">
        <v>45</v>
      </c>
      <c r="D1285" s="165">
        <v>0</v>
      </c>
      <c r="E1285" s="176">
        <v>0</v>
      </c>
    </row>
    <row r="1286" spans="1:5">
      <c r="A1286" s="124" t="s">
        <v>2526</v>
      </c>
      <c r="B1286" s="134" t="s">
        <v>2527</v>
      </c>
      <c r="C1286" s="139" t="s">
        <v>15</v>
      </c>
      <c r="D1286" s="165">
        <v>0</v>
      </c>
      <c r="E1286" s="176">
        <v>0</v>
      </c>
    </row>
    <row r="1287" spans="1:5">
      <c r="A1287" s="124" t="s">
        <v>2528</v>
      </c>
      <c r="B1287" s="134" t="s">
        <v>2529</v>
      </c>
      <c r="C1287" s="139"/>
      <c r="D1287" s="131" t="s">
        <v>1328</v>
      </c>
      <c r="E1287" s="152" t="s">
        <v>1328</v>
      </c>
    </row>
    <row r="1288" spans="1:5" ht="30">
      <c r="A1288" s="124" t="s">
        <v>2530</v>
      </c>
      <c r="B1288" s="134" t="s">
        <v>2531</v>
      </c>
      <c r="C1288" s="139" t="s">
        <v>50</v>
      </c>
      <c r="D1288" s="165">
        <v>0</v>
      </c>
      <c r="E1288" s="176">
        <v>0</v>
      </c>
    </row>
    <row r="1289" spans="1:5" ht="30">
      <c r="A1289" s="124" t="s">
        <v>2532</v>
      </c>
      <c r="B1289" s="134" t="s">
        <v>2533</v>
      </c>
      <c r="C1289" s="139" t="s">
        <v>45</v>
      </c>
      <c r="D1289" s="165">
        <v>0</v>
      </c>
      <c r="E1289" s="176">
        <v>0</v>
      </c>
    </row>
    <row r="1290" spans="1:5">
      <c r="A1290" s="124" t="s">
        <v>2534</v>
      </c>
      <c r="B1290" s="134" t="s">
        <v>2535</v>
      </c>
      <c r="C1290" s="139" t="s">
        <v>15</v>
      </c>
      <c r="D1290" s="165">
        <v>0</v>
      </c>
      <c r="E1290" s="176">
        <v>0</v>
      </c>
    </row>
    <row r="1291" spans="1:5">
      <c r="A1291" s="124" t="s">
        <v>2536</v>
      </c>
      <c r="B1291" s="134" t="s">
        <v>2537</v>
      </c>
      <c r="C1291" s="139"/>
      <c r="D1291" s="131" t="s">
        <v>1328</v>
      </c>
      <c r="E1291" s="152" t="s">
        <v>1328</v>
      </c>
    </row>
    <row r="1292" spans="1:5" ht="30">
      <c r="A1292" s="124" t="s">
        <v>2538</v>
      </c>
      <c r="B1292" s="134" t="s">
        <v>2539</v>
      </c>
      <c r="C1292" s="139" t="s">
        <v>50</v>
      </c>
      <c r="D1292" s="161">
        <v>2.808307409286499</v>
      </c>
      <c r="E1292" s="176">
        <v>0</v>
      </c>
    </row>
    <row r="1293" spans="1:5" ht="30">
      <c r="A1293" s="124" t="s">
        <v>2540</v>
      </c>
      <c r="B1293" s="134" t="s">
        <v>2541</v>
      </c>
      <c r="C1293" s="139" t="s">
        <v>45</v>
      </c>
      <c r="D1293" s="161">
        <v>4.9999957084655762</v>
      </c>
      <c r="E1293" s="176">
        <v>0</v>
      </c>
    </row>
    <row r="1294" spans="1:5">
      <c r="A1294" s="124" t="s">
        <v>2542</v>
      </c>
      <c r="B1294" s="134" t="s">
        <v>2543</v>
      </c>
      <c r="C1294" s="139" t="s">
        <v>15</v>
      </c>
      <c r="D1294" s="165">
        <v>0</v>
      </c>
      <c r="E1294" s="176">
        <v>0</v>
      </c>
    </row>
    <row r="1295" spans="1:5">
      <c r="A1295" s="124" t="s">
        <v>2544</v>
      </c>
      <c r="B1295" s="134" t="s">
        <v>2545</v>
      </c>
      <c r="C1295" s="139"/>
      <c r="D1295" s="131" t="s">
        <v>1328</v>
      </c>
      <c r="E1295" s="152" t="s">
        <v>1328</v>
      </c>
    </row>
    <row r="1296" spans="1:5" ht="30">
      <c r="A1296" s="124" t="s">
        <v>2546</v>
      </c>
      <c r="B1296" s="134" t="s">
        <v>2547</v>
      </c>
      <c r="C1296" s="139" t="s">
        <v>50</v>
      </c>
      <c r="D1296" s="161">
        <v>1.4057990312576294</v>
      </c>
      <c r="E1296" s="172">
        <v>1.4057822227478027</v>
      </c>
    </row>
    <row r="1297" spans="1:5" ht="30">
      <c r="A1297" s="124" t="s">
        <v>2548</v>
      </c>
      <c r="B1297" s="134" t="s">
        <v>2549</v>
      </c>
      <c r="C1297" s="139" t="s">
        <v>45</v>
      </c>
      <c r="D1297" s="161">
        <v>2.8399980068206787</v>
      </c>
      <c r="E1297" s="172">
        <v>2.8399953842163086</v>
      </c>
    </row>
    <row r="1298" spans="1:5">
      <c r="A1298" s="124" t="s">
        <v>2550</v>
      </c>
      <c r="B1298" s="134" t="s">
        <v>2551</v>
      </c>
      <c r="C1298" s="139" t="s">
        <v>15</v>
      </c>
      <c r="D1298" s="167">
        <v>122.31663513183594</v>
      </c>
      <c r="E1298" s="172">
        <v>5.2932238578796387</v>
      </c>
    </row>
    <row r="1299" spans="1:5" ht="30">
      <c r="A1299" s="124" t="s">
        <v>2552</v>
      </c>
      <c r="B1299" s="134" t="s">
        <v>2553</v>
      </c>
      <c r="C1299" s="139"/>
      <c r="D1299" s="131" t="s">
        <v>2554</v>
      </c>
      <c r="E1299" s="152" t="s">
        <v>2554</v>
      </c>
    </row>
    <row r="1300" spans="1:5" ht="30">
      <c r="A1300" s="124" t="s">
        <v>2555</v>
      </c>
      <c r="B1300" s="134" t="s">
        <v>2556</v>
      </c>
      <c r="C1300" s="139"/>
      <c r="D1300" s="131" t="s">
        <v>2557</v>
      </c>
      <c r="E1300" s="152" t="s">
        <v>2557</v>
      </c>
    </row>
    <row r="1301" spans="1:5">
      <c r="A1301" s="124" t="s">
        <v>2558</v>
      </c>
      <c r="B1301" s="134" t="s">
        <v>2559</v>
      </c>
      <c r="C1301" s="139"/>
      <c r="D1301" s="131" t="s">
        <v>2560</v>
      </c>
      <c r="E1301" s="152" t="s">
        <v>2560</v>
      </c>
    </row>
    <row r="1302" spans="1:5" ht="30">
      <c r="A1302" s="124" t="s">
        <v>2561</v>
      </c>
      <c r="B1302" s="134" t="s">
        <v>2562</v>
      </c>
      <c r="C1302" s="139" t="s">
        <v>50</v>
      </c>
      <c r="D1302" s="165">
        <v>0</v>
      </c>
      <c r="E1302" s="176">
        <v>0</v>
      </c>
    </row>
    <row r="1303" spans="1:5">
      <c r="A1303" s="124" t="s">
        <v>2563</v>
      </c>
      <c r="B1303" s="134" t="s">
        <v>2564</v>
      </c>
      <c r="C1303" s="139" t="s">
        <v>50</v>
      </c>
      <c r="D1303" s="165">
        <v>0</v>
      </c>
      <c r="E1303" s="176">
        <v>0</v>
      </c>
    </row>
    <row r="1304" spans="1:5">
      <c r="A1304" s="124" t="s">
        <v>2565</v>
      </c>
      <c r="B1304" s="134" t="s">
        <v>2566</v>
      </c>
      <c r="C1304" s="139" t="s">
        <v>42</v>
      </c>
      <c r="D1304" s="162">
        <v>44.447498321533203</v>
      </c>
      <c r="E1304" s="178">
        <v>184.78096008300781</v>
      </c>
    </row>
    <row r="1305" spans="1:5">
      <c r="A1305" s="124" t="s">
        <v>2567</v>
      </c>
      <c r="B1305" s="134" t="s">
        <v>2568</v>
      </c>
      <c r="C1305" s="139" t="s">
        <v>50</v>
      </c>
      <c r="D1305" s="162">
        <v>52.432971954345703</v>
      </c>
      <c r="E1305" s="173">
        <v>50.905231475830078</v>
      </c>
    </row>
    <row r="1306" spans="1:5">
      <c r="A1306" s="124" t="s">
        <v>2569</v>
      </c>
      <c r="B1306" s="134" t="s">
        <v>2570</v>
      </c>
      <c r="C1306" s="139" t="s">
        <v>42</v>
      </c>
      <c r="D1306" s="167">
        <v>385.0045166015625</v>
      </c>
      <c r="E1306" s="178">
        <v>290.0032958984375</v>
      </c>
    </row>
    <row r="1307" spans="1:5">
      <c r="A1307" s="124" t="s">
        <v>2571</v>
      </c>
      <c r="B1307" s="134" t="s">
        <v>2572</v>
      </c>
      <c r="C1307" s="139" t="s">
        <v>20</v>
      </c>
      <c r="D1307" s="162">
        <v>82.927436828613281</v>
      </c>
      <c r="E1307" s="181">
        <v>2.9418970370898023E-7</v>
      </c>
    </row>
    <row r="1308" spans="1:5">
      <c r="A1308" s="124" t="s">
        <v>2573</v>
      </c>
      <c r="B1308" s="134" t="s">
        <v>2574</v>
      </c>
      <c r="C1308" s="139" t="s">
        <v>348</v>
      </c>
      <c r="D1308" s="163">
        <v>3154.57373046875</v>
      </c>
      <c r="E1308" s="175">
        <v>2889.140869140625</v>
      </c>
    </row>
    <row r="1309" spans="1:5">
      <c r="A1309" s="124" t="s">
        <v>2575</v>
      </c>
      <c r="B1309" s="134" t="s">
        <v>2576</v>
      </c>
      <c r="C1309" s="139" t="s">
        <v>50</v>
      </c>
      <c r="D1309" s="162">
        <v>52.432971954345703</v>
      </c>
      <c r="E1309" s="173">
        <v>50.905231475830078</v>
      </c>
    </row>
    <row r="1310" spans="1:5">
      <c r="A1310" s="124" t="s">
        <v>2577</v>
      </c>
      <c r="B1310" s="134" t="s">
        <v>2578</v>
      </c>
      <c r="C1310" s="139" t="s">
        <v>42</v>
      </c>
      <c r="D1310" s="167">
        <v>340.5570068359375</v>
      </c>
      <c r="E1310" s="178">
        <v>105.22225952148437</v>
      </c>
    </row>
    <row r="1311" spans="1:5">
      <c r="A1311" s="124" t="s">
        <v>2579</v>
      </c>
      <c r="B1311" s="134" t="s">
        <v>2580</v>
      </c>
      <c r="C1311" s="139" t="s">
        <v>20</v>
      </c>
      <c r="D1311" s="162">
        <v>86.677436828613281</v>
      </c>
      <c r="E1311" s="172">
        <v>3.7510507106781006</v>
      </c>
    </row>
    <row r="1312" spans="1:5">
      <c r="A1312" s="124" t="s">
        <v>2581</v>
      </c>
      <c r="B1312" s="134" t="s">
        <v>2582</v>
      </c>
      <c r="C1312" s="139" t="s">
        <v>348</v>
      </c>
      <c r="D1312" s="163">
        <v>3037.386962890625</v>
      </c>
      <c r="E1312" s="178">
        <v>444.83489990234375</v>
      </c>
    </row>
    <row r="1313" spans="1:5">
      <c r="A1313" s="124" t="s">
        <v>2583</v>
      </c>
      <c r="B1313" s="134" t="s">
        <v>2584</v>
      </c>
      <c r="C1313" s="139" t="s">
        <v>20</v>
      </c>
      <c r="D1313" s="161">
        <v>3.7500002384185791</v>
      </c>
      <c r="E1313" s="172">
        <v>3.7510502338409424</v>
      </c>
    </row>
    <row r="1314" spans="1:5" ht="30">
      <c r="A1314" s="124" t="s">
        <v>2585</v>
      </c>
      <c r="B1314" s="134" t="s">
        <v>2586</v>
      </c>
      <c r="C1314" s="139" t="s">
        <v>348</v>
      </c>
      <c r="D1314" s="167">
        <v>445.92315673828125</v>
      </c>
      <c r="E1314" s="178">
        <v>444.83462524414062</v>
      </c>
    </row>
    <row r="1315" spans="1:5" ht="30">
      <c r="A1315" s="124" t="s">
        <v>2587</v>
      </c>
      <c r="B1315" s="134" t="s">
        <v>2588</v>
      </c>
      <c r="C1315" s="139" t="s">
        <v>50</v>
      </c>
      <c r="D1315" s="161">
        <v>1.0114452838897705</v>
      </c>
      <c r="E1315" s="172">
        <v>1.011445164680481</v>
      </c>
    </row>
    <row r="1316" spans="1:5" ht="30">
      <c r="A1316" s="124" t="s">
        <v>2589</v>
      </c>
      <c r="B1316" s="134" t="s">
        <v>2590</v>
      </c>
      <c r="C1316" s="139" t="s">
        <v>42</v>
      </c>
      <c r="D1316" s="162">
        <v>99.924362182617188</v>
      </c>
      <c r="E1316" s="173">
        <v>99.924362182617188</v>
      </c>
    </row>
    <row r="1317" spans="1:5" ht="30">
      <c r="A1317" s="124" t="s">
        <v>2591</v>
      </c>
      <c r="B1317" s="134" t="s">
        <v>2592</v>
      </c>
      <c r="C1317" s="139" t="s">
        <v>15</v>
      </c>
      <c r="D1317" s="167">
        <v>133.577392578125</v>
      </c>
      <c r="E1317" s="176">
        <v>0</v>
      </c>
    </row>
    <row r="1318" spans="1:5" ht="30">
      <c r="A1318" s="124" t="s">
        <v>2593</v>
      </c>
      <c r="B1318" s="134" t="s">
        <v>2594</v>
      </c>
      <c r="C1318" s="139" t="s">
        <v>42</v>
      </c>
      <c r="D1318" s="161">
        <v>1.5367169380187988</v>
      </c>
      <c r="E1318" s="176">
        <v>0</v>
      </c>
    </row>
    <row r="1319" spans="1:5" ht="30">
      <c r="A1319" s="124" t="s">
        <v>2595</v>
      </c>
      <c r="B1319" s="134" t="s">
        <v>2596</v>
      </c>
      <c r="C1319" s="139" t="s">
        <v>42</v>
      </c>
      <c r="D1319" s="162">
        <v>57.121688842773437</v>
      </c>
      <c r="E1319" s="173">
        <v>58.376628875732422</v>
      </c>
    </row>
    <row r="1320" spans="1:5" ht="30">
      <c r="A1320" s="124" t="s">
        <v>2597</v>
      </c>
      <c r="B1320" s="134" t="s">
        <v>2598</v>
      </c>
      <c r="C1320" s="139" t="s">
        <v>1792</v>
      </c>
      <c r="D1320" s="164">
        <v>1870.695556640625</v>
      </c>
      <c r="E1320" s="175">
        <v>1870.695556640625</v>
      </c>
    </row>
    <row r="1321" spans="1:5" ht="30">
      <c r="A1321" s="124" t="s">
        <v>2599</v>
      </c>
      <c r="B1321" s="134" t="s">
        <v>2600</v>
      </c>
      <c r="C1321" s="139" t="s">
        <v>50</v>
      </c>
      <c r="D1321" s="165">
        <v>0</v>
      </c>
      <c r="E1321" s="176">
        <v>0</v>
      </c>
    </row>
    <row r="1322" spans="1:5" ht="30">
      <c r="A1322" s="124" t="s">
        <v>2601</v>
      </c>
      <c r="B1322" s="134" t="s">
        <v>2602</v>
      </c>
      <c r="C1322" s="139" t="s">
        <v>39</v>
      </c>
      <c r="D1322" s="165">
        <v>0</v>
      </c>
      <c r="E1322" s="176">
        <v>0</v>
      </c>
    </row>
    <row r="1323" spans="1:5" ht="30">
      <c r="A1323" s="124" t="s">
        <v>2603</v>
      </c>
      <c r="B1323" s="134" t="s">
        <v>2604</v>
      </c>
      <c r="C1323" s="139" t="s">
        <v>39</v>
      </c>
      <c r="D1323" s="165">
        <v>0</v>
      </c>
      <c r="E1323" s="176">
        <v>0</v>
      </c>
    </row>
    <row r="1324" spans="1:5" ht="30">
      <c r="A1324" s="124" t="s">
        <v>2605</v>
      </c>
      <c r="B1324" s="134" t="s">
        <v>2606</v>
      </c>
      <c r="C1324" s="139" t="s">
        <v>39</v>
      </c>
      <c r="D1324" s="165">
        <v>0</v>
      </c>
      <c r="E1324" s="176">
        <v>0</v>
      </c>
    </row>
    <row r="1325" spans="1:5" ht="30">
      <c r="A1325" s="124" t="s">
        <v>2607</v>
      </c>
      <c r="B1325" s="134" t="s">
        <v>2608</v>
      </c>
      <c r="C1325" s="139" t="s">
        <v>39</v>
      </c>
      <c r="D1325" s="165">
        <v>0</v>
      </c>
      <c r="E1325" s="176">
        <v>0</v>
      </c>
    </row>
    <row r="1326" spans="1:5" ht="30">
      <c r="A1326" s="124" t="s">
        <v>2609</v>
      </c>
      <c r="B1326" s="134" t="s">
        <v>2610</v>
      </c>
      <c r="C1326" s="139" t="s">
        <v>1805</v>
      </c>
      <c r="D1326" s="165">
        <v>0</v>
      </c>
      <c r="E1326" s="176">
        <v>0</v>
      </c>
    </row>
    <row r="1327" spans="1:5" ht="30">
      <c r="A1327" s="124" t="s">
        <v>2611</v>
      </c>
      <c r="B1327" s="134" t="s">
        <v>2612</v>
      </c>
      <c r="C1327" s="139" t="s">
        <v>1805</v>
      </c>
      <c r="D1327" s="165">
        <v>0</v>
      </c>
      <c r="E1327" s="176">
        <v>0</v>
      </c>
    </row>
    <row r="1328" spans="1:5" ht="30">
      <c r="A1328" s="124" t="s">
        <v>2613</v>
      </c>
      <c r="B1328" s="134" t="s">
        <v>2614</v>
      </c>
      <c r="C1328" s="139" t="s">
        <v>975</v>
      </c>
      <c r="D1328" s="165">
        <v>0</v>
      </c>
      <c r="E1328" s="176">
        <v>0</v>
      </c>
    </row>
    <row r="1329" spans="1:5" ht="30">
      <c r="A1329" s="124" t="s">
        <v>560</v>
      </c>
      <c r="B1329" s="134" t="s">
        <v>561</v>
      </c>
      <c r="C1329" s="139"/>
      <c r="D1329" s="166">
        <v>0.5</v>
      </c>
      <c r="E1329" s="177">
        <v>0.5</v>
      </c>
    </row>
    <row r="1330" spans="1:5" ht="30">
      <c r="A1330" s="124" t="s">
        <v>562</v>
      </c>
      <c r="B1330" s="134" t="s">
        <v>563</v>
      </c>
      <c r="C1330" s="139"/>
      <c r="D1330" s="166">
        <v>0.5</v>
      </c>
      <c r="E1330" s="177">
        <v>0.5</v>
      </c>
    </row>
    <row r="1331" spans="1:5" ht="30">
      <c r="A1331" s="124" t="s">
        <v>2615</v>
      </c>
      <c r="B1331" s="134" t="s">
        <v>2616</v>
      </c>
      <c r="C1331" s="139"/>
      <c r="D1331" s="166">
        <v>0.91882479190826416</v>
      </c>
      <c r="E1331" s="177">
        <v>0.99999982118606567</v>
      </c>
    </row>
    <row r="1332" spans="1:5" ht="30">
      <c r="A1332" s="124" t="s">
        <v>2617</v>
      </c>
      <c r="B1332" s="134" t="s">
        <v>2618</v>
      </c>
      <c r="C1332" s="139"/>
      <c r="D1332" s="166">
        <v>8.1175200641155243E-2</v>
      </c>
      <c r="E1332" s="181">
        <v>1.5685722587477358E-7</v>
      </c>
    </row>
    <row r="1333" spans="1:5" ht="30">
      <c r="A1333" s="124" t="s">
        <v>564</v>
      </c>
      <c r="B1333" s="134" t="s">
        <v>565</v>
      </c>
      <c r="C1333" s="139"/>
      <c r="D1333" s="166">
        <v>0.5</v>
      </c>
      <c r="E1333" s="177">
        <v>0.5</v>
      </c>
    </row>
    <row r="1334" spans="1:5" ht="30">
      <c r="A1334" s="124" t="s">
        <v>566</v>
      </c>
      <c r="B1334" s="134" t="s">
        <v>567</v>
      </c>
      <c r="C1334" s="139"/>
      <c r="D1334" s="166">
        <v>0.5</v>
      </c>
      <c r="E1334" s="177">
        <v>0.5</v>
      </c>
    </row>
    <row r="1335" spans="1:5" ht="30">
      <c r="A1335" s="124" t="s">
        <v>2619</v>
      </c>
      <c r="B1335" s="134" t="s">
        <v>2620</v>
      </c>
      <c r="C1335" s="139"/>
      <c r="D1335" s="166">
        <v>0.93923038244247437</v>
      </c>
      <c r="E1335" s="177">
        <v>0.9093889594078064</v>
      </c>
    </row>
    <row r="1336" spans="1:5" ht="30">
      <c r="A1336" s="124" t="s">
        <v>2621</v>
      </c>
      <c r="B1336" s="134" t="s">
        <v>2622</v>
      </c>
      <c r="C1336" s="139"/>
      <c r="D1336" s="166">
        <v>6.0769625008106232E-2</v>
      </c>
      <c r="E1336" s="177">
        <v>9.0610988438129425E-2</v>
      </c>
    </row>
    <row r="1337" spans="1:5" ht="30">
      <c r="A1337" s="124" t="s">
        <v>568</v>
      </c>
      <c r="B1337" s="134" t="s">
        <v>569</v>
      </c>
      <c r="C1337" s="139"/>
      <c r="D1337" s="166">
        <v>0.5</v>
      </c>
      <c r="E1337" s="177">
        <v>0.5</v>
      </c>
    </row>
    <row r="1338" spans="1:5" ht="30">
      <c r="A1338" s="124" t="s">
        <v>570</v>
      </c>
      <c r="B1338" s="134" t="s">
        <v>571</v>
      </c>
      <c r="C1338" s="139"/>
      <c r="D1338" s="166">
        <v>0.5</v>
      </c>
      <c r="E1338" s="177">
        <v>0.5</v>
      </c>
    </row>
    <row r="1339" spans="1:5" ht="30">
      <c r="A1339" s="124" t="s">
        <v>2623</v>
      </c>
      <c r="B1339" s="134" t="s">
        <v>2624</v>
      </c>
      <c r="C1339" s="139"/>
      <c r="D1339" s="166">
        <v>0.95776939392089844</v>
      </c>
      <c r="E1339" s="177">
        <v>0.93463277816772461</v>
      </c>
    </row>
    <row r="1340" spans="1:5" ht="30">
      <c r="A1340" s="124" t="s">
        <v>2625</v>
      </c>
      <c r="B1340" s="134" t="s">
        <v>2626</v>
      </c>
      <c r="C1340" s="139"/>
      <c r="D1340" s="166">
        <v>4.2230695486068726E-2</v>
      </c>
      <c r="E1340" s="177">
        <v>6.5367281436920166E-2</v>
      </c>
    </row>
    <row r="1341" spans="1:5" ht="30">
      <c r="A1341" s="124" t="s">
        <v>552</v>
      </c>
      <c r="B1341" s="134" t="s">
        <v>553</v>
      </c>
      <c r="C1341" s="139"/>
      <c r="D1341" s="166">
        <v>0.1195652186870575</v>
      </c>
      <c r="E1341" s="177">
        <v>0.1195652186870575</v>
      </c>
    </row>
    <row r="1342" spans="1:5" ht="30">
      <c r="A1342" s="124" t="s">
        <v>554</v>
      </c>
      <c r="B1342" s="134" t="s">
        <v>555</v>
      </c>
      <c r="C1342" s="139"/>
      <c r="D1342" s="166">
        <v>0.88043475151062012</v>
      </c>
      <c r="E1342" s="177">
        <v>0.88043475151062012</v>
      </c>
    </row>
    <row r="1343" spans="1:5" ht="30">
      <c r="A1343" s="124" t="s">
        <v>2627</v>
      </c>
      <c r="B1343" s="134" t="s">
        <v>2628</v>
      </c>
      <c r="C1343" s="139"/>
      <c r="D1343" s="170">
        <v>4.2790713195017815E-8</v>
      </c>
      <c r="E1343" s="180">
        <v>1.8016000976786017E-3</v>
      </c>
    </row>
    <row r="1344" spans="1:5" ht="30">
      <c r="A1344" s="124" t="s">
        <v>2629</v>
      </c>
      <c r="B1344" s="134" t="s">
        <v>2630</v>
      </c>
      <c r="C1344" s="139"/>
      <c r="D1344" s="161">
        <v>1</v>
      </c>
      <c r="E1344" s="180">
        <v>1.8016000976786017E-3</v>
      </c>
    </row>
    <row r="1345" spans="1:5" ht="30">
      <c r="A1345" s="124" t="s">
        <v>556</v>
      </c>
      <c r="B1345" s="134" t="s">
        <v>557</v>
      </c>
      <c r="C1345" s="139"/>
      <c r="D1345" s="166">
        <v>0.5</v>
      </c>
      <c r="E1345" s="177">
        <v>0.5</v>
      </c>
    </row>
    <row r="1346" spans="1:5" ht="30">
      <c r="A1346" s="124" t="s">
        <v>558</v>
      </c>
      <c r="B1346" s="134" t="s">
        <v>559</v>
      </c>
      <c r="C1346" s="139"/>
      <c r="D1346" s="166">
        <v>0.5</v>
      </c>
      <c r="E1346" s="177">
        <v>0.5</v>
      </c>
    </row>
    <row r="1347" spans="1:5" ht="30">
      <c r="A1347" s="124" t="s">
        <v>2631</v>
      </c>
      <c r="B1347" s="134" t="s">
        <v>2632</v>
      </c>
      <c r="C1347" s="139"/>
      <c r="D1347" s="166">
        <v>4.3160621076822281E-2</v>
      </c>
      <c r="E1347" s="177">
        <v>0.99999988079071045</v>
      </c>
    </row>
    <row r="1348" spans="1:5" ht="30">
      <c r="A1348" s="124" t="s">
        <v>2633</v>
      </c>
      <c r="B1348" s="134" t="s">
        <v>2634</v>
      </c>
      <c r="C1348" s="139"/>
      <c r="D1348" s="166">
        <v>0.95683938264846802</v>
      </c>
      <c r="E1348" s="181">
        <v>7.8428612937386788E-8</v>
      </c>
    </row>
    <row r="1349" spans="1:5" ht="30">
      <c r="A1349" s="124" t="s">
        <v>572</v>
      </c>
      <c r="B1349" s="134" t="s">
        <v>573</v>
      </c>
      <c r="C1349" s="139"/>
      <c r="D1349" s="166">
        <v>0.5</v>
      </c>
      <c r="E1349" s="177">
        <v>0.5</v>
      </c>
    </row>
    <row r="1350" spans="1:5" ht="30">
      <c r="A1350" s="124" t="s">
        <v>574</v>
      </c>
      <c r="B1350" s="134" t="s">
        <v>575</v>
      </c>
      <c r="C1350" s="139"/>
      <c r="D1350" s="166">
        <v>0.5</v>
      </c>
      <c r="E1350" s="177">
        <v>0.5</v>
      </c>
    </row>
    <row r="1351" spans="1:5" ht="30">
      <c r="A1351" s="124" t="s">
        <v>2635</v>
      </c>
      <c r="B1351" s="134" t="s">
        <v>2636</v>
      </c>
      <c r="C1351" s="139"/>
      <c r="D1351" s="170">
        <v>5.0521906103107028E-11</v>
      </c>
      <c r="E1351" s="181">
        <v>1.7640298111132324E-9</v>
      </c>
    </row>
    <row r="1352" spans="1:5" ht="30">
      <c r="A1352" s="124" t="s">
        <v>2637</v>
      </c>
      <c r="B1352" s="134" t="s">
        <v>2638</v>
      </c>
      <c r="C1352" s="139"/>
      <c r="D1352" s="161">
        <v>1</v>
      </c>
      <c r="E1352" s="172">
        <v>1</v>
      </c>
    </row>
    <row r="1353" spans="1:5" ht="30">
      <c r="A1353" s="124" t="s">
        <v>576</v>
      </c>
      <c r="B1353" s="134" t="s">
        <v>577</v>
      </c>
      <c r="C1353" s="139"/>
      <c r="D1353" s="166">
        <v>0.5</v>
      </c>
      <c r="E1353" s="177">
        <v>0.5</v>
      </c>
    </row>
    <row r="1354" spans="1:5" ht="30">
      <c r="A1354" s="124" t="s">
        <v>578</v>
      </c>
      <c r="B1354" s="134" t="s">
        <v>579</v>
      </c>
      <c r="C1354" s="139"/>
      <c r="D1354" s="166">
        <v>0.5</v>
      </c>
      <c r="E1354" s="177">
        <v>0.5</v>
      </c>
    </row>
    <row r="1355" spans="1:5" ht="30">
      <c r="A1355" s="124" t="s">
        <v>2639</v>
      </c>
      <c r="B1355" s="134" t="s">
        <v>2640</v>
      </c>
      <c r="C1355" s="139"/>
      <c r="D1355" s="170">
        <v>3.9079073310688273E-9</v>
      </c>
      <c r="E1355" s="181">
        <v>8.6243218788695231E-8</v>
      </c>
    </row>
    <row r="1356" spans="1:5" ht="30">
      <c r="A1356" s="124" t="s">
        <v>2641</v>
      </c>
      <c r="B1356" s="134" t="s">
        <v>2642</v>
      </c>
      <c r="C1356" s="139"/>
      <c r="D1356" s="161">
        <v>1</v>
      </c>
      <c r="E1356" s="172">
        <v>1</v>
      </c>
    </row>
    <row r="1357" spans="1:5" ht="30">
      <c r="A1357" s="124" t="s">
        <v>542</v>
      </c>
      <c r="B1357" s="134" t="s">
        <v>543</v>
      </c>
      <c r="C1357" s="139"/>
      <c r="D1357" s="166">
        <v>0.5</v>
      </c>
      <c r="E1357" s="177">
        <v>0.5</v>
      </c>
    </row>
    <row r="1358" spans="1:5" ht="30">
      <c r="A1358" s="124" t="s">
        <v>544</v>
      </c>
      <c r="B1358" s="134" t="s">
        <v>545</v>
      </c>
      <c r="C1358" s="139"/>
      <c r="D1358" s="166">
        <v>0.5</v>
      </c>
      <c r="E1358" s="177">
        <v>0.5</v>
      </c>
    </row>
    <row r="1359" spans="1:5" ht="30">
      <c r="A1359" s="124" t="s">
        <v>2643</v>
      </c>
      <c r="B1359" s="134" t="s">
        <v>2644</v>
      </c>
      <c r="C1359" s="139"/>
      <c r="D1359" s="166">
        <v>0.5</v>
      </c>
      <c r="E1359" s="180">
        <v>2.8624373953789473E-3</v>
      </c>
    </row>
    <row r="1360" spans="1:5" ht="30">
      <c r="A1360" s="124" t="s">
        <v>2645</v>
      </c>
      <c r="B1360" s="134" t="s">
        <v>2646</v>
      </c>
      <c r="C1360" s="139"/>
      <c r="D1360" s="166">
        <v>0.5</v>
      </c>
      <c r="E1360" s="180">
        <v>2.8624373953789473E-3</v>
      </c>
    </row>
    <row r="1361" spans="1:5" ht="30">
      <c r="A1361" s="124" t="s">
        <v>546</v>
      </c>
      <c r="B1361" s="134" t="s">
        <v>547</v>
      </c>
      <c r="C1361" s="139"/>
      <c r="D1361" s="166">
        <v>0.33329999446868896</v>
      </c>
      <c r="E1361" s="177">
        <v>0.33329999446868896</v>
      </c>
    </row>
    <row r="1362" spans="1:5" ht="30">
      <c r="A1362" s="124" t="s">
        <v>548</v>
      </c>
      <c r="B1362" s="134" t="s">
        <v>549</v>
      </c>
      <c r="C1362" s="139"/>
      <c r="D1362" s="166">
        <v>0.33335000276565552</v>
      </c>
      <c r="E1362" s="177">
        <v>0.33335000276565552</v>
      </c>
    </row>
    <row r="1363" spans="1:5" ht="30">
      <c r="A1363" s="124" t="s">
        <v>550</v>
      </c>
      <c r="B1363" s="134" t="s">
        <v>551</v>
      </c>
      <c r="C1363" s="139"/>
      <c r="D1363" s="166">
        <v>0.33335000276565552</v>
      </c>
      <c r="E1363" s="177">
        <v>0.33335000276565552</v>
      </c>
    </row>
    <row r="1364" spans="1:5" ht="30">
      <c r="A1364" s="124" t="s">
        <v>2647</v>
      </c>
      <c r="B1364" s="134" t="s">
        <v>2648</v>
      </c>
      <c r="C1364" s="139"/>
      <c r="D1364" s="170">
        <v>3.3859759440701964E-9</v>
      </c>
      <c r="E1364" s="181">
        <v>7.8428612937386788E-8</v>
      </c>
    </row>
    <row r="1365" spans="1:5" ht="30">
      <c r="A1365" s="124" t="s">
        <v>2649</v>
      </c>
      <c r="B1365" s="134" t="s">
        <v>2650</v>
      </c>
      <c r="C1365" s="139"/>
      <c r="D1365" s="170">
        <v>3.3859759440701964E-9</v>
      </c>
      <c r="E1365" s="181">
        <v>7.8428612937386788E-8</v>
      </c>
    </row>
    <row r="1366" spans="1:5" ht="30">
      <c r="A1366" s="124" t="s">
        <v>2651</v>
      </c>
      <c r="B1366" s="134" t="s">
        <v>2652</v>
      </c>
      <c r="C1366" s="139"/>
      <c r="D1366" s="161">
        <v>1</v>
      </c>
      <c r="E1366" s="177">
        <v>0.99999982118606567</v>
      </c>
    </row>
    <row r="1367" spans="1:5" ht="30">
      <c r="A1367" s="124" t="s">
        <v>2653</v>
      </c>
      <c r="B1367" s="134" t="s">
        <v>2654</v>
      </c>
      <c r="C1367" s="139"/>
      <c r="D1367" s="131" t="s">
        <v>1328</v>
      </c>
      <c r="E1367" s="152" t="s">
        <v>1328</v>
      </c>
    </row>
    <row r="1368" spans="1:5" ht="30">
      <c r="A1368" s="124" t="s">
        <v>2655</v>
      </c>
      <c r="B1368" s="134" t="s">
        <v>2656</v>
      </c>
      <c r="C1368" s="139" t="s">
        <v>42</v>
      </c>
      <c r="D1368" s="167">
        <v>130.08088684082031</v>
      </c>
      <c r="E1368" s="178">
        <v>823.99993896484375</v>
      </c>
    </row>
    <row r="1369" spans="1:5" ht="30">
      <c r="A1369" s="124" t="s">
        <v>2657</v>
      </c>
      <c r="B1369" s="134" t="s">
        <v>2658</v>
      </c>
      <c r="C1369" s="139" t="s">
        <v>42</v>
      </c>
      <c r="D1369" s="162">
        <v>55.881435394287109</v>
      </c>
      <c r="E1369" s="173">
        <v>25.000288009643555</v>
      </c>
    </row>
    <row r="1370" spans="1:5" ht="30">
      <c r="A1370" s="124" t="s">
        <v>2659</v>
      </c>
      <c r="B1370" s="134" t="s">
        <v>2660</v>
      </c>
      <c r="C1370" s="139" t="s">
        <v>42</v>
      </c>
      <c r="D1370" s="167">
        <v>146.44114685058594</v>
      </c>
      <c r="E1370" s="173">
        <v>-17.777778625488281</v>
      </c>
    </row>
    <row r="1371" spans="1:5" ht="30">
      <c r="A1371" s="124" t="s">
        <v>2661</v>
      </c>
      <c r="B1371" s="134" t="s">
        <v>2662</v>
      </c>
      <c r="C1371" s="139" t="s">
        <v>1282</v>
      </c>
      <c r="D1371" s="167">
        <v>631.48919677734375</v>
      </c>
      <c r="E1371" s="181">
        <v>5.0631019377078701E-9</v>
      </c>
    </row>
    <row r="1372" spans="1:5" ht="30">
      <c r="A1372" s="124" t="s">
        <v>2663</v>
      </c>
      <c r="B1372" s="134" t="s">
        <v>2664</v>
      </c>
      <c r="C1372" s="139" t="s">
        <v>45</v>
      </c>
      <c r="D1372" s="161">
        <v>2.9639835357666016</v>
      </c>
      <c r="E1372" s="173">
        <v>20.294239044189453</v>
      </c>
    </row>
    <row r="1373" spans="1:5" ht="30">
      <c r="A1373" s="124" t="s">
        <v>2665</v>
      </c>
      <c r="B1373" s="134" t="s">
        <v>2666</v>
      </c>
      <c r="C1373" s="139" t="s">
        <v>45</v>
      </c>
      <c r="D1373" s="162">
        <v>13.612595558166504</v>
      </c>
      <c r="E1373" s="177">
        <v>2.9355216771364212E-2</v>
      </c>
    </row>
    <row r="1374" spans="1:5" ht="30">
      <c r="A1374" s="124" t="s">
        <v>2667</v>
      </c>
      <c r="B1374" s="134" t="s">
        <v>2668</v>
      </c>
      <c r="C1374" s="139" t="s">
        <v>45</v>
      </c>
      <c r="D1374" s="162">
        <v>16.203100204467773</v>
      </c>
      <c r="E1374" s="172">
        <v>3.1277782917022705</v>
      </c>
    </row>
    <row r="1375" spans="1:5" ht="30">
      <c r="A1375" s="124" t="s">
        <v>2669</v>
      </c>
      <c r="B1375" s="134" t="s">
        <v>2670</v>
      </c>
      <c r="C1375" s="139" t="s">
        <v>45</v>
      </c>
      <c r="D1375" s="162">
        <v>66.367889404296875</v>
      </c>
      <c r="E1375" s="173">
        <v>75.6376953125</v>
      </c>
    </row>
    <row r="1376" spans="1:5" ht="30">
      <c r="A1376" s="124" t="s">
        <v>2671</v>
      </c>
      <c r="B1376" s="134" t="s">
        <v>2672</v>
      </c>
      <c r="C1376" s="139" t="s">
        <v>45</v>
      </c>
      <c r="D1376" s="166">
        <v>0.79824978113174438</v>
      </c>
      <c r="E1376" s="177">
        <v>0.91092914342880249</v>
      </c>
    </row>
    <row r="1377" spans="1:5" ht="30">
      <c r="A1377" s="124" t="s">
        <v>2673</v>
      </c>
      <c r="B1377" s="134" t="s">
        <v>2674</v>
      </c>
      <c r="C1377" s="139" t="s">
        <v>45</v>
      </c>
      <c r="D1377" s="166">
        <v>5.4181110113859177E-2</v>
      </c>
      <c r="E1377" s="176">
        <v>0</v>
      </c>
    </row>
    <row r="1378" spans="1:5" ht="30">
      <c r="A1378" s="124" t="s">
        <v>2675</v>
      </c>
      <c r="B1378" s="134" t="s">
        <v>2676</v>
      </c>
      <c r="C1378" s="139" t="s">
        <v>80</v>
      </c>
      <c r="D1378" s="167">
        <v>536.89263916015625</v>
      </c>
      <c r="E1378" s="178" t="s">
        <v>6646</v>
      </c>
    </row>
    <row r="1379" spans="1:5" ht="45">
      <c r="A1379" s="124" t="s">
        <v>2677</v>
      </c>
      <c r="B1379" s="134" t="s">
        <v>2678</v>
      </c>
      <c r="C1379" s="139" t="s">
        <v>123</v>
      </c>
      <c r="D1379" s="164">
        <v>1585.7432861328125</v>
      </c>
      <c r="E1379" s="175" t="s">
        <v>6646</v>
      </c>
    </row>
    <row r="1380" spans="1:5" ht="45">
      <c r="A1380" s="124" t="s">
        <v>2679</v>
      </c>
      <c r="B1380" s="134" t="s">
        <v>2680</v>
      </c>
      <c r="C1380" s="139"/>
      <c r="D1380" s="167">
        <v>554.8121337890625</v>
      </c>
      <c r="E1380" s="178" t="s">
        <v>6646</v>
      </c>
    </row>
    <row r="1381" spans="1:5" ht="30">
      <c r="A1381" s="124" t="s">
        <v>2681</v>
      </c>
      <c r="B1381" s="134" t="s">
        <v>2682</v>
      </c>
      <c r="C1381" s="139" t="s">
        <v>20</v>
      </c>
      <c r="D1381" s="169">
        <v>2.4032858200371265E-3</v>
      </c>
      <c r="E1381" s="176">
        <v>0</v>
      </c>
    </row>
    <row r="1382" spans="1:5" ht="30">
      <c r="A1382" s="124" t="s">
        <v>2683</v>
      </c>
      <c r="B1382" s="134" t="s">
        <v>2684</v>
      </c>
      <c r="C1382" s="139" t="s">
        <v>80</v>
      </c>
      <c r="D1382" s="161">
        <v>8.4643850326538086</v>
      </c>
      <c r="E1382" s="172" t="s">
        <v>6646</v>
      </c>
    </row>
    <row r="1383" spans="1:5" ht="30">
      <c r="A1383" s="124" t="s">
        <v>2685</v>
      </c>
      <c r="B1383" s="134" t="s">
        <v>2686</v>
      </c>
      <c r="C1383" s="139" t="s">
        <v>123</v>
      </c>
      <c r="D1383" s="162">
        <v>25.000049591064453</v>
      </c>
      <c r="E1383" s="173" t="s">
        <v>6646</v>
      </c>
    </row>
    <row r="1384" spans="1:5" ht="30">
      <c r="A1384" s="124" t="s">
        <v>2687</v>
      </c>
      <c r="B1384" s="134" t="s">
        <v>2688</v>
      </c>
      <c r="C1384" s="139"/>
      <c r="D1384" s="165">
        <v>0</v>
      </c>
      <c r="E1384" s="176">
        <v>0</v>
      </c>
    </row>
    <row r="1385" spans="1:5" ht="30">
      <c r="A1385" s="124" t="s">
        <v>2689</v>
      </c>
      <c r="B1385" s="134" t="s">
        <v>2690</v>
      </c>
      <c r="C1385" s="139" t="s">
        <v>1308</v>
      </c>
      <c r="D1385" s="165">
        <v>0</v>
      </c>
      <c r="E1385" s="176">
        <v>0</v>
      </c>
    </row>
    <row r="1386" spans="1:5" ht="30">
      <c r="A1386" s="124" t="s">
        <v>2691</v>
      </c>
      <c r="B1386" s="134" t="s">
        <v>2692</v>
      </c>
      <c r="C1386" s="139" t="s">
        <v>1308</v>
      </c>
      <c r="D1386" s="165">
        <v>0</v>
      </c>
      <c r="E1386" s="176">
        <v>0</v>
      </c>
    </row>
    <row r="1387" spans="1:5" ht="30">
      <c r="A1387" s="124" t="s">
        <v>2693</v>
      </c>
      <c r="B1387" s="134" t="s">
        <v>2694</v>
      </c>
      <c r="C1387" s="139" t="s">
        <v>45</v>
      </c>
      <c r="D1387" s="161">
        <v>6</v>
      </c>
      <c r="E1387" s="172">
        <v>6</v>
      </c>
    </row>
    <row r="1388" spans="1:5" ht="30">
      <c r="A1388" s="124" t="s">
        <v>2695</v>
      </c>
      <c r="B1388" s="134" t="s">
        <v>2696</v>
      </c>
      <c r="C1388" s="139" t="s">
        <v>45</v>
      </c>
      <c r="D1388" s="161">
        <v>2.9639835357666016</v>
      </c>
      <c r="E1388" s="173">
        <v>20.294239044189453</v>
      </c>
    </row>
    <row r="1389" spans="1:5" ht="30">
      <c r="A1389" s="124" t="s">
        <v>2697</v>
      </c>
      <c r="B1389" s="134" t="s">
        <v>2698</v>
      </c>
      <c r="C1389" s="139" t="s">
        <v>45</v>
      </c>
      <c r="D1389" s="162">
        <v>16.203100204467773</v>
      </c>
      <c r="E1389" s="172">
        <v>3.1277782917022705</v>
      </c>
    </row>
    <row r="1390" spans="1:5" ht="30">
      <c r="A1390" s="124" t="s">
        <v>2699</v>
      </c>
      <c r="B1390" s="134" t="s">
        <v>2700</v>
      </c>
      <c r="C1390" s="139" t="s">
        <v>1308</v>
      </c>
      <c r="D1390" s="165">
        <v>0</v>
      </c>
      <c r="E1390" s="176">
        <v>0</v>
      </c>
    </row>
    <row r="1391" spans="1:5" ht="45">
      <c r="A1391" s="124" t="s">
        <v>2701</v>
      </c>
      <c r="B1391" s="134" t="s">
        <v>2702</v>
      </c>
      <c r="C1391" s="139"/>
      <c r="D1391" s="165">
        <v>0</v>
      </c>
      <c r="E1391" s="176">
        <v>0</v>
      </c>
    </row>
    <row r="1392" spans="1:5" ht="45">
      <c r="A1392" s="124" t="s">
        <v>2703</v>
      </c>
      <c r="B1392" s="134" t="s">
        <v>2704</v>
      </c>
      <c r="C1392" s="139"/>
      <c r="D1392" s="165">
        <v>0</v>
      </c>
      <c r="E1392" s="176">
        <v>0</v>
      </c>
    </row>
    <row r="1393" spans="1:5" ht="45">
      <c r="A1393" s="124" t="s">
        <v>2705</v>
      </c>
      <c r="B1393" s="134" t="s">
        <v>2706</v>
      </c>
      <c r="C1393" s="139"/>
      <c r="D1393" s="165">
        <v>0</v>
      </c>
      <c r="E1393" s="176">
        <v>0</v>
      </c>
    </row>
    <row r="1394" spans="1:5" ht="45">
      <c r="A1394" s="124" t="s">
        <v>2707</v>
      </c>
      <c r="B1394" s="134" t="s">
        <v>2708</v>
      </c>
      <c r="C1394" s="139"/>
      <c r="D1394" s="165">
        <v>0</v>
      </c>
      <c r="E1394" s="176">
        <v>0</v>
      </c>
    </row>
    <row r="1395" spans="1:5" ht="30">
      <c r="A1395" s="124" t="s">
        <v>2709</v>
      </c>
      <c r="B1395" s="134" t="s">
        <v>2710</v>
      </c>
      <c r="C1395" s="139" t="s">
        <v>1308</v>
      </c>
      <c r="D1395" s="165">
        <v>0</v>
      </c>
      <c r="E1395" s="176">
        <v>0</v>
      </c>
    </row>
    <row r="1396" spans="1:5" ht="45">
      <c r="A1396" s="124" t="s">
        <v>2711</v>
      </c>
      <c r="B1396" s="134" t="s">
        <v>2712</v>
      </c>
      <c r="C1396" s="139" t="s">
        <v>1317</v>
      </c>
      <c r="D1396" s="165">
        <v>0</v>
      </c>
      <c r="E1396" s="176">
        <v>0</v>
      </c>
    </row>
    <row r="1397" spans="1:5" ht="45">
      <c r="A1397" s="124" t="s">
        <v>2713</v>
      </c>
      <c r="B1397" s="134" t="s">
        <v>2714</v>
      </c>
      <c r="C1397" s="139" t="s">
        <v>1323</v>
      </c>
      <c r="D1397" s="165">
        <v>0</v>
      </c>
      <c r="E1397" s="176">
        <v>0</v>
      </c>
    </row>
    <row r="1398" spans="1:5" ht="45">
      <c r="A1398" s="124" t="s">
        <v>2715</v>
      </c>
      <c r="B1398" s="134" t="s">
        <v>2716</v>
      </c>
      <c r="C1398" s="139" t="s">
        <v>1323</v>
      </c>
      <c r="D1398" s="165">
        <v>0</v>
      </c>
      <c r="E1398" s="176">
        <v>0</v>
      </c>
    </row>
    <row r="1399" spans="1:5" ht="45">
      <c r="A1399" s="124" t="s">
        <v>2717</v>
      </c>
      <c r="B1399" s="134" t="s">
        <v>2718</v>
      </c>
      <c r="C1399" s="139" t="s">
        <v>1320</v>
      </c>
      <c r="D1399" s="165">
        <v>0</v>
      </c>
      <c r="E1399" s="176">
        <v>0</v>
      </c>
    </row>
    <row r="1400" spans="1:5" ht="30">
      <c r="A1400" s="124" t="s">
        <v>2719</v>
      </c>
      <c r="B1400" s="134" t="s">
        <v>2720</v>
      </c>
      <c r="C1400" s="139" t="s">
        <v>1308</v>
      </c>
      <c r="D1400" s="165">
        <v>0</v>
      </c>
      <c r="E1400" s="176">
        <v>0</v>
      </c>
    </row>
    <row r="1401" spans="1:5" ht="45">
      <c r="A1401" s="124" t="s">
        <v>2721</v>
      </c>
      <c r="B1401" s="134" t="s">
        <v>2722</v>
      </c>
      <c r="C1401" s="139" t="s">
        <v>1317</v>
      </c>
      <c r="D1401" s="165">
        <v>0</v>
      </c>
      <c r="E1401" s="176">
        <v>0</v>
      </c>
    </row>
    <row r="1402" spans="1:5" ht="45">
      <c r="A1402" s="124" t="s">
        <v>2723</v>
      </c>
      <c r="B1402" s="134" t="s">
        <v>2724</v>
      </c>
      <c r="C1402" s="139" t="s">
        <v>1323</v>
      </c>
      <c r="D1402" s="165">
        <v>0</v>
      </c>
      <c r="E1402" s="176">
        <v>0</v>
      </c>
    </row>
    <row r="1403" spans="1:5" ht="45">
      <c r="A1403" s="124" t="s">
        <v>2725</v>
      </c>
      <c r="B1403" s="134" t="s">
        <v>2726</v>
      </c>
      <c r="C1403" s="139" t="s">
        <v>1323</v>
      </c>
      <c r="D1403" s="165">
        <v>0</v>
      </c>
      <c r="E1403" s="176">
        <v>0</v>
      </c>
    </row>
    <row r="1404" spans="1:5" ht="45">
      <c r="A1404" s="124" t="s">
        <v>2727</v>
      </c>
      <c r="B1404" s="134" t="s">
        <v>2728</v>
      </c>
      <c r="C1404" s="139" t="s">
        <v>1320</v>
      </c>
      <c r="D1404" s="165">
        <v>0</v>
      </c>
      <c r="E1404" s="176">
        <v>0</v>
      </c>
    </row>
    <row r="1405" spans="1:5" ht="30">
      <c r="A1405" s="124" t="s">
        <v>2729</v>
      </c>
      <c r="B1405" s="134" t="s">
        <v>2730</v>
      </c>
      <c r="C1405" s="139"/>
      <c r="D1405" s="131" t="s">
        <v>1328</v>
      </c>
      <c r="E1405" s="152" t="s">
        <v>1328</v>
      </c>
    </row>
    <row r="1406" spans="1:5" ht="30">
      <c r="A1406" s="124" t="s">
        <v>2731</v>
      </c>
      <c r="B1406" s="134" t="s">
        <v>2732</v>
      </c>
      <c r="C1406" s="139" t="s">
        <v>20</v>
      </c>
      <c r="D1406" s="162">
        <v>82.927436828613281</v>
      </c>
      <c r="E1406" s="181">
        <v>2.9418970370898023E-7</v>
      </c>
    </row>
    <row r="1407" spans="1:5" ht="30">
      <c r="A1407" s="124" t="s">
        <v>2733</v>
      </c>
      <c r="B1407" s="134" t="s">
        <v>2734</v>
      </c>
      <c r="C1407" s="139" t="s">
        <v>50</v>
      </c>
      <c r="D1407" s="162">
        <v>54.005958557128906</v>
      </c>
      <c r="E1407" s="173">
        <v>50.905231475830078</v>
      </c>
    </row>
    <row r="1408" spans="1:5" ht="30">
      <c r="A1408" s="124" t="s">
        <v>2735</v>
      </c>
      <c r="B1408" s="134" t="s">
        <v>2736</v>
      </c>
      <c r="C1408" s="139" t="s">
        <v>348</v>
      </c>
      <c r="D1408" s="164">
        <v>2875.55322265625</v>
      </c>
      <c r="E1408" s="175">
        <v>2889.140869140625</v>
      </c>
    </row>
    <row r="1409" spans="1:5" ht="30">
      <c r="A1409" s="124" t="s">
        <v>2737</v>
      </c>
      <c r="B1409" s="134" t="s">
        <v>2738</v>
      </c>
      <c r="C1409" s="139" t="s">
        <v>42</v>
      </c>
      <c r="D1409" s="167">
        <v>290.00531005859375</v>
      </c>
      <c r="E1409" s="178">
        <v>290.00326538085937</v>
      </c>
    </row>
    <row r="1410" spans="1:5" ht="30">
      <c r="A1410" s="124" t="s">
        <v>2739</v>
      </c>
      <c r="B1410" s="134" t="s">
        <v>2740</v>
      </c>
      <c r="C1410" s="139" t="s">
        <v>20</v>
      </c>
      <c r="D1410" s="162">
        <v>82.927436828613281</v>
      </c>
      <c r="E1410" s="181">
        <v>2.9418970370898023E-7</v>
      </c>
    </row>
    <row r="1411" spans="1:5" ht="30">
      <c r="A1411" s="124" t="s">
        <v>2741</v>
      </c>
      <c r="B1411" s="134" t="s">
        <v>2742</v>
      </c>
      <c r="C1411" s="139" t="s">
        <v>50</v>
      </c>
      <c r="D1411" s="162">
        <v>52.432971954345703</v>
      </c>
      <c r="E1411" s="173">
        <v>50.905231475830078</v>
      </c>
    </row>
    <row r="1412" spans="1:5" ht="30">
      <c r="A1412" s="124" t="s">
        <v>2743</v>
      </c>
      <c r="B1412" s="134" t="s">
        <v>2744</v>
      </c>
      <c r="C1412" s="139" t="s">
        <v>42</v>
      </c>
      <c r="D1412" s="167">
        <v>385</v>
      </c>
      <c r="E1412" s="178">
        <v>290.00326538085937</v>
      </c>
    </row>
    <row r="1413" spans="1:5" ht="30">
      <c r="A1413" s="124" t="s">
        <v>2745</v>
      </c>
      <c r="B1413" s="134" t="s">
        <v>2746</v>
      </c>
      <c r="C1413" s="139" t="s">
        <v>348</v>
      </c>
      <c r="D1413" s="163">
        <v>3154.57373046875</v>
      </c>
      <c r="E1413" s="175">
        <v>2889.140869140625</v>
      </c>
    </row>
    <row r="1414" spans="1:5" ht="30">
      <c r="A1414" s="124" t="s">
        <v>2747</v>
      </c>
      <c r="B1414" s="134" t="s">
        <v>2748</v>
      </c>
      <c r="C1414" s="139" t="s">
        <v>20</v>
      </c>
      <c r="D1414" s="167">
        <v>126.51215362548828</v>
      </c>
      <c r="E1414" s="181">
        <v>4.6741709525122133E-7</v>
      </c>
    </row>
    <row r="1415" spans="1:5" ht="30">
      <c r="A1415" s="124" t="s">
        <v>2749</v>
      </c>
      <c r="B1415" s="134" t="s">
        <v>2750</v>
      </c>
      <c r="C1415" s="139" t="s">
        <v>20</v>
      </c>
      <c r="D1415" s="166">
        <v>0.60012006759643555</v>
      </c>
      <c r="E1415" s="176">
        <v>0</v>
      </c>
    </row>
    <row r="1416" spans="1:5" ht="30">
      <c r="A1416" s="124" t="s">
        <v>2751</v>
      </c>
      <c r="B1416" s="134" t="s">
        <v>2752</v>
      </c>
      <c r="C1416" s="139" t="s">
        <v>42</v>
      </c>
      <c r="D1416" s="167">
        <v>625.93548583984375</v>
      </c>
      <c r="E1416" s="178">
        <v>823.99993896484375</v>
      </c>
    </row>
    <row r="1417" spans="1:5" ht="30">
      <c r="A1417" s="124" t="s">
        <v>2753</v>
      </c>
      <c r="B1417" s="134" t="s">
        <v>2754</v>
      </c>
      <c r="C1417" s="139" t="s">
        <v>42</v>
      </c>
      <c r="D1417" s="167">
        <v>474.39453125</v>
      </c>
      <c r="E1417" s="178">
        <v>823.99993896484375</v>
      </c>
    </row>
    <row r="1418" spans="1:5" ht="30">
      <c r="A1418" s="124" t="s">
        <v>2755</v>
      </c>
      <c r="B1418" s="134" t="s">
        <v>2756</v>
      </c>
      <c r="C1418" s="139" t="s">
        <v>15</v>
      </c>
      <c r="D1418" s="163">
        <v>6427.44677734375</v>
      </c>
      <c r="E1418" s="176">
        <v>0</v>
      </c>
    </row>
    <row r="1419" spans="1:5" ht="30">
      <c r="A1419" s="124" t="s">
        <v>2757</v>
      </c>
      <c r="B1419" s="134" t="s">
        <v>2758</v>
      </c>
      <c r="C1419" s="139" t="s">
        <v>15</v>
      </c>
      <c r="D1419" s="167">
        <v>176.75479125976562</v>
      </c>
      <c r="E1419" s="176">
        <v>0</v>
      </c>
    </row>
    <row r="1420" spans="1:5" ht="30">
      <c r="A1420" s="124" t="s">
        <v>2759</v>
      </c>
      <c r="B1420" s="134" t="s">
        <v>2760</v>
      </c>
      <c r="C1420" s="139" t="s">
        <v>15</v>
      </c>
      <c r="D1420" s="165">
        <v>0</v>
      </c>
      <c r="E1420" s="176">
        <v>0</v>
      </c>
    </row>
    <row r="1421" spans="1:5" ht="30">
      <c r="A1421" s="124" t="s">
        <v>2761</v>
      </c>
      <c r="B1421" s="134" t="s">
        <v>2762</v>
      </c>
      <c r="C1421" s="139" t="s">
        <v>65</v>
      </c>
      <c r="D1421" s="161">
        <v>2.4906601905822754</v>
      </c>
      <c r="E1421" s="176">
        <v>0</v>
      </c>
    </row>
    <row r="1422" spans="1:5" ht="30">
      <c r="A1422" s="124" t="s">
        <v>2763</v>
      </c>
      <c r="B1422" s="134" t="s">
        <v>2764</v>
      </c>
      <c r="C1422" s="139" t="s">
        <v>50</v>
      </c>
      <c r="D1422" s="161">
        <v>1.5729893445968628</v>
      </c>
      <c r="E1422" s="176">
        <v>0</v>
      </c>
    </row>
    <row r="1423" spans="1:5" ht="30">
      <c r="A1423" s="124" t="s">
        <v>2765</v>
      </c>
      <c r="B1423" s="134" t="s">
        <v>2766</v>
      </c>
      <c r="C1423" s="139"/>
      <c r="D1423" s="131" t="s">
        <v>1328</v>
      </c>
      <c r="E1423" s="152" t="s">
        <v>1328</v>
      </c>
    </row>
    <row r="1424" spans="1:5" ht="30">
      <c r="A1424" s="124" t="s">
        <v>2767</v>
      </c>
      <c r="B1424" s="134" t="s">
        <v>2768</v>
      </c>
      <c r="C1424" s="139" t="s">
        <v>20</v>
      </c>
      <c r="D1424" s="162">
        <v>86.677436828613281</v>
      </c>
      <c r="E1424" s="172">
        <v>3.7510507106781006</v>
      </c>
    </row>
    <row r="1425" spans="1:5" ht="30">
      <c r="A1425" s="124" t="s">
        <v>2769</v>
      </c>
      <c r="B1425" s="134" t="s">
        <v>2770</v>
      </c>
      <c r="C1425" s="139" t="s">
        <v>50</v>
      </c>
      <c r="D1425" s="162">
        <v>52.432975769042969</v>
      </c>
      <c r="E1425" s="173">
        <v>50.905231475830078</v>
      </c>
    </row>
    <row r="1426" spans="1:5" ht="30">
      <c r="A1426" s="124" t="s">
        <v>2771</v>
      </c>
      <c r="B1426" s="134" t="s">
        <v>2772</v>
      </c>
      <c r="C1426" s="139" t="s">
        <v>348</v>
      </c>
      <c r="D1426" s="163">
        <v>3037.386962890625</v>
      </c>
      <c r="E1426" s="178">
        <v>444.83514404296875</v>
      </c>
    </row>
    <row r="1427" spans="1:5" ht="30">
      <c r="A1427" s="124" t="s">
        <v>2773</v>
      </c>
      <c r="B1427" s="134" t="s">
        <v>2774</v>
      </c>
      <c r="C1427" s="139" t="s">
        <v>42</v>
      </c>
      <c r="D1427" s="167">
        <v>340.55697631835937</v>
      </c>
      <c r="E1427" s="178">
        <v>105.22232055664062</v>
      </c>
    </row>
    <row r="1428" spans="1:5" ht="30">
      <c r="A1428" s="124" t="s">
        <v>2775</v>
      </c>
      <c r="B1428" s="134" t="s">
        <v>2776</v>
      </c>
      <c r="C1428" s="139" t="s">
        <v>20</v>
      </c>
      <c r="D1428" s="162">
        <v>86.677436828613281</v>
      </c>
      <c r="E1428" s="172">
        <v>3.7510507106781006</v>
      </c>
    </row>
    <row r="1429" spans="1:5" ht="30">
      <c r="A1429" s="124" t="s">
        <v>2777</v>
      </c>
      <c r="B1429" s="134" t="s">
        <v>2778</v>
      </c>
      <c r="C1429" s="139" t="s">
        <v>50</v>
      </c>
      <c r="D1429" s="162">
        <v>50.905799865722656</v>
      </c>
      <c r="E1429" s="173">
        <v>50.905231475830078</v>
      </c>
    </row>
    <row r="1430" spans="1:5" ht="30">
      <c r="A1430" s="124" t="s">
        <v>2779</v>
      </c>
      <c r="B1430" s="134" t="s">
        <v>2780</v>
      </c>
      <c r="C1430" s="139" t="s">
        <v>42</v>
      </c>
      <c r="D1430" s="167">
        <v>485.9000244140625</v>
      </c>
      <c r="E1430" s="178">
        <v>105.22232055664062</v>
      </c>
    </row>
    <row r="1431" spans="1:5" ht="30">
      <c r="A1431" s="124" t="s">
        <v>2781</v>
      </c>
      <c r="B1431" s="134" t="s">
        <v>2782</v>
      </c>
      <c r="C1431" s="139" t="s">
        <v>348</v>
      </c>
      <c r="D1431" s="163">
        <v>3400.43505859375</v>
      </c>
      <c r="E1431" s="178">
        <v>444.83514404296875</v>
      </c>
    </row>
    <row r="1432" spans="1:5" ht="30">
      <c r="A1432" s="124" t="s">
        <v>2783</v>
      </c>
      <c r="B1432" s="134" t="s">
        <v>2784</v>
      </c>
      <c r="C1432" s="139" t="s">
        <v>20</v>
      </c>
      <c r="D1432" s="167">
        <v>126.51215362548828</v>
      </c>
      <c r="E1432" s="181">
        <v>4.6741709525122133E-7</v>
      </c>
    </row>
    <row r="1433" spans="1:5" ht="30">
      <c r="A1433" s="124" t="s">
        <v>2785</v>
      </c>
      <c r="B1433" s="134" t="s">
        <v>2786</v>
      </c>
      <c r="C1433" s="139" t="s">
        <v>20</v>
      </c>
      <c r="D1433" s="166">
        <v>0.60012006759643555</v>
      </c>
      <c r="E1433" s="176">
        <v>0</v>
      </c>
    </row>
    <row r="1434" spans="1:5" ht="30">
      <c r="A1434" s="124" t="s">
        <v>2787</v>
      </c>
      <c r="B1434" s="134" t="s">
        <v>2788</v>
      </c>
      <c r="C1434" s="139" t="s">
        <v>42</v>
      </c>
      <c r="D1434" s="167">
        <v>823.99993896484375</v>
      </c>
      <c r="E1434" s="178">
        <v>823.99993896484375</v>
      </c>
    </row>
    <row r="1435" spans="1:5" ht="30">
      <c r="A1435" s="124" t="s">
        <v>2789</v>
      </c>
      <c r="B1435" s="134" t="s">
        <v>2790</v>
      </c>
      <c r="C1435" s="139" t="s">
        <v>42</v>
      </c>
      <c r="D1435" s="167">
        <v>625.935302734375</v>
      </c>
      <c r="E1435" s="178">
        <v>823.99993896484375</v>
      </c>
    </row>
    <row r="1436" spans="1:5" ht="30">
      <c r="A1436" s="124" t="s">
        <v>2791</v>
      </c>
      <c r="B1436" s="134" t="s">
        <v>2792</v>
      </c>
      <c r="C1436" s="139" t="s">
        <v>15</v>
      </c>
      <c r="D1436" s="163">
        <v>8741.267578125</v>
      </c>
      <c r="E1436" s="176">
        <v>0</v>
      </c>
    </row>
    <row r="1437" spans="1:5" ht="30">
      <c r="A1437" s="124" t="s">
        <v>2793</v>
      </c>
      <c r="B1437" s="134" t="s">
        <v>2794</v>
      </c>
      <c r="C1437" s="139" t="s">
        <v>15</v>
      </c>
      <c r="D1437" s="167">
        <v>240.38485717773437</v>
      </c>
      <c r="E1437" s="176">
        <v>0</v>
      </c>
    </row>
    <row r="1438" spans="1:5" ht="30">
      <c r="A1438" s="124" t="s">
        <v>2795</v>
      </c>
      <c r="B1438" s="134" t="s">
        <v>2796</v>
      </c>
      <c r="C1438" s="139" t="s">
        <v>15</v>
      </c>
      <c r="D1438" s="165">
        <v>0</v>
      </c>
      <c r="E1438" s="176">
        <v>0</v>
      </c>
    </row>
    <row r="1439" spans="1:5" ht="30">
      <c r="A1439" s="124" t="s">
        <v>2797</v>
      </c>
      <c r="B1439" s="134" t="s">
        <v>2798</v>
      </c>
      <c r="C1439" s="139" t="s">
        <v>65</v>
      </c>
      <c r="D1439" s="161">
        <v>2.4910001754760742</v>
      </c>
      <c r="E1439" s="176">
        <v>0</v>
      </c>
    </row>
    <row r="1440" spans="1:5" ht="30">
      <c r="A1440" s="124" t="s">
        <v>2799</v>
      </c>
      <c r="B1440" s="134" t="s">
        <v>2800</v>
      </c>
      <c r="C1440" s="139" t="s">
        <v>50</v>
      </c>
      <c r="D1440" s="161">
        <v>1.5271750688552856</v>
      </c>
      <c r="E1440" s="176">
        <v>0</v>
      </c>
    </row>
    <row r="1441" spans="1:5">
      <c r="A1441" s="124" t="s">
        <v>2801</v>
      </c>
      <c r="B1441" s="134" t="s">
        <v>2802</v>
      </c>
      <c r="C1441" s="139"/>
      <c r="D1441" s="131" t="s">
        <v>2803</v>
      </c>
      <c r="E1441" s="152" t="s">
        <v>2803</v>
      </c>
    </row>
    <row r="1442" spans="1:5">
      <c r="A1442" s="124" t="s">
        <v>2804</v>
      </c>
      <c r="B1442" s="134" t="s">
        <v>2805</v>
      </c>
      <c r="C1442" s="139"/>
      <c r="D1442" s="131" t="s">
        <v>2803</v>
      </c>
      <c r="E1442" s="152" t="s">
        <v>2803</v>
      </c>
    </row>
    <row r="1443" spans="1:5">
      <c r="A1443" s="124" t="s">
        <v>2806</v>
      </c>
      <c r="B1443" s="134" t="s">
        <v>2807</v>
      </c>
      <c r="C1443" s="139" t="s">
        <v>50</v>
      </c>
      <c r="D1443" s="165">
        <v>0</v>
      </c>
      <c r="E1443" s="176">
        <v>0</v>
      </c>
    </row>
    <row r="1444" spans="1:5">
      <c r="A1444" s="124" t="s">
        <v>2808</v>
      </c>
      <c r="B1444" s="134" t="s">
        <v>2809</v>
      </c>
      <c r="C1444" s="139" t="s">
        <v>50</v>
      </c>
      <c r="D1444" s="161">
        <v>7.6999993324279785</v>
      </c>
      <c r="E1444" s="172">
        <v>7.6999139785766602</v>
      </c>
    </row>
    <row r="1445" spans="1:5">
      <c r="A1445" s="124" t="s">
        <v>2810</v>
      </c>
      <c r="B1445" s="134" t="s">
        <v>2811</v>
      </c>
      <c r="C1445" s="139" t="s">
        <v>50</v>
      </c>
      <c r="D1445" s="162">
        <v>10.449999809265137</v>
      </c>
      <c r="E1445" s="173">
        <v>10.449883460998535</v>
      </c>
    </row>
    <row r="1446" spans="1:5">
      <c r="A1446" s="124" t="s">
        <v>2812</v>
      </c>
      <c r="B1446" s="134" t="s">
        <v>2813</v>
      </c>
      <c r="C1446" s="139" t="s">
        <v>42</v>
      </c>
      <c r="D1446" s="167">
        <v>381.83978271484375</v>
      </c>
      <c r="E1446" s="178">
        <v>181.80690002441406</v>
      </c>
    </row>
    <row r="1447" spans="1:5">
      <c r="A1447" s="124" t="s">
        <v>2814</v>
      </c>
      <c r="B1447" s="134" t="s">
        <v>2815</v>
      </c>
      <c r="C1447" s="139" t="s">
        <v>348</v>
      </c>
      <c r="D1447" s="163">
        <v>3224.99853515625</v>
      </c>
      <c r="E1447" s="175">
        <v>2010.0650634765625</v>
      </c>
    </row>
    <row r="1448" spans="1:5">
      <c r="A1448" s="124" t="s">
        <v>2816</v>
      </c>
      <c r="B1448" s="134" t="s">
        <v>2817</v>
      </c>
      <c r="C1448" s="139" t="s">
        <v>20</v>
      </c>
      <c r="D1448" s="170">
        <v>2.9418970370898023E-7</v>
      </c>
      <c r="E1448" s="181">
        <v>2.9418970370898023E-7</v>
      </c>
    </row>
    <row r="1449" spans="1:5">
      <c r="A1449" s="124" t="s">
        <v>2818</v>
      </c>
      <c r="B1449" s="134" t="s">
        <v>2819</v>
      </c>
      <c r="C1449" s="139" t="s">
        <v>50</v>
      </c>
      <c r="D1449" s="161">
        <v>2.75</v>
      </c>
      <c r="E1449" s="172">
        <v>2.749969482421875</v>
      </c>
    </row>
    <row r="1450" spans="1:5">
      <c r="A1450" s="124" t="s">
        <v>2820</v>
      </c>
      <c r="B1450" s="134" t="s">
        <v>2821</v>
      </c>
      <c r="C1450" s="139" t="s">
        <v>42</v>
      </c>
      <c r="D1450" s="167">
        <v>375.49884033203125</v>
      </c>
      <c r="E1450" s="178">
        <v>130.58197021484375</v>
      </c>
    </row>
    <row r="1451" spans="1:5">
      <c r="A1451" s="124" t="s">
        <v>2822</v>
      </c>
      <c r="B1451" s="134" t="s">
        <v>2823</v>
      </c>
      <c r="C1451" s="139" t="s">
        <v>348</v>
      </c>
      <c r="D1451" s="163">
        <v>3224.99853515625</v>
      </c>
      <c r="E1451" s="175">
        <v>2010.0650634765625</v>
      </c>
    </row>
    <row r="1452" spans="1:5">
      <c r="A1452" s="124" t="s">
        <v>2824</v>
      </c>
      <c r="B1452" s="134" t="s">
        <v>2825</v>
      </c>
      <c r="C1452" s="139"/>
      <c r="D1452" s="131" t="s">
        <v>2557</v>
      </c>
      <c r="E1452" s="152" t="s">
        <v>2557</v>
      </c>
    </row>
    <row r="1453" spans="1:5">
      <c r="A1453" s="124" t="s">
        <v>2826</v>
      </c>
      <c r="B1453" s="134" t="s">
        <v>2827</v>
      </c>
      <c r="C1453" s="139"/>
      <c r="D1453" s="131" t="s">
        <v>2560</v>
      </c>
      <c r="E1453" s="152" t="s">
        <v>2560</v>
      </c>
    </row>
    <row r="1454" spans="1:5">
      <c r="A1454" s="124" t="s">
        <v>2828</v>
      </c>
      <c r="B1454" s="134" t="s">
        <v>2829</v>
      </c>
      <c r="C1454" s="139" t="s">
        <v>50</v>
      </c>
      <c r="D1454" s="165">
        <v>0</v>
      </c>
      <c r="E1454" s="176">
        <v>0</v>
      </c>
    </row>
    <row r="1455" spans="1:5">
      <c r="A1455" s="124" t="s">
        <v>2830</v>
      </c>
      <c r="B1455" s="134" t="s">
        <v>2831</v>
      </c>
      <c r="C1455" s="139" t="s">
        <v>50</v>
      </c>
      <c r="D1455" s="165">
        <v>0</v>
      </c>
      <c r="E1455" s="176">
        <v>0</v>
      </c>
    </row>
    <row r="1456" spans="1:5">
      <c r="A1456" s="124" t="s">
        <v>2832</v>
      </c>
      <c r="B1456" s="134" t="s">
        <v>2833</v>
      </c>
      <c r="C1456" s="139" t="s">
        <v>50</v>
      </c>
      <c r="D1456" s="161">
        <v>1.3582460880279541</v>
      </c>
      <c r="E1456" s="172">
        <v>1.3582460880279541</v>
      </c>
    </row>
    <row r="1457" spans="1:5">
      <c r="A1457" s="124" t="s">
        <v>2834</v>
      </c>
      <c r="B1457" s="134" t="s">
        <v>2835</v>
      </c>
      <c r="C1457" s="139" t="s">
        <v>42</v>
      </c>
      <c r="D1457" s="162">
        <v>30.024744033813477</v>
      </c>
      <c r="E1457" s="173">
        <v>27.025815963745117</v>
      </c>
    </row>
    <row r="1458" spans="1:5">
      <c r="A1458" s="124" t="s">
        <v>2836</v>
      </c>
      <c r="B1458" s="134" t="s">
        <v>2837</v>
      </c>
      <c r="C1458" s="139" t="s">
        <v>348</v>
      </c>
      <c r="D1458" s="167">
        <v>125.87984466552734</v>
      </c>
      <c r="E1458" s="178">
        <v>113.33831024169922</v>
      </c>
    </row>
    <row r="1459" spans="1:5">
      <c r="A1459" s="124" t="s">
        <v>2838</v>
      </c>
      <c r="B1459" s="134" t="s">
        <v>2839</v>
      </c>
      <c r="C1459" s="139" t="s">
        <v>20</v>
      </c>
      <c r="D1459" s="163">
        <v>5823.0126953125</v>
      </c>
      <c r="E1459" s="178">
        <v>166.77137756347656</v>
      </c>
    </row>
    <row r="1460" spans="1:5">
      <c r="A1460" s="124" t="s">
        <v>2840</v>
      </c>
      <c r="B1460" s="134" t="s">
        <v>2841</v>
      </c>
      <c r="C1460" s="139" t="s">
        <v>50</v>
      </c>
      <c r="D1460" s="161">
        <v>1.3582460880279541</v>
      </c>
      <c r="E1460" s="172">
        <v>1.3582460880279541</v>
      </c>
    </row>
    <row r="1461" spans="1:5">
      <c r="A1461" s="124" t="s">
        <v>2842</v>
      </c>
      <c r="B1461" s="134" t="s">
        <v>2843</v>
      </c>
      <c r="C1461" s="139" t="s">
        <v>42</v>
      </c>
      <c r="D1461" s="162">
        <v>30.024744033813477</v>
      </c>
      <c r="E1461" s="173">
        <v>27.025815963745117</v>
      </c>
    </row>
    <row r="1462" spans="1:5">
      <c r="A1462" s="124" t="s">
        <v>2844</v>
      </c>
      <c r="B1462" s="134" t="s">
        <v>2845</v>
      </c>
      <c r="C1462" s="139" t="s">
        <v>348</v>
      </c>
      <c r="D1462" s="167">
        <v>125.87984466552734</v>
      </c>
      <c r="E1462" s="178">
        <v>113.33831024169922</v>
      </c>
    </row>
    <row r="1463" spans="1:5">
      <c r="A1463" s="124" t="s">
        <v>2846</v>
      </c>
      <c r="B1463" s="134" t="s">
        <v>2847</v>
      </c>
      <c r="C1463" s="139"/>
      <c r="D1463" s="131" t="s">
        <v>2803</v>
      </c>
      <c r="E1463" s="152" t="s">
        <v>2803</v>
      </c>
    </row>
    <row r="1464" spans="1:5">
      <c r="A1464" s="124" t="s">
        <v>2848</v>
      </c>
      <c r="B1464" s="134" t="s">
        <v>2849</v>
      </c>
      <c r="C1464" s="139"/>
      <c r="D1464" s="131" t="s">
        <v>2803</v>
      </c>
      <c r="E1464" s="152" t="s">
        <v>2803</v>
      </c>
    </row>
    <row r="1465" spans="1:5">
      <c r="A1465" s="124" t="s">
        <v>2850</v>
      </c>
      <c r="B1465" s="134" t="s">
        <v>2851</v>
      </c>
      <c r="C1465" s="139" t="s">
        <v>50</v>
      </c>
      <c r="D1465" s="165">
        <v>0</v>
      </c>
      <c r="E1465" s="176">
        <v>0</v>
      </c>
    </row>
    <row r="1466" spans="1:5">
      <c r="A1466" s="124" t="s">
        <v>2852</v>
      </c>
      <c r="B1466" s="134" t="s">
        <v>2853</v>
      </c>
      <c r="C1466" s="139" t="s">
        <v>50</v>
      </c>
      <c r="D1466" s="165">
        <v>0</v>
      </c>
      <c r="E1466" s="177">
        <v>-0.34473243355751038</v>
      </c>
    </row>
    <row r="1467" spans="1:5">
      <c r="A1467" s="124" t="s">
        <v>2854</v>
      </c>
      <c r="B1467" s="134" t="s">
        <v>2855</v>
      </c>
      <c r="C1467" s="139" t="s">
        <v>50</v>
      </c>
      <c r="D1467" s="161">
        <v>1.3582460880279541</v>
      </c>
      <c r="E1467" s="172">
        <v>1.0135136842727661</v>
      </c>
    </row>
    <row r="1468" spans="1:5">
      <c r="A1468" s="124" t="s">
        <v>2856</v>
      </c>
      <c r="B1468" s="134" t="s">
        <v>2857</v>
      </c>
      <c r="C1468" s="139" t="s">
        <v>42</v>
      </c>
      <c r="D1468" s="162">
        <v>30.013723373413086</v>
      </c>
      <c r="E1468" s="173">
        <v>27.022424697875977</v>
      </c>
    </row>
    <row r="1469" spans="1:5">
      <c r="A1469" s="124" t="s">
        <v>2858</v>
      </c>
      <c r="B1469" s="134" t="s">
        <v>2859</v>
      </c>
      <c r="C1469" s="139" t="s">
        <v>348</v>
      </c>
      <c r="D1469" s="167">
        <v>125.83370208740234</v>
      </c>
      <c r="E1469" s="178">
        <v>113.29216003417969</v>
      </c>
    </row>
    <row r="1470" spans="1:5">
      <c r="A1470" s="124" t="s">
        <v>2860</v>
      </c>
      <c r="B1470" s="134" t="s">
        <v>2861</v>
      </c>
      <c r="C1470" s="139" t="s">
        <v>20</v>
      </c>
      <c r="D1470" s="170">
        <v>2.9418970370898023E-7</v>
      </c>
      <c r="E1470" s="181">
        <v>2.9418970370898023E-7</v>
      </c>
    </row>
    <row r="1471" spans="1:5">
      <c r="A1471" s="124" t="s">
        <v>2862</v>
      </c>
      <c r="B1471" s="134" t="s">
        <v>2863</v>
      </c>
      <c r="C1471" s="139" t="s">
        <v>50</v>
      </c>
      <c r="D1471" s="161">
        <v>1.3582460880279541</v>
      </c>
      <c r="E1471" s="172">
        <v>1.3582460880279541</v>
      </c>
    </row>
    <row r="1472" spans="1:5">
      <c r="A1472" s="124" t="s">
        <v>2864</v>
      </c>
      <c r="B1472" s="134" t="s">
        <v>2865</v>
      </c>
      <c r="C1472" s="139" t="s">
        <v>42</v>
      </c>
      <c r="D1472" s="162">
        <v>30.013723373413086</v>
      </c>
      <c r="E1472" s="173">
        <v>27.014760971069336</v>
      </c>
    </row>
    <row r="1473" spans="1:5">
      <c r="A1473" s="124" t="s">
        <v>2866</v>
      </c>
      <c r="B1473" s="134" t="s">
        <v>2867</v>
      </c>
      <c r="C1473" s="139" t="s">
        <v>348</v>
      </c>
      <c r="D1473" s="167">
        <v>125.83370208740234</v>
      </c>
      <c r="E1473" s="178">
        <v>113.29216003417969</v>
      </c>
    </row>
    <row r="1474" spans="1:5">
      <c r="A1474" s="124" t="s">
        <v>2868</v>
      </c>
      <c r="B1474" s="134" t="s">
        <v>2869</v>
      </c>
      <c r="C1474" s="139"/>
      <c r="D1474" s="131" t="s">
        <v>2557</v>
      </c>
      <c r="E1474" s="152" t="s">
        <v>2557</v>
      </c>
    </row>
    <row r="1475" spans="1:5">
      <c r="A1475" s="124" t="s">
        <v>2870</v>
      </c>
      <c r="B1475" s="134" t="s">
        <v>2871</v>
      </c>
      <c r="C1475" s="139"/>
      <c r="D1475" s="131" t="s">
        <v>2560</v>
      </c>
      <c r="E1475" s="152" t="s">
        <v>2560</v>
      </c>
    </row>
    <row r="1476" spans="1:5">
      <c r="A1476" s="124" t="s">
        <v>2872</v>
      </c>
      <c r="B1476" s="134" t="s">
        <v>2873</v>
      </c>
      <c r="C1476" s="139" t="s">
        <v>50</v>
      </c>
      <c r="D1476" s="165">
        <v>0</v>
      </c>
      <c r="E1476" s="176">
        <v>0</v>
      </c>
    </row>
    <row r="1477" spans="1:5">
      <c r="A1477" s="124" t="s">
        <v>2874</v>
      </c>
      <c r="B1477" s="134" t="s">
        <v>2875</v>
      </c>
      <c r="C1477" s="139" t="s">
        <v>50</v>
      </c>
      <c r="D1477" s="165">
        <v>0</v>
      </c>
      <c r="E1477" s="176">
        <v>0</v>
      </c>
    </row>
    <row r="1478" spans="1:5">
      <c r="A1478" s="124" t="s">
        <v>2876</v>
      </c>
      <c r="B1478" s="134" t="s">
        <v>2877</v>
      </c>
      <c r="C1478" s="139" t="s">
        <v>50</v>
      </c>
      <c r="D1478" s="161">
        <v>3.2082538604736328</v>
      </c>
      <c r="E1478" s="172">
        <v>3.2082540988922119</v>
      </c>
    </row>
    <row r="1479" spans="1:5">
      <c r="A1479" s="124" t="s">
        <v>2878</v>
      </c>
      <c r="B1479" s="134" t="s">
        <v>2879</v>
      </c>
      <c r="C1479" s="139" t="s">
        <v>42</v>
      </c>
      <c r="D1479" s="162">
        <v>41.265895843505859</v>
      </c>
      <c r="E1479" s="173">
        <v>41.547740936279297</v>
      </c>
    </row>
    <row r="1480" spans="1:5">
      <c r="A1480" s="124" t="s">
        <v>2880</v>
      </c>
      <c r="B1480" s="134" t="s">
        <v>2881</v>
      </c>
      <c r="C1480" s="139" t="s">
        <v>348</v>
      </c>
      <c r="D1480" s="167">
        <v>173.04595947265625</v>
      </c>
      <c r="E1480" s="178">
        <v>174.22422790527344</v>
      </c>
    </row>
    <row r="1481" spans="1:5">
      <c r="A1481" s="124" t="s">
        <v>2882</v>
      </c>
      <c r="B1481" s="134" t="s">
        <v>2883</v>
      </c>
      <c r="C1481" s="139" t="s">
        <v>20</v>
      </c>
      <c r="D1481" s="162">
        <v>75.280616760253906</v>
      </c>
      <c r="E1481" s="172">
        <v>3.411163330078125</v>
      </c>
    </row>
    <row r="1482" spans="1:5">
      <c r="A1482" s="124" t="s">
        <v>2884</v>
      </c>
      <c r="B1482" s="134" t="s">
        <v>2885</v>
      </c>
      <c r="C1482" s="139" t="s">
        <v>50</v>
      </c>
      <c r="D1482" s="161">
        <v>3.2082538604736328</v>
      </c>
      <c r="E1482" s="172">
        <v>3.2082540988922119</v>
      </c>
    </row>
    <row r="1483" spans="1:5">
      <c r="A1483" s="124" t="s">
        <v>2886</v>
      </c>
      <c r="B1483" s="134" t="s">
        <v>2887</v>
      </c>
      <c r="C1483" s="139" t="s">
        <v>42</v>
      </c>
      <c r="D1483" s="162">
        <v>41.265895843505859</v>
      </c>
      <c r="E1483" s="173">
        <v>41.547740936279297</v>
      </c>
    </row>
    <row r="1484" spans="1:5">
      <c r="A1484" s="124" t="s">
        <v>2888</v>
      </c>
      <c r="B1484" s="134" t="s">
        <v>2889</v>
      </c>
      <c r="C1484" s="139" t="s">
        <v>348</v>
      </c>
      <c r="D1484" s="167">
        <v>173.04595947265625</v>
      </c>
      <c r="E1484" s="178">
        <v>174.22422790527344</v>
      </c>
    </row>
    <row r="1485" spans="1:5">
      <c r="A1485" s="124" t="s">
        <v>2890</v>
      </c>
      <c r="B1485" s="134" t="s">
        <v>2891</v>
      </c>
      <c r="C1485" s="139"/>
      <c r="D1485" s="131" t="s">
        <v>2803</v>
      </c>
      <c r="E1485" s="152" t="s">
        <v>2803</v>
      </c>
    </row>
    <row r="1486" spans="1:5">
      <c r="A1486" s="124" t="s">
        <v>2892</v>
      </c>
      <c r="B1486" s="134" t="s">
        <v>2893</v>
      </c>
      <c r="C1486" s="139"/>
      <c r="D1486" s="131" t="s">
        <v>2803</v>
      </c>
      <c r="E1486" s="152" t="s">
        <v>2803</v>
      </c>
    </row>
    <row r="1487" spans="1:5">
      <c r="A1487" s="124" t="s">
        <v>2894</v>
      </c>
      <c r="B1487" s="134" t="s">
        <v>2895</v>
      </c>
      <c r="C1487" s="139" t="s">
        <v>50</v>
      </c>
      <c r="D1487" s="165">
        <v>0</v>
      </c>
      <c r="E1487" s="176">
        <v>0</v>
      </c>
    </row>
    <row r="1488" spans="1:5">
      <c r="A1488" s="124" t="s">
        <v>2896</v>
      </c>
      <c r="B1488" s="134" t="s">
        <v>2897</v>
      </c>
      <c r="C1488" s="139" t="s">
        <v>50</v>
      </c>
      <c r="D1488" s="166">
        <v>-1.6662999987602234E-2</v>
      </c>
      <c r="E1488" s="172">
        <v>-2.7693455219268799</v>
      </c>
    </row>
    <row r="1489" spans="1:5">
      <c r="A1489" s="124" t="s">
        <v>2898</v>
      </c>
      <c r="B1489" s="134" t="s">
        <v>2899</v>
      </c>
      <c r="C1489" s="139" t="s">
        <v>50</v>
      </c>
      <c r="D1489" s="161">
        <v>3.1915907859802246</v>
      </c>
      <c r="E1489" s="177">
        <v>0.43890854716300964</v>
      </c>
    </row>
    <row r="1490" spans="1:5">
      <c r="A1490" s="124" t="s">
        <v>2900</v>
      </c>
      <c r="B1490" s="134" t="s">
        <v>2901</v>
      </c>
      <c r="C1490" s="139" t="s">
        <v>42</v>
      </c>
      <c r="D1490" s="162">
        <v>41.177188873291016</v>
      </c>
      <c r="E1490" s="173">
        <v>41.517562866210937</v>
      </c>
    </row>
    <row r="1491" spans="1:5">
      <c r="A1491" s="124" t="s">
        <v>2902</v>
      </c>
      <c r="B1491" s="134" t="s">
        <v>2903</v>
      </c>
      <c r="C1491" s="139" t="s">
        <v>348</v>
      </c>
      <c r="D1491" s="167">
        <v>172.67352294921875</v>
      </c>
      <c r="E1491" s="178">
        <v>173.85182189941406</v>
      </c>
    </row>
    <row r="1492" spans="1:5">
      <c r="A1492" s="124" t="s">
        <v>2904</v>
      </c>
      <c r="B1492" s="134" t="s">
        <v>2905</v>
      </c>
      <c r="C1492" s="139" t="s">
        <v>20</v>
      </c>
      <c r="D1492" s="170">
        <v>2.9418970370898023E-7</v>
      </c>
      <c r="E1492" s="181">
        <v>2.9418970370898023E-7</v>
      </c>
    </row>
    <row r="1493" spans="1:5">
      <c r="A1493" s="124" t="s">
        <v>2906</v>
      </c>
      <c r="B1493" s="134" t="s">
        <v>2907</v>
      </c>
      <c r="C1493" s="139" t="s">
        <v>50</v>
      </c>
      <c r="D1493" s="161">
        <v>3.2082538604736328</v>
      </c>
      <c r="E1493" s="172">
        <v>3.2082540988922119</v>
      </c>
    </row>
    <row r="1494" spans="1:5">
      <c r="A1494" s="124" t="s">
        <v>2908</v>
      </c>
      <c r="B1494" s="134" t="s">
        <v>2909</v>
      </c>
      <c r="C1494" s="139" t="s">
        <v>42</v>
      </c>
      <c r="D1494" s="162">
        <v>41.17681884765625</v>
      </c>
      <c r="E1494" s="173">
        <v>41.458663940429687</v>
      </c>
    </row>
    <row r="1495" spans="1:5">
      <c r="A1495" s="124" t="s">
        <v>2910</v>
      </c>
      <c r="B1495" s="134" t="s">
        <v>2911</v>
      </c>
      <c r="C1495" s="139" t="s">
        <v>348</v>
      </c>
      <c r="D1495" s="167">
        <v>172.67352294921875</v>
      </c>
      <c r="E1495" s="178">
        <v>173.85182189941406</v>
      </c>
    </row>
    <row r="1496" spans="1:5">
      <c r="A1496" s="124" t="s">
        <v>2912</v>
      </c>
      <c r="B1496" s="134" t="s">
        <v>2913</v>
      </c>
      <c r="C1496" s="139"/>
      <c r="D1496" s="131" t="s">
        <v>2557</v>
      </c>
      <c r="E1496" s="152" t="s">
        <v>2557</v>
      </c>
    </row>
    <row r="1497" spans="1:5">
      <c r="A1497" s="124" t="s">
        <v>2914</v>
      </c>
      <c r="B1497" s="134" t="s">
        <v>2915</v>
      </c>
      <c r="C1497" s="139"/>
      <c r="D1497" s="131" t="s">
        <v>2560</v>
      </c>
      <c r="E1497" s="152" t="s">
        <v>2560</v>
      </c>
    </row>
    <row r="1498" spans="1:5">
      <c r="A1498" s="124" t="s">
        <v>2916</v>
      </c>
      <c r="B1498" s="134" t="s">
        <v>2917</v>
      </c>
      <c r="C1498" s="139" t="s">
        <v>50</v>
      </c>
      <c r="D1498" s="165">
        <v>0</v>
      </c>
      <c r="E1498" s="176">
        <v>0</v>
      </c>
    </row>
    <row r="1499" spans="1:5">
      <c r="A1499" s="124" t="s">
        <v>2918</v>
      </c>
      <c r="B1499" s="134" t="s">
        <v>2919</v>
      </c>
      <c r="C1499" s="139" t="s">
        <v>50</v>
      </c>
      <c r="D1499" s="165">
        <v>0</v>
      </c>
      <c r="E1499" s="176">
        <v>0</v>
      </c>
    </row>
    <row r="1500" spans="1:5">
      <c r="A1500" s="124" t="s">
        <v>2920</v>
      </c>
      <c r="B1500" s="134" t="s">
        <v>2921</v>
      </c>
      <c r="C1500" s="139" t="s">
        <v>50</v>
      </c>
      <c r="D1500" s="162">
        <v>61.157421112060547</v>
      </c>
      <c r="E1500" s="173">
        <v>53.355121612548828</v>
      </c>
    </row>
    <row r="1501" spans="1:5">
      <c r="A1501" s="124" t="s">
        <v>2922</v>
      </c>
      <c r="B1501" s="134" t="s">
        <v>2923</v>
      </c>
      <c r="C1501" s="139" t="s">
        <v>42</v>
      </c>
      <c r="D1501" s="167">
        <v>105.29946899414062</v>
      </c>
      <c r="E1501" s="178">
        <v>105.17882537841797</v>
      </c>
    </row>
    <row r="1502" spans="1:5">
      <c r="A1502" s="124" t="s">
        <v>2924</v>
      </c>
      <c r="B1502" s="134" t="s">
        <v>2925</v>
      </c>
      <c r="C1502" s="139" t="s">
        <v>348</v>
      </c>
      <c r="D1502" s="167">
        <v>445.92340087890625</v>
      </c>
      <c r="E1502" s="178">
        <v>444.83438110351562</v>
      </c>
    </row>
    <row r="1503" spans="1:5">
      <c r="A1503" s="124" t="s">
        <v>2926</v>
      </c>
      <c r="B1503" s="134" t="s">
        <v>2927</v>
      </c>
      <c r="C1503" s="139" t="s">
        <v>20</v>
      </c>
      <c r="D1503" s="162">
        <v>86.884757995605469</v>
      </c>
      <c r="E1503" s="172">
        <v>3.7510497570037842</v>
      </c>
    </row>
    <row r="1504" spans="1:5">
      <c r="A1504" s="124" t="s">
        <v>2928</v>
      </c>
      <c r="B1504" s="134" t="s">
        <v>2929</v>
      </c>
      <c r="C1504" s="139" t="s">
        <v>50</v>
      </c>
      <c r="D1504" s="162">
        <v>61.157421112060547</v>
      </c>
      <c r="E1504" s="173">
        <v>53.355121612548828</v>
      </c>
    </row>
    <row r="1505" spans="1:5">
      <c r="A1505" s="124" t="s">
        <v>2930</v>
      </c>
      <c r="B1505" s="134" t="s">
        <v>2931</v>
      </c>
      <c r="C1505" s="139" t="s">
        <v>42</v>
      </c>
      <c r="D1505" s="167">
        <v>105.29946899414062</v>
      </c>
      <c r="E1505" s="178">
        <v>105.17882537841797</v>
      </c>
    </row>
    <row r="1506" spans="1:5">
      <c r="A1506" s="124" t="s">
        <v>2932</v>
      </c>
      <c r="B1506" s="134" t="s">
        <v>2933</v>
      </c>
      <c r="C1506" s="139" t="s">
        <v>348</v>
      </c>
      <c r="D1506" s="167">
        <v>445.92340087890625</v>
      </c>
      <c r="E1506" s="178">
        <v>444.83438110351562</v>
      </c>
    </row>
    <row r="1507" spans="1:5">
      <c r="A1507" s="124" t="s">
        <v>2934</v>
      </c>
      <c r="B1507" s="134" t="s">
        <v>2935</v>
      </c>
      <c r="C1507" s="139"/>
      <c r="D1507" s="131" t="s">
        <v>2803</v>
      </c>
      <c r="E1507" s="152" t="s">
        <v>2803</v>
      </c>
    </row>
    <row r="1508" spans="1:5">
      <c r="A1508" s="124" t="s">
        <v>2936</v>
      </c>
      <c r="B1508" s="134" t="s">
        <v>2937</v>
      </c>
      <c r="C1508" s="139"/>
      <c r="D1508" s="131" t="s">
        <v>2803</v>
      </c>
      <c r="E1508" s="152" t="s">
        <v>2803</v>
      </c>
    </row>
    <row r="1509" spans="1:5">
      <c r="A1509" s="124" t="s">
        <v>2938</v>
      </c>
      <c r="B1509" s="134" t="s">
        <v>2939</v>
      </c>
      <c r="C1509" s="139" t="s">
        <v>50</v>
      </c>
      <c r="D1509" s="165">
        <v>0</v>
      </c>
      <c r="E1509" s="176">
        <v>0</v>
      </c>
    </row>
    <row r="1510" spans="1:5">
      <c r="A1510" s="124" t="s">
        <v>2940</v>
      </c>
      <c r="B1510" s="134" t="s">
        <v>2941</v>
      </c>
      <c r="C1510" s="139" t="s">
        <v>50</v>
      </c>
      <c r="D1510" s="166">
        <v>5.3014405071735382E-2</v>
      </c>
      <c r="E1510" s="173">
        <v>-50.974212646484375</v>
      </c>
    </row>
    <row r="1511" spans="1:5">
      <c r="A1511" s="124" t="s">
        <v>2942</v>
      </c>
      <c r="B1511" s="134" t="s">
        <v>2943</v>
      </c>
      <c r="C1511" s="139" t="s">
        <v>50</v>
      </c>
      <c r="D1511" s="162">
        <v>61.210433959960938</v>
      </c>
      <c r="E1511" s="172">
        <v>2.3809096813201904</v>
      </c>
    </row>
    <row r="1512" spans="1:5">
      <c r="A1512" s="124" t="s">
        <v>2944</v>
      </c>
      <c r="B1512" s="134" t="s">
        <v>2945</v>
      </c>
      <c r="C1512" s="139" t="s">
        <v>42</v>
      </c>
      <c r="D1512" s="167">
        <v>103.34848022460937</v>
      </c>
      <c r="E1512" s="178">
        <v>104.39205169677734</v>
      </c>
    </row>
    <row r="1513" spans="1:5">
      <c r="A1513" s="124" t="s">
        <v>2946</v>
      </c>
      <c r="B1513" s="134" t="s">
        <v>2947</v>
      </c>
      <c r="C1513" s="139" t="s">
        <v>348</v>
      </c>
      <c r="D1513" s="167">
        <v>437.71966552734375</v>
      </c>
      <c r="E1513" s="178">
        <v>437.71966552734375</v>
      </c>
    </row>
    <row r="1514" spans="1:5">
      <c r="A1514" s="124" t="s">
        <v>2948</v>
      </c>
      <c r="B1514" s="134" t="s">
        <v>2949</v>
      </c>
      <c r="C1514" s="139" t="s">
        <v>20</v>
      </c>
      <c r="D1514" s="170">
        <v>2.9418970370898023E-7</v>
      </c>
      <c r="E1514" s="181">
        <v>2.9418970370898023E-7</v>
      </c>
    </row>
    <row r="1515" spans="1:5">
      <c r="A1515" s="124" t="s">
        <v>2950</v>
      </c>
      <c r="B1515" s="134" t="s">
        <v>2951</v>
      </c>
      <c r="C1515" s="139" t="s">
        <v>50</v>
      </c>
      <c r="D1515" s="162">
        <v>61.157421112060547</v>
      </c>
      <c r="E1515" s="173">
        <v>53.355121612548828</v>
      </c>
    </row>
    <row r="1516" spans="1:5">
      <c r="A1516" s="124" t="s">
        <v>2952</v>
      </c>
      <c r="B1516" s="134" t="s">
        <v>2953</v>
      </c>
      <c r="C1516" s="139" t="s">
        <v>42</v>
      </c>
      <c r="D1516" s="167">
        <v>103.34943389892578</v>
      </c>
      <c r="E1516" s="178">
        <v>103.48831939697266</v>
      </c>
    </row>
    <row r="1517" spans="1:5">
      <c r="A1517" s="124" t="s">
        <v>2954</v>
      </c>
      <c r="B1517" s="134" t="s">
        <v>2955</v>
      </c>
      <c r="C1517" s="139" t="s">
        <v>348</v>
      </c>
      <c r="D1517" s="167">
        <v>437.71966552734375</v>
      </c>
      <c r="E1517" s="178">
        <v>437.71966552734375</v>
      </c>
    </row>
    <row r="1518" spans="1:5">
      <c r="A1518" s="124" t="s">
        <v>2956</v>
      </c>
      <c r="B1518" s="134" t="s">
        <v>2957</v>
      </c>
      <c r="C1518" s="139"/>
      <c r="D1518" s="131" t="s">
        <v>2557</v>
      </c>
      <c r="E1518" s="152" t="s">
        <v>2557</v>
      </c>
    </row>
    <row r="1519" spans="1:5">
      <c r="A1519" s="124" t="s">
        <v>2958</v>
      </c>
      <c r="B1519" s="134" t="s">
        <v>2959</v>
      </c>
      <c r="C1519" s="139"/>
      <c r="D1519" s="131" t="s">
        <v>2560</v>
      </c>
      <c r="E1519" s="152" t="s">
        <v>2560</v>
      </c>
    </row>
    <row r="1520" spans="1:5">
      <c r="A1520" s="124" t="s">
        <v>2960</v>
      </c>
      <c r="B1520" s="134" t="s">
        <v>2961</v>
      </c>
      <c r="C1520" s="139" t="s">
        <v>50</v>
      </c>
      <c r="D1520" s="165">
        <v>0</v>
      </c>
      <c r="E1520" s="176">
        <v>0</v>
      </c>
    </row>
    <row r="1521" spans="1:5">
      <c r="A1521" s="124" t="s">
        <v>2962</v>
      </c>
      <c r="B1521" s="134" t="s">
        <v>2963</v>
      </c>
      <c r="C1521" s="139" t="s">
        <v>50</v>
      </c>
      <c r="D1521" s="165">
        <v>0</v>
      </c>
      <c r="E1521" s="176">
        <v>0</v>
      </c>
    </row>
    <row r="1522" spans="1:5">
      <c r="A1522" s="124" t="s">
        <v>2964</v>
      </c>
      <c r="B1522" s="134" t="s">
        <v>2965</v>
      </c>
      <c r="C1522" s="139" t="s">
        <v>50</v>
      </c>
      <c r="D1522" s="162">
        <v>60.743743896484375</v>
      </c>
      <c r="E1522" s="173">
        <v>52.941444396972656</v>
      </c>
    </row>
    <row r="1523" spans="1:5">
      <c r="A1523" s="124" t="s">
        <v>2966</v>
      </c>
      <c r="B1523" s="134" t="s">
        <v>2967</v>
      </c>
      <c r="C1523" s="139" t="s">
        <v>42</v>
      </c>
      <c r="D1523" s="167">
        <v>159.11705017089844</v>
      </c>
      <c r="E1523" s="178">
        <v>105.18618774414062</v>
      </c>
    </row>
    <row r="1524" spans="1:5">
      <c r="A1524" s="124" t="s">
        <v>2968</v>
      </c>
      <c r="B1524" s="134" t="s">
        <v>2969</v>
      </c>
      <c r="C1524" s="139" t="s">
        <v>348</v>
      </c>
      <c r="D1524" s="167">
        <v>674.8818359375</v>
      </c>
      <c r="E1524" s="178">
        <v>444.83462524414062</v>
      </c>
    </row>
    <row r="1525" spans="1:5">
      <c r="A1525" s="124" t="s">
        <v>2970</v>
      </c>
      <c r="B1525" s="134" t="s">
        <v>2971</v>
      </c>
      <c r="C1525" s="139" t="s">
        <v>20</v>
      </c>
      <c r="D1525" s="162">
        <v>83.134757995605469</v>
      </c>
      <c r="E1525" s="181">
        <v>2.9418970370898023E-7</v>
      </c>
    </row>
    <row r="1526" spans="1:5">
      <c r="A1526" s="124" t="s">
        <v>2972</v>
      </c>
      <c r="B1526" s="134" t="s">
        <v>2973</v>
      </c>
      <c r="C1526" s="139" t="s">
        <v>50</v>
      </c>
      <c r="D1526" s="162">
        <v>60.743743896484375</v>
      </c>
      <c r="E1526" s="173">
        <v>52.941444396972656</v>
      </c>
    </row>
    <row r="1527" spans="1:5">
      <c r="A1527" s="124" t="s">
        <v>2974</v>
      </c>
      <c r="B1527" s="134" t="s">
        <v>2975</v>
      </c>
      <c r="C1527" s="139" t="s">
        <v>42</v>
      </c>
      <c r="D1527" s="167">
        <v>159.11705017089844</v>
      </c>
      <c r="E1527" s="178">
        <v>105.18618774414062</v>
      </c>
    </row>
    <row r="1528" spans="1:5">
      <c r="A1528" s="124" t="s">
        <v>2976</v>
      </c>
      <c r="B1528" s="134" t="s">
        <v>2977</v>
      </c>
      <c r="C1528" s="139" t="s">
        <v>348</v>
      </c>
      <c r="D1528" s="167">
        <v>674.8818359375</v>
      </c>
      <c r="E1528" s="178">
        <v>444.83462524414062</v>
      </c>
    </row>
    <row r="1529" spans="1:5">
      <c r="A1529" s="124" t="s">
        <v>2978</v>
      </c>
      <c r="B1529" s="134" t="s">
        <v>2979</v>
      </c>
      <c r="C1529" s="139"/>
      <c r="D1529" s="131" t="s">
        <v>2557</v>
      </c>
      <c r="E1529" s="152" t="s">
        <v>2557</v>
      </c>
    </row>
    <row r="1530" spans="1:5">
      <c r="A1530" s="124" t="s">
        <v>2980</v>
      </c>
      <c r="B1530" s="134" t="s">
        <v>2981</v>
      </c>
      <c r="C1530" s="139"/>
      <c r="D1530" s="131" t="s">
        <v>2560</v>
      </c>
      <c r="E1530" s="152" t="s">
        <v>2560</v>
      </c>
    </row>
    <row r="1531" spans="1:5">
      <c r="A1531" s="124" t="s">
        <v>2982</v>
      </c>
      <c r="B1531" s="134" t="s">
        <v>2983</v>
      </c>
      <c r="C1531" s="139" t="s">
        <v>50</v>
      </c>
      <c r="D1531" s="165">
        <v>0</v>
      </c>
      <c r="E1531" s="176">
        <v>0</v>
      </c>
    </row>
    <row r="1532" spans="1:5">
      <c r="A1532" s="124" t="s">
        <v>2984</v>
      </c>
      <c r="B1532" s="134" t="s">
        <v>2985</v>
      </c>
      <c r="C1532" s="139" t="s">
        <v>50</v>
      </c>
      <c r="D1532" s="165">
        <v>0</v>
      </c>
      <c r="E1532" s="181">
        <v>4.2081601350218989E-6</v>
      </c>
    </row>
    <row r="1533" spans="1:5">
      <c r="A1533" s="124" t="s">
        <v>2986</v>
      </c>
      <c r="B1533" s="134" t="s">
        <v>2987</v>
      </c>
      <c r="C1533" s="139" t="s">
        <v>50</v>
      </c>
      <c r="D1533" s="162">
        <v>49.5</v>
      </c>
      <c r="E1533" s="173">
        <v>49.499454498291016</v>
      </c>
    </row>
    <row r="1534" spans="1:5">
      <c r="A1534" s="124" t="s">
        <v>2988</v>
      </c>
      <c r="B1534" s="134" t="s">
        <v>2989</v>
      </c>
      <c r="C1534" s="139" t="s">
        <v>42</v>
      </c>
      <c r="D1534" s="167">
        <v>483.00216674804688</v>
      </c>
      <c r="E1534" s="178">
        <v>104.04086303710937</v>
      </c>
    </row>
    <row r="1535" spans="1:5">
      <c r="A1535" s="124" t="s">
        <v>2990</v>
      </c>
      <c r="B1535" s="134" t="s">
        <v>2991</v>
      </c>
      <c r="C1535" s="139" t="s">
        <v>348</v>
      </c>
      <c r="D1535" s="163">
        <v>3395.35498046875</v>
      </c>
      <c r="E1535" s="178">
        <v>439.75653076171875</v>
      </c>
    </row>
    <row r="1536" spans="1:5">
      <c r="A1536" s="124" t="s">
        <v>2992</v>
      </c>
      <c r="B1536" s="134" t="s">
        <v>2993</v>
      </c>
      <c r="C1536" s="139" t="s">
        <v>20</v>
      </c>
      <c r="D1536" s="162">
        <v>86.677436828613281</v>
      </c>
      <c r="E1536" s="172">
        <v>3.7510507106781006</v>
      </c>
    </row>
    <row r="1537" spans="1:5">
      <c r="A1537" s="124" t="s">
        <v>2994</v>
      </c>
      <c r="B1537" s="134" t="s">
        <v>2995</v>
      </c>
      <c r="C1537" s="139" t="s">
        <v>50</v>
      </c>
      <c r="D1537" s="162">
        <v>49.5</v>
      </c>
      <c r="E1537" s="173">
        <v>49.49945068359375</v>
      </c>
    </row>
    <row r="1538" spans="1:5">
      <c r="A1538" s="124" t="s">
        <v>2996</v>
      </c>
      <c r="B1538" s="134" t="s">
        <v>2997</v>
      </c>
      <c r="C1538" s="139" t="s">
        <v>42</v>
      </c>
      <c r="D1538" s="167">
        <v>483.00216674804688</v>
      </c>
      <c r="E1538" s="178">
        <v>104.04086303710937</v>
      </c>
    </row>
    <row r="1539" spans="1:5">
      <c r="A1539" s="124" t="s">
        <v>2998</v>
      </c>
      <c r="B1539" s="134" t="s">
        <v>2999</v>
      </c>
      <c r="C1539" s="139" t="s">
        <v>348</v>
      </c>
      <c r="D1539" s="163">
        <v>3395.35498046875</v>
      </c>
      <c r="E1539" s="178">
        <v>439.75653076171875</v>
      </c>
    </row>
    <row r="1540" spans="1:5">
      <c r="A1540" s="124" t="s">
        <v>3000</v>
      </c>
      <c r="B1540" s="134" t="s">
        <v>3001</v>
      </c>
      <c r="C1540" s="139"/>
      <c r="D1540" s="131" t="s">
        <v>2803</v>
      </c>
      <c r="E1540" s="152" t="s">
        <v>2803</v>
      </c>
    </row>
    <row r="1541" spans="1:5">
      <c r="A1541" s="124" t="s">
        <v>3002</v>
      </c>
      <c r="B1541" s="134" t="s">
        <v>3003</v>
      </c>
      <c r="C1541" s="139"/>
      <c r="D1541" s="131" t="s">
        <v>2803</v>
      </c>
      <c r="E1541" s="152" t="s">
        <v>2803</v>
      </c>
    </row>
    <row r="1542" spans="1:5">
      <c r="A1542" s="124" t="s">
        <v>3004</v>
      </c>
      <c r="B1542" s="134" t="s">
        <v>3005</v>
      </c>
      <c r="C1542" s="139" t="s">
        <v>50</v>
      </c>
      <c r="D1542" s="165">
        <v>0</v>
      </c>
      <c r="E1542" s="176">
        <v>0</v>
      </c>
    </row>
    <row r="1543" spans="1:5">
      <c r="A1543" s="124" t="s">
        <v>3006</v>
      </c>
      <c r="B1543" s="134" t="s">
        <v>3007</v>
      </c>
      <c r="C1543" s="139" t="s">
        <v>50</v>
      </c>
      <c r="D1543" s="161">
        <v>1.2686172723770142</v>
      </c>
      <c r="E1543" s="173">
        <v>-50.974212646484375</v>
      </c>
    </row>
    <row r="1544" spans="1:5">
      <c r="A1544" s="124" t="s">
        <v>3008</v>
      </c>
      <c r="B1544" s="134" t="s">
        <v>3009</v>
      </c>
      <c r="C1544" s="139" t="s">
        <v>50</v>
      </c>
      <c r="D1544" s="162">
        <v>62.426036834716797</v>
      </c>
      <c r="E1544" s="172">
        <v>2.3809103965759277</v>
      </c>
    </row>
    <row r="1545" spans="1:5">
      <c r="A1545" s="124" t="s">
        <v>3010</v>
      </c>
      <c r="B1545" s="134" t="s">
        <v>3011</v>
      </c>
      <c r="C1545" s="139" t="s">
        <v>42</v>
      </c>
      <c r="D1545" s="167">
        <v>103.32685089111328</v>
      </c>
      <c r="E1545" s="178">
        <v>104.39205169677734</v>
      </c>
    </row>
    <row r="1546" spans="1:5">
      <c r="A1546" s="124" t="s">
        <v>3012</v>
      </c>
      <c r="B1546" s="134" t="s">
        <v>3013</v>
      </c>
      <c r="C1546" s="139" t="s">
        <v>348</v>
      </c>
      <c r="D1546" s="167">
        <v>437.71966552734375</v>
      </c>
      <c r="E1546" s="178">
        <v>437.71966552734375</v>
      </c>
    </row>
    <row r="1547" spans="1:5">
      <c r="A1547" s="124" t="s">
        <v>3014</v>
      </c>
      <c r="B1547" s="134" t="s">
        <v>3015</v>
      </c>
      <c r="C1547" s="139" t="s">
        <v>20</v>
      </c>
      <c r="D1547" s="170">
        <v>2.9418970370898023E-7</v>
      </c>
      <c r="E1547" s="181">
        <v>2.9418970370898023E-7</v>
      </c>
    </row>
    <row r="1548" spans="1:5">
      <c r="A1548" s="124" t="s">
        <v>3016</v>
      </c>
      <c r="B1548" s="134" t="s">
        <v>3017</v>
      </c>
      <c r="C1548" s="139" t="s">
        <v>50</v>
      </c>
      <c r="D1548" s="162">
        <v>61.157421112060547</v>
      </c>
      <c r="E1548" s="173">
        <v>53.355121612548828</v>
      </c>
    </row>
    <row r="1549" spans="1:5">
      <c r="A1549" s="124" t="s">
        <v>3018</v>
      </c>
      <c r="B1549" s="134" t="s">
        <v>3019</v>
      </c>
      <c r="C1549" s="139" t="s">
        <v>42</v>
      </c>
      <c r="D1549" s="167">
        <v>103.34943389892578</v>
      </c>
      <c r="E1549" s="178">
        <v>103.48831939697266</v>
      </c>
    </row>
    <row r="1550" spans="1:5">
      <c r="A1550" s="124" t="s">
        <v>3020</v>
      </c>
      <c r="B1550" s="134" t="s">
        <v>3021</v>
      </c>
      <c r="C1550" s="139" t="s">
        <v>348</v>
      </c>
      <c r="D1550" s="167">
        <v>437.71966552734375</v>
      </c>
      <c r="E1550" s="178">
        <v>437.71966552734375</v>
      </c>
    </row>
    <row r="1551" spans="1:5">
      <c r="A1551" s="124" t="s">
        <v>3022</v>
      </c>
      <c r="B1551" s="134" t="s">
        <v>697</v>
      </c>
      <c r="C1551" s="139" t="s">
        <v>50</v>
      </c>
      <c r="D1551" s="161">
        <v>1.0135135650634766</v>
      </c>
      <c r="E1551" s="172">
        <v>1.0135135650634766</v>
      </c>
    </row>
    <row r="1552" spans="1:5">
      <c r="A1552" s="124" t="s">
        <v>3023</v>
      </c>
      <c r="B1552" s="134" t="s">
        <v>3024</v>
      </c>
      <c r="C1552" s="139" t="s">
        <v>42</v>
      </c>
      <c r="D1552" s="162">
        <v>37.042362213134766</v>
      </c>
      <c r="E1552" s="173">
        <v>35.044647216796875</v>
      </c>
    </row>
    <row r="1553" spans="1:5">
      <c r="A1553" s="124" t="s">
        <v>3025</v>
      </c>
      <c r="B1553" s="134" t="s">
        <v>3026</v>
      </c>
      <c r="C1553" s="139" t="s">
        <v>348</v>
      </c>
      <c r="D1553" s="167">
        <v>155.19168090820313</v>
      </c>
      <c r="E1553" s="178">
        <v>146.83880615234375</v>
      </c>
    </row>
    <row r="1554" spans="1:5">
      <c r="A1554" s="124" t="s">
        <v>3027</v>
      </c>
      <c r="B1554" s="134" t="s">
        <v>3028</v>
      </c>
      <c r="C1554" s="139" t="s">
        <v>20</v>
      </c>
      <c r="D1554" s="163">
        <v>5823.0126953125</v>
      </c>
      <c r="E1554" s="178">
        <v>166.77137756347656</v>
      </c>
    </row>
    <row r="1555" spans="1:5" ht="30">
      <c r="A1555" s="124" t="s">
        <v>3029</v>
      </c>
      <c r="B1555" s="134" t="s">
        <v>3030</v>
      </c>
      <c r="C1555" s="139" t="s">
        <v>50</v>
      </c>
      <c r="D1555" s="161">
        <v>1.0114452838897705</v>
      </c>
      <c r="E1555" s="172">
        <v>1.011445164680481</v>
      </c>
    </row>
    <row r="1556" spans="1:5" ht="30">
      <c r="A1556" s="124" t="s">
        <v>3031</v>
      </c>
      <c r="B1556" s="134" t="s">
        <v>3032</v>
      </c>
      <c r="C1556" s="139" t="s">
        <v>42</v>
      </c>
      <c r="D1556" s="167">
        <v>455.96908569335937</v>
      </c>
      <c r="E1556" s="173">
        <v>99.92437744140625</v>
      </c>
    </row>
    <row r="1557" spans="1:5" ht="30">
      <c r="A1557" s="124" t="s">
        <v>3033</v>
      </c>
      <c r="B1557" s="134" t="s">
        <v>3034</v>
      </c>
      <c r="C1557" s="139" t="s">
        <v>348</v>
      </c>
      <c r="D1557" s="163">
        <v>3395.35498046875</v>
      </c>
      <c r="E1557" s="175">
        <v>1972.9976806640625</v>
      </c>
    </row>
    <row r="1558" spans="1:5" ht="30">
      <c r="A1558" s="124" t="s">
        <v>3035</v>
      </c>
      <c r="B1558" s="134" t="s">
        <v>3036</v>
      </c>
      <c r="C1558" s="139" t="s">
        <v>20</v>
      </c>
      <c r="D1558" s="166">
        <v>0.16155184805393219</v>
      </c>
      <c r="E1558" s="181">
        <v>2.9418970370898023E-7</v>
      </c>
    </row>
    <row r="1559" spans="1:5" ht="30">
      <c r="A1559" s="124" t="s">
        <v>3037</v>
      </c>
      <c r="B1559" s="134" t="s">
        <v>703</v>
      </c>
      <c r="C1559" s="139" t="s">
        <v>50</v>
      </c>
      <c r="D1559" s="161">
        <v>1.0135135650634766</v>
      </c>
      <c r="E1559" s="172">
        <v>1.0135135650634766</v>
      </c>
    </row>
    <row r="1560" spans="1:5" ht="30">
      <c r="A1560" s="124" t="s">
        <v>3038</v>
      </c>
      <c r="B1560" s="134" t="s">
        <v>705</v>
      </c>
      <c r="C1560" s="139" t="s">
        <v>42</v>
      </c>
      <c r="D1560" s="162">
        <v>30.021286010742188</v>
      </c>
      <c r="E1560" s="173">
        <v>27.022424697875977</v>
      </c>
    </row>
    <row r="1561" spans="1:5" ht="30">
      <c r="A1561" s="124" t="s">
        <v>3039</v>
      </c>
      <c r="B1561" s="134" t="s">
        <v>3040</v>
      </c>
      <c r="C1561" s="139" t="s">
        <v>348</v>
      </c>
      <c r="D1561" s="167">
        <v>125.83370208740234</v>
      </c>
      <c r="E1561" s="178">
        <v>113.29216003417969</v>
      </c>
    </row>
    <row r="1562" spans="1:5" ht="30">
      <c r="A1562" s="124" t="s">
        <v>3041</v>
      </c>
      <c r="B1562" s="134" t="s">
        <v>709</v>
      </c>
      <c r="C1562" s="139" t="s">
        <v>20</v>
      </c>
      <c r="D1562" s="163">
        <v>5823.0126953125</v>
      </c>
      <c r="E1562" s="178">
        <v>166.77137756347656</v>
      </c>
    </row>
    <row r="1563" spans="1:5" ht="30">
      <c r="A1563" s="124" t="s">
        <v>3042</v>
      </c>
      <c r="B1563" s="134" t="s">
        <v>3043</v>
      </c>
      <c r="C1563" s="139"/>
      <c r="D1563" s="131" t="s">
        <v>1328</v>
      </c>
      <c r="E1563" s="152" t="s">
        <v>1328</v>
      </c>
    </row>
    <row r="1564" spans="1:5" ht="30">
      <c r="A1564" s="124" t="s">
        <v>3044</v>
      </c>
      <c r="B1564" s="134" t="s">
        <v>719</v>
      </c>
      <c r="C1564" s="139" t="s">
        <v>50</v>
      </c>
      <c r="D1564" s="166">
        <v>7.9999998211860657E-2</v>
      </c>
      <c r="E1564" s="177">
        <v>7.9999998211860657E-2</v>
      </c>
    </row>
    <row r="1565" spans="1:5" ht="30">
      <c r="A1565" s="124" t="s">
        <v>3045</v>
      </c>
      <c r="B1565" s="134" t="s">
        <v>3046</v>
      </c>
      <c r="C1565" s="139" t="s">
        <v>42</v>
      </c>
      <c r="D1565" s="162">
        <v>41.510051727294922</v>
      </c>
      <c r="E1565" s="173">
        <v>41.510051727294922</v>
      </c>
    </row>
    <row r="1566" spans="1:5" ht="45">
      <c r="A1566" s="124" t="s">
        <v>3047</v>
      </c>
      <c r="B1566" s="134" t="s">
        <v>3048</v>
      </c>
      <c r="C1566" s="139" t="s">
        <v>15</v>
      </c>
      <c r="D1566" s="163">
        <v>47412.97265625</v>
      </c>
      <c r="E1566" s="175">
        <v>1551.900390625</v>
      </c>
    </row>
    <row r="1567" spans="1:5" ht="45">
      <c r="A1567" s="124" t="s">
        <v>3049</v>
      </c>
      <c r="B1567" s="134" t="s">
        <v>3050</v>
      </c>
      <c r="C1567" s="139" t="s">
        <v>50</v>
      </c>
      <c r="D1567" s="166">
        <v>0.34473249316215515</v>
      </c>
      <c r="E1567" s="177">
        <v>0.34473249316215515</v>
      </c>
    </row>
    <row r="1568" spans="1:5">
      <c r="A1568" s="124" t="s">
        <v>3051</v>
      </c>
      <c r="B1568" s="134" t="s">
        <v>3052</v>
      </c>
      <c r="C1568" s="139" t="s">
        <v>15</v>
      </c>
      <c r="D1568" s="163">
        <v>16498.857421875</v>
      </c>
      <c r="E1568" s="173">
        <v>43.929153442382812</v>
      </c>
    </row>
    <row r="1569" spans="1:5" ht="30">
      <c r="A1569" s="124" t="s">
        <v>3053</v>
      </c>
      <c r="B1569" s="134" t="s">
        <v>3054</v>
      </c>
      <c r="C1569" s="139" t="s">
        <v>45</v>
      </c>
      <c r="D1569" s="162">
        <v>97.405372619628906</v>
      </c>
      <c r="E1569" s="173">
        <v>91.416839599609375</v>
      </c>
    </row>
    <row r="1570" spans="1:5" ht="30">
      <c r="A1570" s="124" t="s">
        <v>3055</v>
      </c>
      <c r="B1570" s="134" t="s">
        <v>3056</v>
      </c>
      <c r="C1570" s="139" t="s">
        <v>15</v>
      </c>
      <c r="D1570" s="162">
        <v>25.985698699951172</v>
      </c>
      <c r="E1570" s="177">
        <v>6.9188416004180908E-2</v>
      </c>
    </row>
    <row r="1571" spans="1:5">
      <c r="A1571" s="124" t="s">
        <v>3057</v>
      </c>
      <c r="B1571" s="134" t="s">
        <v>3058</v>
      </c>
      <c r="C1571" s="139" t="s">
        <v>15</v>
      </c>
      <c r="D1571" s="161">
        <v>8.6618995666503906</v>
      </c>
      <c r="E1571" s="177">
        <v>2.3062806576490402E-2</v>
      </c>
    </row>
    <row r="1572" spans="1:5">
      <c r="A1572" s="124" t="s">
        <v>3059</v>
      </c>
      <c r="B1572" s="134" t="s">
        <v>3060</v>
      </c>
      <c r="C1572" s="139" t="s">
        <v>3061</v>
      </c>
      <c r="D1572" s="162">
        <v>19.248666763305664</v>
      </c>
      <c r="E1572" s="173">
        <v>19.248666763305664</v>
      </c>
    </row>
    <row r="1573" spans="1:5" ht="30">
      <c r="A1573" s="124" t="s">
        <v>3062</v>
      </c>
      <c r="B1573" s="134" t="s">
        <v>3063</v>
      </c>
      <c r="C1573" s="139"/>
      <c r="D1573" s="166">
        <v>0.89999997615814209</v>
      </c>
      <c r="E1573" s="177">
        <v>0.85653477907180786</v>
      </c>
    </row>
    <row r="1574" spans="1:5" ht="30">
      <c r="A1574" s="124" t="s">
        <v>3064</v>
      </c>
      <c r="B1574" s="134" t="s">
        <v>3065</v>
      </c>
      <c r="C1574" s="139" t="s">
        <v>45</v>
      </c>
      <c r="D1574" s="162">
        <v>97.440284729003906</v>
      </c>
      <c r="E1574" s="173">
        <v>91.850761413574219</v>
      </c>
    </row>
    <row r="1575" spans="1:5" ht="30">
      <c r="A1575" s="124" t="s">
        <v>3066</v>
      </c>
      <c r="B1575" s="134" t="s">
        <v>3067</v>
      </c>
      <c r="C1575" s="139" t="s">
        <v>50</v>
      </c>
      <c r="D1575" s="162">
        <v>51.974998474121094</v>
      </c>
      <c r="E1575" s="173">
        <v>51.974998474121094</v>
      </c>
    </row>
    <row r="1576" spans="1:5" ht="30">
      <c r="A1576" s="124" t="s">
        <v>3068</v>
      </c>
      <c r="B1576" s="134" t="s">
        <v>3069</v>
      </c>
      <c r="C1576" s="139" t="s">
        <v>42</v>
      </c>
      <c r="D1576" s="167">
        <v>483.00216674804688</v>
      </c>
      <c r="E1576" s="178">
        <v>483.00216674804688</v>
      </c>
    </row>
    <row r="1577" spans="1:5" ht="30">
      <c r="A1577" s="124" t="s">
        <v>3070</v>
      </c>
      <c r="B1577" s="134" t="s">
        <v>3071</v>
      </c>
      <c r="C1577" s="139" t="s">
        <v>20</v>
      </c>
      <c r="D1577" s="162">
        <v>86.677436828613281</v>
      </c>
      <c r="E1577" s="173">
        <v>86.677436828613281</v>
      </c>
    </row>
    <row r="1578" spans="1:5" ht="30">
      <c r="A1578" s="124" t="s">
        <v>3072</v>
      </c>
      <c r="B1578" s="134" t="s">
        <v>3073</v>
      </c>
      <c r="C1578" s="139"/>
      <c r="D1578" s="161">
        <v>1</v>
      </c>
      <c r="E1578" s="172">
        <v>1</v>
      </c>
    </row>
    <row r="1579" spans="1:5" ht="30">
      <c r="A1579" s="124" t="s">
        <v>3074</v>
      </c>
      <c r="B1579" s="134" t="s">
        <v>3075</v>
      </c>
      <c r="C1579" s="139"/>
      <c r="D1579" s="161">
        <v>3</v>
      </c>
      <c r="E1579" s="172">
        <v>3</v>
      </c>
    </row>
    <row r="1580" spans="1:5" ht="30">
      <c r="A1580" s="124" t="s">
        <v>3076</v>
      </c>
      <c r="B1580" s="134" t="s">
        <v>3077</v>
      </c>
      <c r="C1580" s="139"/>
      <c r="D1580" s="165">
        <v>0</v>
      </c>
      <c r="E1580" s="176">
        <v>0</v>
      </c>
    </row>
    <row r="1581" spans="1:5">
      <c r="A1581" s="124" t="s">
        <v>3078</v>
      </c>
      <c r="B1581" s="134" t="s">
        <v>3079</v>
      </c>
      <c r="C1581" s="139"/>
      <c r="D1581" s="131" t="s">
        <v>1516</v>
      </c>
      <c r="E1581" s="152" t="s">
        <v>1516</v>
      </c>
    </row>
    <row r="1582" spans="1:5" ht="30">
      <c r="A1582" s="124" t="s">
        <v>3080</v>
      </c>
      <c r="B1582" s="134" t="s">
        <v>3081</v>
      </c>
      <c r="C1582" s="139" t="s">
        <v>15</v>
      </c>
      <c r="D1582" s="163">
        <v>17323.798828125</v>
      </c>
      <c r="E1582" s="173">
        <v>46.1256103515625</v>
      </c>
    </row>
    <row r="1583" spans="1:5" ht="30">
      <c r="A1583" s="124" t="s">
        <v>3082</v>
      </c>
      <c r="B1583" s="134" t="s">
        <v>3083</v>
      </c>
      <c r="C1583" s="139" t="s">
        <v>45</v>
      </c>
      <c r="D1583" s="162">
        <v>97.440284729003906</v>
      </c>
      <c r="E1583" s="173">
        <v>91.850761413574219</v>
      </c>
    </row>
    <row r="1584" spans="1:5" ht="30">
      <c r="A1584" s="124" t="s">
        <v>786</v>
      </c>
      <c r="B1584" s="134" t="s">
        <v>3084</v>
      </c>
      <c r="C1584" s="139"/>
      <c r="D1584" s="161">
        <v>1.0499999523162842</v>
      </c>
      <c r="E1584" s="172">
        <v>1.0499999523162842</v>
      </c>
    </row>
    <row r="1585" spans="1:5" ht="30">
      <c r="A1585" s="124" t="s">
        <v>3085</v>
      </c>
      <c r="B1585" s="134" t="s">
        <v>3086</v>
      </c>
      <c r="C1585" s="139"/>
      <c r="D1585" s="161">
        <v>1</v>
      </c>
      <c r="E1585" s="172">
        <v>1</v>
      </c>
    </row>
    <row r="1586" spans="1:5">
      <c r="A1586" s="124" t="s">
        <v>3087</v>
      </c>
      <c r="B1586" s="134" t="s">
        <v>3088</v>
      </c>
      <c r="C1586" s="139" t="s">
        <v>15</v>
      </c>
      <c r="D1586" s="163">
        <v>16498.857421875</v>
      </c>
      <c r="E1586" s="173">
        <v>43.929153442382812</v>
      </c>
    </row>
    <row r="1587" spans="1:5">
      <c r="A1587" s="124" t="s">
        <v>3089</v>
      </c>
      <c r="B1587" s="134" t="s">
        <v>3090</v>
      </c>
      <c r="C1587" s="139" t="s">
        <v>15</v>
      </c>
      <c r="D1587" s="163">
        <v>16938.34375</v>
      </c>
      <c r="E1587" s="173">
        <v>48.053680419921875</v>
      </c>
    </row>
    <row r="1588" spans="1:5" ht="30">
      <c r="A1588" s="124" t="s">
        <v>3091</v>
      </c>
      <c r="B1588" s="134" t="s">
        <v>3092</v>
      </c>
      <c r="C1588" s="139" t="s">
        <v>45</v>
      </c>
      <c r="D1588" s="162">
        <v>97.405372619628906</v>
      </c>
      <c r="E1588" s="173">
        <v>91.416839599609375</v>
      </c>
    </row>
    <row r="1589" spans="1:5">
      <c r="A1589" s="124" t="s">
        <v>3093</v>
      </c>
      <c r="B1589" s="134" t="s">
        <v>3094</v>
      </c>
      <c r="C1589" s="139" t="s">
        <v>15</v>
      </c>
      <c r="D1589" s="167">
        <v>439.48593139648437</v>
      </c>
      <c r="E1589" s="172">
        <v>4.1245274543762207</v>
      </c>
    </row>
    <row r="1590" spans="1:5" ht="30">
      <c r="A1590" s="124" t="s">
        <v>3095</v>
      </c>
      <c r="B1590" s="134" t="s">
        <v>3096</v>
      </c>
      <c r="C1590" s="139" t="s">
        <v>15</v>
      </c>
      <c r="D1590" s="167">
        <v>386.27313232421875</v>
      </c>
      <c r="E1590" s="172">
        <v>3.6734609603881836</v>
      </c>
    </row>
    <row r="1591" spans="1:5">
      <c r="A1591" s="124" t="s">
        <v>3097</v>
      </c>
      <c r="B1591" s="134" t="s">
        <v>3098</v>
      </c>
      <c r="C1591" s="139" t="s">
        <v>15</v>
      </c>
      <c r="D1591" s="162">
        <v>53.212799072265625</v>
      </c>
      <c r="E1591" s="177">
        <v>0.45106655359268188</v>
      </c>
    </row>
    <row r="1592" spans="1:5">
      <c r="A1592" s="124" t="s">
        <v>3099</v>
      </c>
      <c r="B1592" s="134" t="s">
        <v>3100</v>
      </c>
      <c r="C1592" s="139" t="s">
        <v>39</v>
      </c>
      <c r="D1592" s="161">
        <v>5.8924527168273926</v>
      </c>
      <c r="E1592" s="172">
        <v>5.8924527168273926</v>
      </c>
    </row>
    <row r="1593" spans="1:5">
      <c r="A1593" s="124" t="s">
        <v>3101</v>
      </c>
      <c r="B1593" s="134" t="s">
        <v>3102</v>
      </c>
      <c r="C1593" s="139" t="s">
        <v>39</v>
      </c>
      <c r="D1593" s="161">
        <v>3.6390385627746582</v>
      </c>
      <c r="E1593" s="172">
        <v>3.6390385627746582</v>
      </c>
    </row>
    <row r="1594" spans="1:5">
      <c r="A1594" s="124" t="s">
        <v>3103</v>
      </c>
      <c r="B1594" s="134" t="s">
        <v>3104</v>
      </c>
      <c r="C1594" s="139" t="s">
        <v>1805</v>
      </c>
      <c r="D1594" s="163">
        <v>59059.40625</v>
      </c>
      <c r="E1594" s="174">
        <v>59059.40625</v>
      </c>
    </row>
    <row r="1595" spans="1:5">
      <c r="A1595" s="124" t="s">
        <v>3105</v>
      </c>
      <c r="B1595" s="134" t="s">
        <v>3106</v>
      </c>
      <c r="C1595" s="139" t="s">
        <v>39</v>
      </c>
      <c r="D1595" s="161">
        <v>6.4545831680297852</v>
      </c>
      <c r="E1595" s="172">
        <v>6.4545831680297852</v>
      </c>
    </row>
    <row r="1596" spans="1:5">
      <c r="A1596" s="124" t="s">
        <v>3107</v>
      </c>
      <c r="B1596" s="134" t="s">
        <v>3108</v>
      </c>
      <c r="C1596" s="139" t="s">
        <v>39</v>
      </c>
      <c r="D1596" s="161">
        <v>2.585230827331543</v>
      </c>
      <c r="E1596" s="172">
        <v>2.585230827331543</v>
      </c>
    </row>
    <row r="1597" spans="1:5">
      <c r="A1597" s="124" t="s">
        <v>3109</v>
      </c>
      <c r="B1597" s="134" t="s">
        <v>3110</v>
      </c>
      <c r="C1597" s="139" t="s">
        <v>1805</v>
      </c>
      <c r="D1597" s="163">
        <v>44205.75</v>
      </c>
      <c r="E1597" s="174">
        <v>44205.75</v>
      </c>
    </row>
    <row r="1598" spans="1:5" ht="30">
      <c r="A1598" s="124" t="s">
        <v>3111</v>
      </c>
      <c r="B1598" s="134" t="s">
        <v>3112</v>
      </c>
      <c r="C1598" s="139" t="s">
        <v>39</v>
      </c>
      <c r="D1598" s="162">
        <v>12.34703540802002</v>
      </c>
      <c r="E1598" s="173">
        <v>12.34703540802002</v>
      </c>
    </row>
    <row r="1599" spans="1:5" ht="30">
      <c r="A1599" s="124" t="s">
        <v>3113</v>
      </c>
      <c r="B1599" s="134" t="s">
        <v>3114</v>
      </c>
      <c r="C1599" s="139" t="s">
        <v>39</v>
      </c>
      <c r="D1599" s="161">
        <v>3.6390385627746582</v>
      </c>
      <c r="E1599" s="172">
        <v>3.6390385627746582</v>
      </c>
    </row>
    <row r="1600" spans="1:5" ht="30">
      <c r="A1600" s="124" t="s">
        <v>3115</v>
      </c>
      <c r="B1600" s="134" t="s">
        <v>3116</v>
      </c>
      <c r="C1600" s="139" t="s">
        <v>1805</v>
      </c>
      <c r="D1600" s="163">
        <v>103265.1484375</v>
      </c>
      <c r="E1600" s="174">
        <v>103265.1484375</v>
      </c>
    </row>
    <row r="1601" spans="1:5">
      <c r="A1601" s="124" t="s">
        <v>3117</v>
      </c>
      <c r="B1601" s="134" t="s">
        <v>3118</v>
      </c>
      <c r="C1601" s="139" t="s">
        <v>39</v>
      </c>
      <c r="D1601" s="162">
        <v>14.120360374450684</v>
      </c>
      <c r="E1601" s="173">
        <v>14.120360374450684</v>
      </c>
    </row>
    <row r="1602" spans="1:5">
      <c r="A1602" s="124" t="s">
        <v>3119</v>
      </c>
      <c r="B1602" s="134" t="s">
        <v>3120</v>
      </c>
      <c r="C1602" s="139" t="s">
        <v>39</v>
      </c>
      <c r="D1602" s="161">
        <v>4.3668460845947266</v>
      </c>
      <c r="E1602" s="172">
        <v>4.3668460845947266</v>
      </c>
    </row>
    <row r="1603" spans="1:5" ht="30">
      <c r="A1603" s="124" t="s">
        <v>3121</v>
      </c>
      <c r="B1603" s="134" t="s">
        <v>3122</v>
      </c>
      <c r="C1603" s="139" t="s">
        <v>975</v>
      </c>
      <c r="D1603" s="163">
        <v>7495405</v>
      </c>
      <c r="E1603" s="174">
        <v>7495405</v>
      </c>
    </row>
    <row r="1604" spans="1:5" ht="30">
      <c r="A1604" s="124" t="s">
        <v>3123</v>
      </c>
      <c r="B1604" s="134" t="s">
        <v>3124</v>
      </c>
      <c r="C1604" s="139" t="s">
        <v>975</v>
      </c>
      <c r="D1604" s="163">
        <v>9096823</v>
      </c>
      <c r="E1604" s="174">
        <v>9096823</v>
      </c>
    </row>
    <row r="1605" spans="1:5">
      <c r="A1605" s="124" t="s">
        <v>3125</v>
      </c>
      <c r="B1605" s="134" t="s">
        <v>3126</v>
      </c>
      <c r="C1605" s="139"/>
      <c r="D1605" s="131" t="s">
        <v>1516</v>
      </c>
      <c r="E1605" s="152" t="s">
        <v>1516</v>
      </c>
    </row>
    <row r="1606" spans="1:5" ht="30">
      <c r="A1606" s="124" t="s">
        <v>3127</v>
      </c>
      <c r="B1606" s="134" t="s">
        <v>3128</v>
      </c>
      <c r="C1606" s="139"/>
      <c r="D1606" s="131" t="s">
        <v>3129</v>
      </c>
      <c r="E1606" s="152" t="s">
        <v>3129</v>
      </c>
    </row>
    <row r="1607" spans="1:5" ht="30">
      <c r="A1607" s="124" t="s">
        <v>3130</v>
      </c>
      <c r="B1607" s="134" t="s">
        <v>3131</v>
      </c>
      <c r="C1607" s="139" t="s">
        <v>50</v>
      </c>
      <c r="D1607" s="162">
        <v>49.5</v>
      </c>
      <c r="E1607" s="173">
        <v>49.49945068359375</v>
      </c>
    </row>
    <row r="1608" spans="1:5" ht="30">
      <c r="A1608" s="124" t="s">
        <v>3132</v>
      </c>
      <c r="B1608" s="134" t="s">
        <v>3133</v>
      </c>
      <c r="C1608" s="139" t="s">
        <v>50</v>
      </c>
      <c r="D1608" s="162">
        <v>49.5</v>
      </c>
      <c r="E1608" s="173">
        <v>49.49945068359375</v>
      </c>
    </row>
    <row r="1609" spans="1:5" ht="30">
      <c r="A1609" s="124" t="s">
        <v>3134</v>
      </c>
      <c r="B1609" s="134" t="s">
        <v>3135</v>
      </c>
      <c r="C1609" s="139" t="s">
        <v>42</v>
      </c>
      <c r="D1609" s="167">
        <v>483.00216674804688</v>
      </c>
      <c r="E1609" s="178">
        <v>263.3148193359375</v>
      </c>
    </row>
    <row r="1610" spans="1:5">
      <c r="A1610" s="124" t="s">
        <v>3136</v>
      </c>
      <c r="B1610" s="134" t="s">
        <v>3137</v>
      </c>
      <c r="C1610" s="139" t="s">
        <v>20</v>
      </c>
      <c r="D1610" s="162">
        <v>86.677436828613281</v>
      </c>
      <c r="E1610" s="172">
        <v>3.7510507106781006</v>
      </c>
    </row>
    <row r="1611" spans="1:5" ht="30">
      <c r="A1611" s="124" t="s">
        <v>3138</v>
      </c>
      <c r="B1611" s="134" t="s">
        <v>3139</v>
      </c>
      <c r="C1611" s="139" t="s">
        <v>348</v>
      </c>
      <c r="D1611" s="163">
        <v>3395.35498046875</v>
      </c>
      <c r="E1611" s="175">
        <v>1972.9976806640625</v>
      </c>
    </row>
    <row r="1612" spans="1:5" ht="30">
      <c r="A1612" s="124" t="s">
        <v>3140</v>
      </c>
      <c r="B1612" s="134" t="s">
        <v>3141</v>
      </c>
      <c r="C1612" s="139" t="s">
        <v>50</v>
      </c>
      <c r="D1612" s="162">
        <v>49.5</v>
      </c>
      <c r="E1612" s="173">
        <v>49.49945068359375</v>
      </c>
    </row>
    <row r="1613" spans="1:5" ht="30">
      <c r="A1613" s="124" t="s">
        <v>3142</v>
      </c>
      <c r="B1613" s="134" t="s">
        <v>3143</v>
      </c>
      <c r="C1613" s="139" t="s">
        <v>20</v>
      </c>
      <c r="D1613" s="162">
        <v>84.694381713867188</v>
      </c>
      <c r="E1613" s="172">
        <v>3.7510507106781006</v>
      </c>
    </row>
    <row r="1614" spans="1:5" ht="30">
      <c r="A1614" s="124" t="s">
        <v>3144</v>
      </c>
      <c r="B1614" s="134" t="s">
        <v>3145</v>
      </c>
      <c r="C1614" s="139" t="s">
        <v>348</v>
      </c>
      <c r="D1614" s="163">
        <v>3395.35498046875</v>
      </c>
      <c r="E1614" s="175">
        <v>1972.9976806640625</v>
      </c>
    </row>
    <row r="1615" spans="1:5" ht="30">
      <c r="A1615" s="124" t="s">
        <v>3146</v>
      </c>
      <c r="B1615" s="134" t="s">
        <v>3147</v>
      </c>
      <c r="C1615" s="139" t="s">
        <v>50</v>
      </c>
      <c r="D1615" s="162">
        <v>10.449999809265137</v>
      </c>
      <c r="E1615" s="173">
        <v>10.449883460998535</v>
      </c>
    </row>
    <row r="1616" spans="1:5" ht="30">
      <c r="A1616" s="124" t="s">
        <v>3148</v>
      </c>
      <c r="B1616" s="134" t="s">
        <v>3149</v>
      </c>
      <c r="C1616" s="139" t="s">
        <v>348</v>
      </c>
      <c r="D1616" s="163">
        <v>3224.99853515625</v>
      </c>
      <c r="E1616" s="175">
        <v>2010.0650634765625</v>
      </c>
    </row>
    <row r="1617" spans="1:5" ht="30">
      <c r="A1617" s="124" t="s">
        <v>3150</v>
      </c>
      <c r="B1617" s="134" t="s">
        <v>3151</v>
      </c>
      <c r="C1617" s="139" t="s">
        <v>50</v>
      </c>
      <c r="D1617" s="162">
        <v>10.449999809265137</v>
      </c>
      <c r="E1617" s="173">
        <v>10.449883460998535</v>
      </c>
    </row>
    <row r="1618" spans="1:5" ht="30">
      <c r="A1618" s="124" t="s">
        <v>3152</v>
      </c>
      <c r="B1618" s="134" t="s">
        <v>3153</v>
      </c>
      <c r="C1618" s="139" t="s">
        <v>42</v>
      </c>
      <c r="D1618" s="167">
        <v>381.83978271484375</v>
      </c>
      <c r="E1618" s="178">
        <v>181.80690002441406</v>
      </c>
    </row>
    <row r="1619" spans="1:5">
      <c r="A1619" s="124" t="s">
        <v>3154</v>
      </c>
      <c r="B1619" s="134" t="s">
        <v>3155</v>
      </c>
      <c r="C1619" s="139" t="s">
        <v>20</v>
      </c>
      <c r="D1619" s="162">
        <v>84.694381713867188</v>
      </c>
      <c r="E1619" s="172">
        <v>3.7510507106781006</v>
      </c>
    </row>
    <row r="1620" spans="1:5" ht="30">
      <c r="A1620" s="124" t="s">
        <v>3156</v>
      </c>
      <c r="B1620" s="134" t="s">
        <v>3157</v>
      </c>
      <c r="C1620" s="139" t="s">
        <v>348</v>
      </c>
      <c r="D1620" s="163">
        <v>3224.99853515625</v>
      </c>
      <c r="E1620" s="175">
        <v>2010.0650634765625</v>
      </c>
    </row>
    <row r="1621" spans="1:5" ht="30">
      <c r="A1621" s="124" t="s">
        <v>3158</v>
      </c>
      <c r="B1621" s="134" t="s">
        <v>3159</v>
      </c>
      <c r="C1621" s="139" t="s">
        <v>162</v>
      </c>
      <c r="D1621" s="161">
        <v>6.7013421058654785</v>
      </c>
      <c r="E1621" s="177">
        <v>0.11981948465108871</v>
      </c>
    </row>
    <row r="1622" spans="1:5">
      <c r="A1622" s="124" t="s">
        <v>3160</v>
      </c>
      <c r="B1622" s="134" t="s">
        <v>3161</v>
      </c>
      <c r="C1622" s="139" t="s">
        <v>348</v>
      </c>
      <c r="D1622" s="165">
        <v>0</v>
      </c>
      <c r="E1622" s="176">
        <v>0</v>
      </c>
    </row>
    <row r="1623" spans="1:5" ht="30">
      <c r="A1623" s="124" t="s">
        <v>3162</v>
      </c>
      <c r="B1623" s="134" t="s">
        <v>3163</v>
      </c>
      <c r="C1623" s="139" t="s">
        <v>348</v>
      </c>
      <c r="D1623" s="165">
        <v>0</v>
      </c>
      <c r="E1623" s="176">
        <v>0</v>
      </c>
    </row>
    <row r="1624" spans="1:5" ht="30">
      <c r="A1624" s="124" t="s">
        <v>3164</v>
      </c>
      <c r="B1624" s="134" t="s">
        <v>3165</v>
      </c>
      <c r="C1624" s="139" t="s">
        <v>1792</v>
      </c>
      <c r="D1624" s="169">
        <v>4.1144648566842079E-3</v>
      </c>
      <c r="E1624" s="181">
        <v>7.001250924076885E-5</v>
      </c>
    </row>
    <row r="1625" spans="1:5" ht="30">
      <c r="A1625" s="124" t="s">
        <v>3166</v>
      </c>
      <c r="B1625" s="134" t="s">
        <v>3167</v>
      </c>
      <c r="C1625" s="139"/>
      <c r="D1625" s="161">
        <v>4.7368426322937012</v>
      </c>
      <c r="E1625" s="172">
        <v>4.736842155456543</v>
      </c>
    </row>
    <row r="1626" spans="1:5" ht="30">
      <c r="A1626" s="124" t="s">
        <v>3168</v>
      </c>
      <c r="B1626" s="134" t="s">
        <v>3169</v>
      </c>
      <c r="C1626" s="139" t="s">
        <v>45</v>
      </c>
      <c r="D1626" s="162">
        <v>35.182044982910156</v>
      </c>
      <c r="E1626" s="173">
        <v>10</v>
      </c>
    </row>
    <row r="1627" spans="1:5" ht="30">
      <c r="A1627" s="124" t="s">
        <v>3170</v>
      </c>
      <c r="B1627" s="134" t="s">
        <v>3171</v>
      </c>
      <c r="C1627" s="139" t="s">
        <v>45</v>
      </c>
      <c r="D1627" s="162">
        <v>38.764202117919922</v>
      </c>
      <c r="E1627" s="176">
        <v>0</v>
      </c>
    </row>
    <row r="1628" spans="1:5" ht="30">
      <c r="A1628" s="124" t="s">
        <v>3172</v>
      </c>
      <c r="B1628" s="134" t="s">
        <v>3173</v>
      </c>
      <c r="C1628" s="139" t="s">
        <v>45</v>
      </c>
      <c r="D1628" s="162">
        <v>38.764202117919922</v>
      </c>
      <c r="E1628" s="173">
        <v>-23.141880035400391</v>
      </c>
    </row>
    <row r="1629" spans="1:5" ht="30">
      <c r="A1629" s="124" t="s">
        <v>3174</v>
      </c>
      <c r="B1629" s="134" t="s">
        <v>3175</v>
      </c>
      <c r="C1629" s="139" t="s">
        <v>15</v>
      </c>
      <c r="D1629" s="163">
        <v>4007.904296875</v>
      </c>
      <c r="E1629" s="173">
        <v>-38.623298645019531</v>
      </c>
    </row>
    <row r="1630" spans="1:5">
      <c r="A1630" s="124" t="s">
        <v>3176</v>
      </c>
      <c r="B1630" s="134" t="s">
        <v>3177</v>
      </c>
      <c r="C1630" s="139" t="s">
        <v>15</v>
      </c>
      <c r="D1630" s="163">
        <v>3997.884521484375</v>
      </c>
      <c r="E1630" s="173">
        <v>-38.526744842529297</v>
      </c>
    </row>
    <row r="1631" spans="1:5" ht="30">
      <c r="A1631" s="124" t="s">
        <v>3178</v>
      </c>
      <c r="B1631" s="134" t="s">
        <v>3179</v>
      </c>
      <c r="C1631" s="139" t="s">
        <v>15</v>
      </c>
      <c r="D1631" s="162">
        <v>10.01975154876709</v>
      </c>
      <c r="E1631" s="177">
        <v>-9.6558161079883575E-2</v>
      </c>
    </row>
    <row r="1632" spans="1:5">
      <c r="A1632" s="124" t="s">
        <v>3180</v>
      </c>
      <c r="B1632" s="134" t="s">
        <v>3181</v>
      </c>
      <c r="C1632" s="139"/>
      <c r="D1632" s="131" t="s">
        <v>1516</v>
      </c>
      <c r="E1632" s="152" t="s">
        <v>1516</v>
      </c>
    </row>
    <row r="1633" spans="1:5" ht="30">
      <c r="A1633" s="124" t="s">
        <v>3182</v>
      </c>
      <c r="B1633" s="134" t="s">
        <v>3183</v>
      </c>
      <c r="C1633" s="139"/>
      <c r="D1633" s="131" t="s">
        <v>3129</v>
      </c>
      <c r="E1633" s="152" t="s">
        <v>3129</v>
      </c>
    </row>
    <row r="1634" spans="1:5" ht="30">
      <c r="A1634" s="124" t="s">
        <v>3184</v>
      </c>
      <c r="B1634" s="134" t="s">
        <v>3185</v>
      </c>
      <c r="C1634" s="139" t="s">
        <v>50</v>
      </c>
      <c r="D1634" s="162">
        <v>10.449999809265137</v>
      </c>
      <c r="E1634" s="173">
        <v>10.449883460998535</v>
      </c>
    </row>
    <row r="1635" spans="1:5" ht="30">
      <c r="A1635" s="124" t="s">
        <v>3186</v>
      </c>
      <c r="B1635" s="134" t="s">
        <v>3187</v>
      </c>
      <c r="C1635" s="139" t="s">
        <v>50</v>
      </c>
      <c r="D1635" s="162">
        <v>10.449999809265137</v>
      </c>
      <c r="E1635" s="173">
        <v>10.449883460998535</v>
      </c>
    </row>
    <row r="1636" spans="1:5" ht="30">
      <c r="A1636" s="124" t="s">
        <v>3188</v>
      </c>
      <c r="B1636" s="134" t="s">
        <v>3189</v>
      </c>
      <c r="C1636" s="139" t="s">
        <v>42</v>
      </c>
      <c r="D1636" s="167">
        <v>381.83978271484375</v>
      </c>
      <c r="E1636" s="178">
        <v>181.80690002441406</v>
      </c>
    </row>
    <row r="1637" spans="1:5">
      <c r="A1637" s="124" t="s">
        <v>3190</v>
      </c>
      <c r="B1637" s="134" t="s">
        <v>3191</v>
      </c>
      <c r="C1637" s="139" t="s">
        <v>20</v>
      </c>
      <c r="D1637" s="162">
        <v>77.819297790527344</v>
      </c>
      <c r="E1637" s="172">
        <v>3.7510497570037842</v>
      </c>
    </row>
    <row r="1638" spans="1:5" ht="30">
      <c r="A1638" s="124" t="s">
        <v>3192</v>
      </c>
      <c r="B1638" s="134" t="s">
        <v>3193</v>
      </c>
      <c r="C1638" s="139" t="s">
        <v>348</v>
      </c>
      <c r="D1638" s="163">
        <v>3224.99853515625</v>
      </c>
      <c r="E1638" s="175">
        <v>2010.0650634765625</v>
      </c>
    </row>
    <row r="1639" spans="1:5" ht="30">
      <c r="A1639" s="124" t="s">
        <v>3194</v>
      </c>
      <c r="B1639" s="134" t="s">
        <v>3195</v>
      </c>
      <c r="C1639" s="139" t="s">
        <v>50</v>
      </c>
      <c r="D1639" s="162">
        <v>10.449999809265137</v>
      </c>
      <c r="E1639" s="173">
        <v>10.449883460998535</v>
      </c>
    </row>
    <row r="1640" spans="1:5" ht="30">
      <c r="A1640" s="124" t="s">
        <v>3196</v>
      </c>
      <c r="B1640" s="134" t="s">
        <v>3197</v>
      </c>
      <c r="C1640" s="139" t="s">
        <v>20</v>
      </c>
      <c r="D1640" s="162">
        <v>77.819297790527344</v>
      </c>
      <c r="E1640" s="172">
        <v>3.7510497570037842</v>
      </c>
    </row>
    <row r="1641" spans="1:5" ht="30">
      <c r="A1641" s="124" t="s">
        <v>3198</v>
      </c>
      <c r="B1641" s="134" t="s">
        <v>3199</v>
      </c>
      <c r="C1641" s="139" t="s">
        <v>348</v>
      </c>
      <c r="D1641" s="163">
        <v>3224.99853515625</v>
      </c>
      <c r="E1641" s="175">
        <v>2010.0650634765625</v>
      </c>
    </row>
    <row r="1642" spans="1:5" ht="30">
      <c r="A1642" s="124" t="s">
        <v>3200</v>
      </c>
      <c r="B1642" s="134" t="s">
        <v>3201</v>
      </c>
      <c r="C1642" s="139" t="s">
        <v>50</v>
      </c>
      <c r="D1642" s="161">
        <v>2.75</v>
      </c>
      <c r="E1642" s="172">
        <v>2.749969482421875</v>
      </c>
    </row>
    <row r="1643" spans="1:5" ht="30">
      <c r="A1643" s="124" t="s">
        <v>3202</v>
      </c>
      <c r="B1643" s="134" t="s">
        <v>3203</v>
      </c>
      <c r="C1643" s="139" t="s">
        <v>348</v>
      </c>
      <c r="D1643" s="164">
        <v>2943</v>
      </c>
      <c r="E1643" s="175">
        <v>2034.2894287109375</v>
      </c>
    </row>
    <row r="1644" spans="1:5" ht="30">
      <c r="A1644" s="124" t="s">
        <v>3204</v>
      </c>
      <c r="B1644" s="134" t="s">
        <v>3205</v>
      </c>
      <c r="C1644" s="139" t="s">
        <v>50</v>
      </c>
      <c r="D1644" s="161">
        <v>2.75</v>
      </c>
      <c r="E1644" s="172">
        <v>2.749969482421875</v>
      </c>
    </row>
    <row r="1645" spans="1:5" ht="30">
      <c r="A1645" s="124" t="s">
        <v>3206</v>
      </c>
      <c r="B1645" s="134" t="s">
        <v>3207</v>
      </c>
      <c r="C1645" s="139" t="s">
        <v>42</v>
      </c>
      <c r="D1645" s="167">
        <v>237.28424072265625</v>
      </c>
      <c r="E1645" s="178">
        <v>130.58197021484375</v>
      </c>
    </row>
    <row r="1646" spans="1:5">
      <c r="A1646" s="124" t="s">
        <v>3208</v>
      </c>
      <c r="B1646" s="134" t="s">
        <v>3209</v>
      </c>
      <c r="C1646" s="139" t="s">
        <v>20</v>
      </c>
      <c r="D1646" s="162">
        <v>77.819297790527344</v>
      </c>
      <c r="E1646" s="172">
        <v>3.7510497570037842</v>
      </c>
    </row>
    <row r="1647" spans="1:5" ht="30">
      <c r="A1647" s="124" t="s">
        <v>3210</v>
      </c>
      <c r="B1647" s="134" t="s">
        <v>3211</v>
      </c>
      <c r="C1647" s="139" t="s">
        <v>348</v>
      </c>
      <c r="D1647" s="164">
        <v>2943</v>
      </c>
      <c r="E1647" s="175">
        <v>2034.2894287109375</v>
      </c>
    </row>
    <row r="1648" spans="1:5" ht="30">
      <c r="A1648" s="124" t="s">
        <v>3212</v>
      </c>
      <c r="B1648" s="134" t="s">
        <v>3213</v>
      </c>
      <c r="C1648" s="139" t="s">
        <v>162</v>
      </c>
      <c r="D1648" s="162">
        <v>18.3223876953125</v>
      </c>
      <c r="E1648" s="177">
        <v>0.4683566689491272</v>
      </c>
    </row>
    <row r="1649" spans="1:5">
      <c r="A1649" s="124" t="s">
        <v>3214</v>
      </c>
      <c r="B1649" s="134" t="s">
        <v>3215</v>
      </c>
      <c r="C1649" s="139" t="s">
        <v>348</v>
      </c>
      <c r="D1649" s="165">
        <v>0</v>
      </c>
      <c r="E1649" s="176">
        <v>0</v>
      </c>
    </row>
    <row r="1650" spans="1:5" ht="30">
      <c r="A1650" s="124" t="s">
        <v>3216</v>
      </c>
      <c r="B1650" s="134" t="s">
        <v>3217</v>
      </c>
      <c r="C1650" s="139" t="s">
        <v>348</v>
      </c>
      <c r="D1650" s="165">
        <v>0</v>
      </c>
      <c r="E1650" s="176">
        <v>0</v>
      </c>
    </row>
    <row r="1651" spans="1:5" ht="30">
      <c r="A1651" s="124" t="s">
        <v>3218</v>
      </c>
      <c r="B1651" s="134" t="s">
        <v>3219</v>
      </c>
      <c r="C1651" s="139" t="s">
        <v>1792</v>
      </c>
      <c r="D1651" s="166">
        <v>1.6899911686778069E-2</v>
      </c>
      <c r="E1651" s="182">
        <v>4.065965476911515E-4</v>
      </c>
    </row>
    <row r="1652" spans="1:5" ht="30">
      <c r="A1652" s="124" t="s">
        <v>3220</v>
      </c>
      <c r="B1652" s="134" t="s">
        <v>3221</v>
      </c>
      <c r="C1652" s="139"/>
      <c r="D1652" s="161">
        <v>3.7999999523162842</v>
      </c>
      <c r="E1652" s="172">
        <v>3.7999999523162842</v>
      </c>
    </row>
    <row r="1653" spans="1:5" ht="30">
      <c r="A1653" s="124" t="s">
        <v>3222</v>
      </c>
      <c r="B1653" s="134" t="s">
        <v>3223</v>
      </c>
      <c r="C1653" s="139" t="s">
        <v>45</v>
      </c>
      <c r="D1653" s="162">
        <v>80.532058715820313</v>
      </c>
      <c r="E1653" s="173">
        <v>10</v>
      </c>
    </row>
    <row r="1654" spans="1:5" ht="30">
      <c r="A1654" s="124" t="s">
        <v>3224</v>
      </c>
      <c r="B1654" s="134" t="s">
        <v>3225</v>
      </c>
      <c r="C1654" s="139" t="s">
        <v>45</v>
      </c>
      <c r="D1654" s="162">
        <v>82.332481384277344</v>
      </c>
      <c r="E1654" s="176">
        <v>0</v>
      </c>
    </row>
    <row r="1655" spans="1:5" ht="30">
      <c r="A1655" s="124" t="s">
        <v>3226</v>
      </c>
      <c r="B1655" s="134" t="s">
        <v>3227</v>
      </c>
      <c r="C1655" s="139" t="s">
        <v>45</v>
      </c>
      <c r="D1655" s="162">
        <v>82.332481384277344</v>
      </c>
      <c r="E1655" s="173">
        <v>-15.795806884765625</v>
      </c>
    </row>
    <row r="1656" spans="1:5" ht="30">
      <c r="A1656" s="124" t="s">
        <v>3228</v>
      </c>
      <c r="B1656" s="134" t="s">
        <v>3229</v>
      </c>
      <c r="C1656" s="139" t="s">
        <v>15</v>
      </c>
      <c r="D1656" s="163">
        <v>6095.90576171875</v>
      </c>
      <c r="E1656" s="173">
        <v>-25.2412109375</v>
      </c>
    </row>
    <row r="1657" spans="1:5">
      <c r="A1657" s="124" t="s">
        <v>3230</v>
      </c>
      <c r="B1657" s="134" t="s">
        <v>3231</v>
      </c>
      <c r="C1657" s="139" t="s">
        <v>15</v>
      </c>
      <c r="D1657" s="163">
        <v>6080.66552734375</v>
      </c>
      <c r="E1657" s="173">
        <v>-25.178108215332031</v>
      </c>
    </row>
    <row r="1658" spans="1:5" ht="30">
      <c r="A1658" s="124" t="s">
        <v>3232</v>
      </c>
      <c r="B1658" s="134" t="s">
        <v>3233</v>
      </c>
      <c r="C1658" s="139" t="s">
        <v>15</v>
      </c>
      <c r="D1658" s="162">
        <v>15.239749908447266</v>
      </c>
      <c r="E1658" s="177">
        <v>-6.3102968037128448E-2</v>
      </c>
    </row>
    <row r="1659" spans="1:5">
      <c r="A1659" s="124" t="s">
        <v>3234</v>
      </c>
      <c r="B1659" s="134" t="s">
        <v>3235</v>
      </c>
      <c r="C1659" s="139"/>
      <c r="D1659" s="131" t="s">
        <v>1516</v>
      </c>
      <c r="E1659" s="152" t="s">
        <v>1516</v>
      </c>
    </row>
    <row r="1660" spans="1:5" ht="30">
      <c r="A1660" s="124" t="s">
        <v>3236</v>
      </c>
      <c r="B1660" s="134" t="s">
        <v>3237</v>
      </c>
      <c r="C1660" s="139"/>
      <c r="D1660" s="131" t="s">
        <v>3129</v>
      </c>
      <c r="E1660" s="152" t="s">
        <v>3129</v>
      </c>
    </row>
    <row r="1661" spans="1:5" ht="30">
      <c r="A1661" s="124" t="s">
        <v>3238</v>
      </c>
      <c r="B1661" s="134" t="s">
        <v>3239</v>
      </c>
      <c r="C1661" s="139" t="s">
        <v>50</v>
      </c>
      <c r="D1661" s="161">
        <v>2.75</v>
      </c>
      <c r="E1661" s="172">
        <v>2.749969482421875</v>
      </c>
    </row>
    <row r="1662" spans="1:5" ht="30">
      <c r="A1662" s="124" t="s">
        <v>3240</v>
      </c>
      <c r="B1662" s="134" t="s">
        <v>3241</v>
      </c>
      <c r="C1662" s="139" t="s">
        <v>50</v>
      </c>
      <c r="D1662" s="161">
        <v>2.75</v>
      </c>
      <c r="E1662" s="172">
        <v>2.749969482421875</v>
      </c>
    </row>
    <row r="1663" spans="1:5" ht="30">
      <c r="A1663" s="124" t="s">
        <v>3242</v>
      </c>
      <c r="B1663" s="134" t="s">
        <v>3243</v>
      </c>
      <c r="C1663" s="139" t="s">
        <v>42</v>
      </c>
      <c r="D1663" s="167">
        <v>237.28424072265625</v>
      </c>
      <c r="E1663" s="178">
        <v>130.58197021484375</v>
      </c>
    </row>
    <row r="1664" spans="1:5">
      <c r="A1664" s="124" t="s">
        <v>3244</v>
      </c>
      <c r="B1664" s="134" t="s">
        <v>3245</v>
      </c>
      <c r="C1664" s="139" t="s">
        <v>20</v>
      </c>
      <c r="D1664" s="162">
        <v>73.090240478515625</v>
      </c>
      <c r="E1664" s="172">
        <v>3.411163330078125</v>
      </c>
    </row>
    <row r="1665" spans="1:5" ht="30">
      <c r="A1665" s="124" t="s">
        <v>3246</v>
      </c>
      <c r="B1665" s="134" t="s">
        <v>3247</v>
      </c>
      <c r="C1665" s="139" t="s">
        <v>348</v>
      </c>
      <c r="D1665" s="164">
        <v>2943</v>
      </c>
      <c r="E1665" s="175">
        <v>2034.2894287109375</v>
      </c>
    </row>
    <row r="1666" spans="1:5" ht="30">
      <c r="A1666" s="124" t="s">
        <v>3248</v>
      </c>
      <c r="B1666" s="134" t="s">
        <v>3249</v>
      </c>
      <c r="C1666" s="139" t="s">
        <v>50</v>
      </c>
      <c r="D1666" s="161">
        <v>2.75</v>
      </c>
      <c r="E1666" s="172">
        <v>2.749969482421875</v>
      </c>
    </row>
    <row r="1667" spans="1:5" ht="30">
      <c r="A1667" s="124" t="s">
        <v>3250</v>
      </c>
      <c r="B1667" s="134" t="s">
        <v>3251</v>
      </c>
      <c r="C1667" s="139" t="s">
        <v>20</v>
      </c>
      <c r="D1667" s="162">
        <v>73.090240478515625</v>
      </c>
      <c r="E1667" s="172">
        <v>3.411163330078125</v>
      </c>
    </row>
    <row r="1668" spans="1:5" ht="30">
      <c r="A1668" s="124" t="s">
        <v>3252</v>
      </c>
      <c r="B1668" s="134" t="s">
        <v>3253</v>
      </c>
      <c r="C1668" s="139" t="s">
        <v>348</v>
      </c>
      <c r="D1668" s="164">
        <v>2943</v>
      </c>
      <c r="E1668" s="175">
        <v>2034.2894287109375</v>
      </c>
    </row>
    <row r="1669" spans="1:5" ht="30">
      <c r="A1669" s="124" t="s">
        <v>3254</v>
      </c>
      <c r="B1669" s="134" t="s">
        <v>3255</v>
      </c>
      <c r="C1669" s="139" t="s">
        <v>50</v>
      </c>
      <c r="D1669" s="166">
        <v>0.95000004768371582</v>
      </c>
      <c r="E1669" s="177">
        <v>0.9499894380569458</v>
      </c>
    </row>
    <row r="1670" spans="1:5" ht="30">
      <c r="A1670" s="124" t="s">
        <v>3256</v>
      </c>
      <c r="B1670" s="134" t="s">
        <v>3257</v>
      </c>
      <c r="C1670" s="139" t="s">
        <v>348</v>
      </c>
      <c r="D1670" s="164">
        <v>2821.26513671875</v>
      </c>
      <c r="E1670" s="175">
        <v>1993.9083251953125</v>
      </c>
    </row>
    <row r="1671" spans="1:5" ht="30">
      <c r="A1671" s="124" t="s">
        <v>3258</v>
      </c>
      <c r="B1671" s="134" t="s">
        <v>3259</v>
      </c>
      <c r="C1671" s="139" t="s">
        <v>50</v>
      </c>
      <c r="D1671" s="166">
        <v>0.95000004768371582</v>
      </c>
      <c r="E1671" s="177">
        <v>0.9499894380569458</v>
      </c>
    </row>
    <row r="1672" spans="1:5" ht="30">
      <c r="A1672" s="124" t="s">
        <v>3260</v>
      </c>
      <c r="B1672" s="134" t="s">
        <v>3261</v>
      </c>
      <c r="C1672" s="139" t="s">
        <v>42</v>
      </c>
      <c r="D1672" s="167">
        <v>172.4124755859375</v>
      </c>
      <c r="E1672" s="173">
        <v>98.178024291992188</v>
      </c>
    </row>
    <row r="1673" spans="1:5">
      <c r="A1673" s="124" t="s">
        <v>3262</v>
      </c>
      <c r="B1673" s="134" t="s">
        <v>3263</v>
      </c>
      <c r="C1673" s="139" t="s">
        <v>20</v>
      </c>
      <c r="D1673" s="162">
        <v>73.090240478515625</v>
      </c>
      <c r="E1673" s="172">
        <v>3.411163330078125</v>
      </c>
    </row>
    <row r="1674" spans="1:5" ht="30">
      <c r="A1674" s="124" t="s">
        <v>3264</v>
      </c>
      <c r="B1674" s="134" t="s">
        <v>3265</v>
      </c>
      <c r="C1674" s="139" t="s">
        <v>348</v>
      </c>
      <c r="D1674" s="164">
        <v>2821.26513671875</v>
      </c>
      <c r="E1674" s="175">
        <v>1993.9083251953125</v>
      </c>
    </row>
    <row r="1675" spans="1:5" ht="30">
      <c r="A1675" s="124" t="s">
        <v>3266</v>
      </c>
      <c r="B1675" s="134" t="s">
        <v>3267</v>
      </c>
      <c r="C1675" s="139" t="s">
        <v>162</v>
      </c>
      <c r="D1675" s="162">
        <v>43.670253753662109</v>
      </c>
      <c r="E1675" s="172">
        <v>1.1785045862197876</v>
      </c>
    </row>
    <row r="1676" spans="1:5">
      <c r="A1676" s="124" t="s">
        <v>3268</v>
      </c>
      <c r="B1676" s="134" t="s">
        <v>3269</v>
      </c>
      <c r="C1676" s="139" t="s">
        <v>348</v>
      </c>
      <c r="D1676" s="165">
        <v>0</v>
      </c>
      <c r="E1676" s="176">
        <v>0</v>
      </c>
    </row>
    <row r="1677" spans="1:5" ht="30">
      <c r="A1677" s="124" t="s">
        <v>3270</v>
      </c>
      <c r="B1677" s="134" t="s">
        <v>3271</v>
      </c>
      <c r="C1677" s="139" t="s">
        <v>348</v>
      </c>
      <c r="D1677" s="165">
        <v>0</v>
      </c>
      <c r="E1677" s="176">
        <v>0</v>
      </c>
    </row>
    <row r="1678" spans="1:5" ht="30">
      <c r="A1678" s="124" t="s">
        <v>3272</v>
      </c>
      <c r="B1678" s="134" t="s">
        <v>3273</v>
      </c>
      <c r="C1678" s="139" t="s">
        <v>1792</v>
      </c>
      <c r="D1678" s="166">
        <v>5.3375527262687683E-2</v>
      </c>
      <c r="E1678" s="180">
        <v>1.5001855790615082E-3</v>
      </c>
    </row>
    <row r="1679" spans="1:5" ht="30">
      <c r="A1679" s="124" t="s">
        <v>3274</v>
      </c>
      <c r="B1679" s="134" t="s">
        <v>3275</v>
      </c>
      <c r="C1679" s="139"/>
      <c r="D1679" s="161">
        <v>2.8947367668151855</v>
      </c>
      <c r="E1679" s="172">
        <v>2.8947367668151855</v>
      </c>
    </row>
    <row r="1680" spans="1:5" ht="30">
      <c r="A1680" s="124" t="s">
        <v>3276</v>
      </c>
      <c r="B1680" s="134" t="s">
        <v>3277</v>
      </c>
      <c r="C1680" s="139" t="s">
        <v>45</v>
      </c>
      <c r="D1680" s="162">
        <v>54</v>
      </c>
      <c r="E1680" s="173">
        <v>54</v>
      </c>
    </row>
    <row r="1681" spans="1:5" ht="30">
      <c r="A1681" s="124" t="s">
        <v>3278</v>
      </c>
      <c r="B1681" s="134" t="s">
        <v>3279</v>
      </c>
      <c r="C1681" s="139" t="s">
        <v>45</v>
      </c>
      <c r="D1681" s="162">
        <v>55.566730499267578</v>
      </c>
      <c r="E1681" s="173">
        <v>32.284267425537109</v>
      </c>
    </row>
    <row r="1682" spans="1:5" ht="30">
      <c r="A1682" s="124" t="s">
        <v>3280</v>
      </c>
      <c r="B1682" s="134" t="s">
        <v>3281</v>
      </c>
      <c r="C1682" s="139" t="s">
        <v>45</v>
      </c>
      <c r="D1682" s="162">
        <v>55.566730499267578</v>
      </c>
      <c r="E1682" s="173">
        <v>32.284267425537109</v>
      </c>
    </row>
    <row r="1683" spans="1:5" ht="30">
      <c r="A1683" s="124" t="s">
        <v>3282</v>
      </c>
      <c r="B1683" s="134" t="s">
        <v>3283</v>
      </c>
      <c r="C1683" s="139" t="s">
        <v>15</v>
      </c>
      <c r="D1683" s="164">
        <v>2471.605224609375</v>
      </c>
      <c r="E1683" s="173">
        <v>38.263565063476562</v>
      </c>
    </row>
    <row r="1684" spans="1:5">
      <c r="A1684" s="124" t="s">
        <v>3284</v>
      </c>
      <c r="B1684" s="134" t="s">
        <v>3285</v>
      </c>
      <c r="C1684" s="139" t="s">
        <v>15</v>
      </c>
      <c r="D1684" s="164">
        <v>2465.42626953125</v>
      </c>
      <c r="E1684" s="173">
        <v>38.16790771484375</v>
      </c>
    </row>
    <row r="1685" spans="1:5" ht="30">
      <c r="A1685" s="124" t="s">
        <v>3286</v>
      </c>
      <c r="B1685" s="134" t="s">
        <v>3287</v>
      </c>
      <c r="C1685" s="139" t="s">
        <v>15</v>
      </c>
      <c r="D1685" s="161">
        <v>6.1790075302124023</v>
      </c>
      <c r="E1685" s="177">
        <v>9.5658823847770691E-2</v>
      </c>
    </row>
    <row r="1686" spans="1:5">
      <c r="A1686" s="124" t="s">
        <v>3288</v>
      </c>
      <c r="B1686" s="134" t="s">
        <v>3289</v>
      </c>
      <c r="C1686" s="139"/>
      <c r="D1686" s="131" t="s">
        <v>1516</v>
      </c>
      <c r="E1686" s="152" t="s">
        <v>1516</v>
      </c>
    </row>
    <row r="1687" spans="1:5" ht="30">
      <c r="A1687" s="124" t="s">
        <v>3290</v>
      </c>
      <c r="B1687" s="134" t="s">
        <v>3291</v>
      </c>
      <c r="C1687" s="139"/>
      <c r="D1687" s="131" t="s">
        <v>3129</v>
      </c>
      <c r="E1687" s="152" t="s">
        <v>3129</v>
      </c>
    </row>
    <row r="1688" spans="1:5" ht="30">
      <c r="A1688" s="124" t="s">
        <v>3292</v>
      </c>
      <c r="B1688" s="134" t="s">
        <v>3293</v>
      </c>
      <c r="C1688" s="139" t="s">
        <v>50</v>
      </c>
      <c r="D1688" s="166">
        <v>0.95000004768371582</v>
      </c>
      <c r="E1688" s="177">
        <v>0.9499894380569458</v>
      </c>
    </row>
    <row r="1689" spans="1:5" ht="30">
      <c r="A1689" s="124" t="s">
        <v>3294</v>
      </c>
      <c r="B1689" s="134" t="s">
        <v>3295</v>
      </c>
      <c r="C1689" s="139" t="s">
        <v>50</v>
      </c>
      <c r="D1689" s="166">
        <v>0.95000004768371582</v>
      </c>
      <c r="E1689" s="177">
        <v>0.9499894380569458</v>
      </c>
    </row>
    <row r="1690" spans="1:5" ht="30">
      <c r="A1690" s="124" t="s">
        <v>3296</v>
      </c>
      <c r="B1690" s="134" t="s">
        <v>3297</v>
      </c>
      <c r="C1690" s="139" t="s">
        <v>42</v>
      </c>
      <c r="D1690" s="167">
        <v>172.4124755859375</v>
      </c>
      <c r="E1690" s="173">
        <v>98.178024291992188</v>
      </c>
    </row>
    <row r="1691" spans="1:5">
      <c r="A1691" s="124" t="s">
        <v>3298</v>
      </c>
      <c r="B1691" s="134" t="s">
        <v>3299</v>
      </c>
      <c r="C1691" s="139" t="s">
        <v>20</v>
      </c>
      <c r="D1691" s="162">
        <v>70.00360107421875</v>
      </c>
      <c r="E1691" s="172">
        <v>3.1881852149963379</v>
      </c>
    </row>
    <row r="1692" spans="1:5" ht="30">
      <c r="A1692" s="124" t="s">
        <v>3300</v>
      </c>
      <c r="B1692" s="134" t="s">
        <v>3301</v>
      </c>
      <c r="C1692" s="139" t="s">
        <v>348</v>
      </c>
      <c r="D1692" s="164">
        <v>2821.26513671875</v>
      </c>
      <c r="E1692" s="175">
        <v>1993.9083251953125</v>
      </c>
    </row>
    <row r="1693" spans="1:5" ht="30">
      <c r="A1693" s="124" t="s">
        <v>3302</v>
      </c>
      <c r="B1693" s="134" t="s">
        <v>3303</v>
      </c>
      <c r="C1693" s="139" t="s">
        <v>50</v>
      </c>
      <c r="D1693" s="166">
        <v>0.95000004768371582</v>
      </c>
      <c r="E1693" s="177">
        <v>0.9499894380569458</v>
      </c>
    </row>
    <row r="1694" spans="1:5" ht="30">
      <c r="A1694" s="124" t="s">
        <v>3304</v>
      </c>
      <c r="B1694" s="134" t="s">
        <v>3305</v>
      </c>
      <c r="C1694" s="139" t="s">
        <v>20</v>
      </c>
      <c r="D1694" s="162">
        <v>70.00360107421875</v>
      </c>
      <c r="E1694" s="172">
        <v>3.1881852149963379</v>
      </c>
    </row>
    <row r="1695" spans="1:5" ht="30">
      <c r="A1695" s="124" t="s">
        <v>3306</v>
      </c>
      <c r="B1695" s="134" t="s">
        <v>3307</v>
      </c>
      <c r="C1695" s="139" t="s">
        <v>348</v>
      </c>
      <c r="D1695" s="164">
        <v>2821.26513671875</v>
      </c>
      <c r="E1695" s="175">
        <v>1993.9083251953125</v>
      </c>
    </row>
    <row r="1696" spans="1:5" ht="30">
      <c r="A1696" s="124" t="s">
        <v>3308</v>
      </c>
      <c r="B1696" s="134" t="s">
        <v>3309</v>
      </c>
      <c r="C1696" s="139" t="s">
        <v>50</v>
      </c>
      <c r="D1696" s="166">
        <v>7.9999998211860657E-2</v>
      </c>
      <c r="E1696" s="177">
        <v>7.9999998211860657E-2</v>
      </c>
    </row>
    <row r="1697" spans="1:5" ht="30">
      <c r="A1697" s="124" t="s">
        <v>3310</v>
      </c>
      <c r="B1697" s="134" t="s">
        <v>3311</v>
      </c>
      <c r="C1697" s="139" t="s">
        <v>348</v>
      </c>
      <c r="D1697" s="164">
        <v>2587.0126953125</v>
      </c>
      <c r="E1697" s="175">
        <v>1898.700439453125</v>
      </c>
    </row>
    <row r="1698" spans="1:5" ht="30">
      <c r="A1698" s="124" t="s">
        <v>3312</v>
      </c>
      <c r="B1698" s="134" t="s">
        <v>3313</v>
      </c>
      <c r="C1698" s="139" t="s">
        <v>50</v>
      </c>
      <c r="D1698" s="166">
        <v>7.9999998211860657E-2</v>
      </c>
      <c r="E1698" s="177">
        <v>7.9999998211860657E-2</v>
      </c>
    </row>
    <row r="1699" spans="1:5" ht="30">
      <c r="A1699" s="124" t="s">
        <v>3314</v>
      </c>
      <c r="B1699" s="134" t="s">
        <v>3315</v>
      </c>
      <c r="C1699" s="139" t="s">
        <v>42</v>
      </c>
      <c r="D1699" s="162">
        <v>51.381488800048828</v>
      </c>
      <c r="E1699" s="173">
        <v>41.51007080078125</v>
      </c>
    </row>
    <row r="1700" spans="1:5">
      <c r="A1700" s="124" t="s">
        <v>3316</v>
      </c>
      <c r="B1700" s="134" t="s">
        <v>3317</v>
      </c>
      <c r="C1700" s="139" t="s">
        <v>20</v>
      </c>
      <c r="D1700" s="162">
        <v>70.185035705566406</v>
      </c>
      <c r="E1700" s="172">
        <v>3.1881852149963379</v>
      </c>
    </row>
    <row r="1701" spans="1:5" ht="30">
      <c r="A1701" s="124" t="s">
        <v>3318</v>
      </c>
      <c r="B1701" s="134" t="s">
        <v>3319</v>
      </c>
      <c r="C1701" s="139" t="s">
        <v>348</v>
      </c>
      <c r="D1701" s="164">
        <v>2595.177734375</v>
      </c>
      <c r="E1701" s="175">
        <v>1910.6051025390625</v>
      </c>
    </row>
    <row r="1702" spans="1:5" ht="30">
      <c r="A1702" s="124" t="s">
        <v>3320</v>
      </c>
      <c r="B1702" s="134" t="s">
        <v>3321</v>
      </c>
      <c r="C1702" s="139"/>
      <c r="D1702" s="161">
        <v>1</v>
      </c>
      <c r="E1702" s="172">
        <v>1</v>
      </c>
    </row>
    <row r="1703" spans="1:5" ht="30">
      <c r="A1703" s="124" t="s">
        <v>3322</v>
      </c>
      <c r="B1703" s="134" t="s">
        <v>3323</v>
      </c>
      <c r="C1703" s="139" t="s">
        <v>162</v>
      </c>
      <c r="D1703" s="167">
        <v>358.3192138671875</v>
      </c>
      <c r="E1703" s="173">
        <v>11.507953643798828</v>
      </c>
    </row>
    <row r="1704" spans="1:5" ht="30">
      <c r="A1704" s="124" t="s">
        <v>3324</v>
      </c>
      <c r="B1704" s="134" t="s">
        <v>3325</v>
      </c>
      <c r="C1704" s="139" t="s">
        <v>1792</v>
      </c>
      <c r="D1704" s="161">
        <v>2.8296184539794922</v>
      </c>
      <c r="E1704" s="177">
        <v>5.5934444069862366E-2</v>
      </c>
    </row>
    <row r="1705" spans="1:5" ht="30">
      <c r="A1705" s="124" t="s">
        <v>3326</v>
      </c>
      <c r="B1705" s="134" t="s">
        <v>3327</v>
      </c>
      <c r="C1705" s="139" t="s">
        <v>126</v>
      </c>
      <c r="D1705" s="167">
        <v>126.63163757324219</v>
      </c>
      <c r="E1705" s="178">
        <v>205.74000549316406</v>
      </c>
    </row>
    <row r="1706" spans="1:5" ht="30">
      <c r="A1706" s="124" t="s">
        <v>3328</v>
      </c>
      <c r="B1706" s="134" t="s">
        <v>3329</v>
      </c>
      <c r="C1706" s="139" t="s">
        <v>3330</v>
      </c>
      <c r="D1706" s="164">
        <v>1763.719482421875</v>
      </c>
      <c r="E1706" s="178">
        <v>228.83648681640625</v>
      </c>
    </row>
    <row r="1707" spans="1:5" ht="30">
      <c r="A1707" s="124" t="s">
        <v>3331</v>
      </c>
      <c r="B1707" s="134" t="s">
        <v>3332</v>
      </c>
      <c r="C1707" s="139" t="s">
        <v>3330</v>
      </c>
      <c r="D1707" s="167">
        <v>510.67959594726562</v>
      </c>
      <c r="E1707" s="173">
        <v>77.804405212402344</v>
      </c>
    </row>
    <row r="1708" spans="1:5">
      <c r="A1708" s="124" t="s">
        <v>3333</v>
      </c>
      <c r="B1708" s="134" t="s">
        <v>3334</v>
      </c>
      <c r="C1708" s="139" t="s">
        <v>348</v>
      </c>
      <c r="D1708" s="161">
        <v>7.7049541473388672</v>
      </c>
      <c r="E1708" s="173">
        <v>11.904699325561523</v>
      </c>
    </row>
    <row r="1709" spans="1:5" ht="30">
      <c r="A1709" s="124" t="s">
        <v>3335</v>
      </c>
      <c r="B1709" s="134" t="s">
        <v>3336</v>
      </c>
      <c r="C1709" s="139" t="s">
        <v>348</v>
      </c>
      <c r="D1709" s="161">
        <v>8.8562688827514648</v>
      </c>
      <c r="E1709" s="173">
        <v>23.336620330810547</v>
      </c>
    </row>
    <row r="1710" spans="1:5" ht="30">
      <c r="A1710" s="124" t="s">
        <v>3337</v>
      </c>
      <c r="B1710" s="134" t="s">
        <v>3338</v>
      </c>
      <c r="C1710" s="139" t="s">
        <v>1792</v>
      </c>
      <c r="D1710" s="166">
        <v>0.13855539262294769</v>
      </c>
      <c r="E1710" s="180">
        <v>4.0141614153981209E-3</v>
      </c>
    </row>
    <row r="1711" spans="1:5" ht="30">
      <c r="A1711" s="124" t="s">
        <v>3339</v>
      </c>
      <c r="B1711" s="134" t="s">
        <v>3340</v>
      </c>
      <c r="C1711" s="139"/>
      <c r="D1711" s="162">
        <v>11.875000953674316</v>
      </c>
      <c r="E1711" s="173">
        <v>11.874868392944336</v>
      </c>
    </row>
    <row r="1712" spans="1:5" ht="30">
      <c r="A1712" s="124" t="s">
        <v>3341</v>
      </c>
      <c r="B1712" s="134" t="s">
        <v>3342</v>
      </c>
      <c r="C1712" s="139" t="s">
        <v>45</v>
      </c>
      <c r="D1712" s="162">
        <v>56</v>
      </c>
      <c r="E1712" s="173">
        <v>56</v>
      </c>
    </row>
    <row r="1713" spans="1:5" ht="30">
      <c r="A1713" s="124" t="s">
        <v>3343</v>
      </c>
      <c r="B1713" s="134" t="s">
        <v>3344</v>
      </c>
      <c r="C1713" s="139" t="s">
        <v>45</v>
      </c>
      <c r="D1713" s="162">
        <v>56.912803649902344</v>
      </c>
      <c r="E1713" s="173">
        <v>31.947988510131836</v>
      </c>
    </row>
    <row r="1714" spans="1:5" ht="30">
      <c r="A1714" s="124" t="s">
        <v>3345</v>
      </c>
      <c r="B1714" s="134" t="s">
        <v>3346</v>
      </c>
      <c r="C1714" s="139" t="s">
        <v>45</v>
      </c>
      <c r="D1714" s="162">
        <v>58.848426818847656</v>
      </c>
      <c r="E1714" s="173">
        <v>36.513599395751953</v>
      </c>
    </row>
    <row r="1715" spans="1:5" ht="30">
      <c r="A1715" s="124" t="s">
        <v>3347</v>
      </c>
      <c r="B1715" s="134" t="s">
        <v>3348</v>
      </c>
      <c r="C1715" s="139" t="s">
        <v>15</v>
      </c>
      <c r="D1715" s="163">
        <v>4405.3828125</v>
      </c>
      <c r="E1715" s="173">
        <v>73.775062561035156</v>
      </c>
    </row>
    <row r="1716" spans="1:5">
      <c r="A1716" s="124" t="s">
        <v>3349</v>
      </c>
      <c r="B1716" s="134" t="s">
        <v>3350</v>
      </c>
      <c r="C1716" s="139" t="s">
        <v>15</v>
      </c>
      <c r="D1716" s="163">
        <v>4394.369140625</v>
      </c>
      <c r="E1716" s="173">
        <v>73.590621948242188</v>
      </c>
    </row>
    <row r="1717" spans="1:5" ht="30">
      <c r="A1717" s="124" t="s">
        <v>3351</v>
      </c>
      <c r="B1717" s="134" t="s">
        <v>3352</v>
      </c>
      <c r="C1717" s="139" t="s">
        <v>15</v>
      </c>
      <c r="D1717" s="162">
        <v>11.013445854187012</v>
      </c>
      <c r="E1717" s="177">
        <v>0.18443748354911804</v>
      </c>
    </row>
    <row r="1718" spans="1:5" ht="30">
      <c r="A1718" s="124" t="s">
        <v>3353</v>
      </c>
      <c r="B1718" s="134" t="s">
        <v>3354</v>
      </c>
      <c r="C1718" s="139" t="s">
        <v>1792</v>
      </c>
      <c r="D1718" s="161">
        <v>1.2842502593994141</v>
      </c>
      <c r="E1718" s="177">
        <v>0.26716101169586182</v>
      </c>
    </row>
    <row r="1719" spans="1:5" ht="30">
      <c r="A1719" s="124" t="s">
        <v>3355</v>
      </c>
      <c r="B1719" s="134" t="s">
        <v>3356</v>
      </c>
      <c r="C1719" s="139" t="s">
        <v>20</v>
      </c>
      <c r="D1719" s="166">
        <v>0.16155156493186951</v>
      </c>
      <c r="E1719" s="176">
        <v>0</v>
      </c>
    </row>
    <row r="1720" spans="1:5" ht="30">
      <c r="A1720" s="124" t="s">
        <v>3357</v>
      </c>
      <c r="B1720" s="134" t="s">
        <v>3358</v>
      </c>
      <c r="C1720" s="139" t="s">
        <v>50</v>
      </c>
      <c r="D1720" s="162">
        <v>49.5</v>
      </c>
      <c r="E1720" s="176">
        <v>0</v>
      </c>
    </row>
    <row r="1721" spans="1:5" ht="30">
      <c r="A1721" s="124" t="s">
        <v>3359</v>
      </c>
      <c r="B1721" s="134" t="s">
        <v>3360</v>
      </c>
      <c r="C1721" s="139" t="s">
        <v>50</v>
      </c>
      <c r="D1721" s="161">
        <v>1.0114452838897705</v>
      </c>
      <c r="E1721" s="176">
        <v>0</v>
      </c>
    </row>
    <row r="1722" spans="1:5" ht="30">
      <c r="A1722" s="124" t="s">
        <v>3361</v>
      </c>
      <c r="B1722" s="134" t="s">
        <v>3362</v>
      </c>
      <c r="C1722" s="139" t="s">
        <v>42</v>
      </c>
      <c r="D1722" s="167">
        <v>483.00216674804688</v>
      </c>
      <c r="E1722" s="177">
        <v>-1.1459986679255962E-2</v>
      </c>
    </row>
    <row r="1723" spans="1:5" ht="30">
      <c r="A1723" s="124" t="s">
        <v>3363</v>
      </c>
      <c r="B1723" s="134" t="s">
        <v>3364</v>
      </c>
      <c r="C1723" s="139" t="s">
        <v>42</v>
      </c>
      <c r="D1723" s="167">
        <v>455.96905517578125</v>
      </c>
      <c r="E1723" s="177">
        <v>-1.1459986679255962E-2</v>
      </c>
    </row>
    <row r="1724" spans="1:5" ht="30">
      <c r="A1724" s="124" t="s">
        <v>3365</v>
      </c>
      <c r="B1724" s="134" t="s">
        <v>3366</v>
      </c>
      <c r="C1724" s="139" t="s">
        <v>348</v>
      </c>
      <c r="D1724" s="163">
        <v>3395.35498046875</v>
      </c>
      <c r="E1724" s="176">
        <v>0</v>
      </c>
    </row>
    <row r="1725" spans="1:5" ht="30">
      <c r="A1725" s="124" t="s">
        <v>3367</v>
      </c>
      <c r="B1725" s="134" t="s">
        <v>3368</v>
      </c>
      <c r="C1725" s="139" t="s">
        <v>1792</v>
      </c>
      <c r="D1725" s="162">
        <v>18.835670471191406</v>
      </c>
      <c r="E1725" s="172">
        <v>3.9183616638183594</v>
      </c>
    </row>
    <row r="1726" spans="1:5" ht="30">
      <c r="A1726" s="124" t="s">
        <v>3369</v>
      </c>
      <c r="B1726" s="134" t="s">
        <v>3370</v>
      </c>
      <c r="C1726" s="139" t="s">
        <v>20</v>
      </c>
      <c r="D1726" s="161">
        <v>1.8215076923370361</v>
      </c>
      <c r="E1726" s="176">
        <v>0</v>
      </c>
    </row>
    <row r="1727" spans="1:5" ht="30">
      <c r="A1727" s="124" t="s">
        <v>3371</v>
      </c>
      <c r="B1727" s="134" t="s">
        <v>3372</v>
      </c>
      <c r="C1727" s="139" t="s">
        <v>50</v>
      </c>
      <c r="D1727" s="162">
        <v>38.076923370361328</v>
      </c>
      <c r="E1727" s="176">
        <v>0</v>
      </c>
    </row>
    <row r="1728" spans="1:5" ht="30">
      <c r="A1728" s="124" t="s">
        <v>3373</v>
      </c>
      <c r="B1728" s="134" t="s">
        <v>3374</v>
      </c>
      <c r="C1728" s="139" t="s">
        <v>50</v>
      </c>
      <c r="D1728" s="161">
        <v>1.2410370111465454</v>
      </c>
      <c r="E1728" s="176">
        <v>0</v>
      </c>
    </row>
    <row r="1729" spans="1:5" ht="30">
      <c r="A1729" s="124" t="s">
        <v>3375</v>
      </c>
      <c r="B1729" s="134" t="s">
        <v>3376</v>
      </c>
      <c r="C1729" s="139" t="s">
        <v>42</v>
      </c>
      <c r="D1729" s="167">
        <v>476.93792724609375</v>
      </c>
      <c r="E1729" s="177">
        <v>-1.1459986679255962E-2</v>
      </c>
    </row>
    <row r="1730" spans="1:5" ht="30">
      <c r="A1730" s="124" t="s">
        <v>3377</v>
      </c>
      <c r="B1730" s="134" t="s">
        <v>3378</v>
      </c>
      <c r="C1730" s="139" t="s">
        <v>42</v>
      </c>
      <c r="D1730" s="167">
        <v>456.10540771484375</v>
      </c>
      <c r="E1730" s="177">
        <v>-1.1459986679255962E-2</v>
      </c>
    </row>
    <row r="1731" spans="1:5" ht="30">
      <c r="A1731" s="124" t="s">
        <v>3379</v>
      </c>
      <c r="B1731" s="134" t="s">
        <v>3380</v>
      </c>
      <c r="C1731" s="139" t="s">
        <v>348</v>
      </c>
      <c r="D1731" s="163">
        <v>3395.35498046875</v>
      </c>
      <c r="E1731" s="176">
        <v>0</v>
      </c>
    </row>
    <row r="1732" spans="1:5">
      <c r="A1732" s="124" t="s">
        <v>3381</v>
      </c>
      <c r="B1732" s="134" t="s">
        <v>3382</v>
      </c>
      <c r="C1732" s="139" t="s">
        <v>50</v>
      </c>
      <c r="D1732" s="161">
        <v>1.2410370111465454</v>
      </c>
      <c r="E1732" s="176">
        <v>0</v>
      </c>
    </row>
    <row r="1733" spans="1:5">
      <c r="A1733" s="124" t="s">
        <v>3383</v>
      </c>
      <c r="B1733" s="134" t="s">
        <v>3384</v>
      </c>
      <c r="C1733" s="139" t="s">
        <v>42</v>
      </c>
      <c r="D1733" s="167">
        <v>148.88929748535156</v>
      </c>
      <c r="E1733" s="173">
        <v>-17.777778625488281</v>
      </c>
    </row>
    <row r="1734" spans="1:5" ht="30">
      <c r="A1734" s="124" t="s">
        <v>3369</v>
      </c>
      <c r="B1734" s="134" t="s">
        <v>3385</v>
      </c>
      <c r="C1734" s="139" t="s">
        <v>20</v>
      </c>
      <c r="D1734" s="161">
        <v>1.8215076923370361</v>
      </c>
      <c r="E1734" s="176">
        <v>0</v>
      </c>
    </row>
    <row r="1735" spans="1:5" ht="30">
      <c r="A1735" s="124" t="s">
        <v>3379</v>
      </c>
      <c r="B1735" s="134" t="s">
        <v>3386</v>
      </c>
      <c r="C1735" s="139" t="s">
        <v>348</v>
      </c>
      <c r="D1735" s="163">
        <v>3395.35498046875</v>
      </c>
      <c r="E1735" s="176">
        <v>0</v>
      </c>
    </row>
    <row r="1736" spans="1:5" ht="30">
      <c r="A1736" s="124" t="s">
        <v>3387</v>
      </c>
      <c r="B1736" s="134" t="s">
        <v>3388</v>
      </c>
      <c r="C1736" s="139" t="s">
        <v>20</v>
      </c>
      <c r="D1736" s="165">
        <v>0</v>
      </c>
      <c r="E1736" s="176">
        <v>0</v>
      </c>
    </row>
    <row r="1737" spans="1:5" ht="30">
      <c r="A1737" s="124" t="s">
        <v>3389</v>
      </c>
      <c r="B1737" s="134" t="s">
        <v>3390</v>
      </c>
      <c r="C1737" s="139" t="s">
        <v>20</v>
      </c>
      <c r="D1737" s="166">
        <v>0.41861861944198608</v>
      </c>
      <c r="E1737" s="176">
        <v>0</v>
      </c>
    </row>
    <row r="1738" spans="1:5" ht="30">
      <c r="A1738" s="124" t="s">
        <v>3391</v>
      </c>
      <c r="B1738" s="134" t="s">
        <v>3392</v>
      </c>
      <c r="C1738" s="139" t="s">
        <v>348</v>
      </c>
      <c r="D1738" s="162">
        <v>62.798000335693359</v>
      </c>
      <c r="E1738" s="176">
        <v>0</v>
      </c>
    </row>
    <row r="1739" spans="1:5" ht="30">
      <c r="A1739" s="124" t="s">
        <v>3393</v>
      </c>
      <c r="B1739" s="134" t="s">
        <v>3394</v>
      </c>
      <c r="C1739" s="139" t="s">
        <v>20</v>
      </c>
      <c r="D1739" s="166">
        <v>0.18143728375434875</v>
      </c>
      <c r="E1739" s="176">
        <v>0</v>
      </c>
    </row>
    <row r="1740" spans="1:5" ht="45">
      <c r="A1740" s="124" t="s">
        <v>3395</v>
      </c>
      <c r="B1740" s="134" t="s">
        <v>3396</v>
      </c>
      <c r="C1740" s="139" t="s">
        <v>20</v>
      </c>
      <c r="D1740" s="166">
        <v>0.11339759081602097</v>
      </c>
      <c r="E1740" s="176">
        <v>0</v>
      </c>
    </row>
    <row r="1741" spans="1:5" ht="30">
      <c r="A1741" s="124" t="s">
        <v>3397</v>
      </c>
      <c r="B1741" s="134" t="s">
        <v>3398</v>
      </c>
      <c r="C1741" s="139" t="s">
        <v>20</v>
      </c>
      <c r="D1741" s="161">
        <v>1.94529128074646</v>
      </c>
      <c r="E1741" s="176">
        <v>0</v>
      </c>
    </row>
    <row r="1742" spans="1:5" ht="30">
      <c r="A1742" s="124" t="s">
        <v>3399</v>
      </c>
      <c r="B1742" s="134" t="s">
        <v>3400</v>
      </c>
      <c r="C1742" s="139" t="s">
        <v>45</v>
      </c>
      <c r="D1742" s="162">
        <v>91.75750732421875</v>
      </c>
      <c r="E1742" s="173">
        <v>91.75750732421875</v>
      </c>
    </row>
    <row r="1743" spans="1:5" ht="30">
      <c r="A1743" s="124" t="s">
        <v>3401</v>
      </c>
      <c r="B1743" s="134" t="s">
        <v>3402</v>
      </c>
      <c r="C1743" s="139" t="s">
        <v>45</v>
      </c>
      <c r="D1743" s="162">
        <v>83.54656982421875</v>
      </c>
      <c r="E1743" s="173">
        <v>83.54656982421875</v>
      </c>
    </row>
    <row r="1744" spans="1:5">
      <c r="A1744" s="124" t="s">
        <v>3403</v>
      </c>
      <c r="B1744" s="134" t="s">
        <v>3404</v>
      </c>
      <c r="C1744" s="139" t="s">
        <v>3405</v>
      </c>
      <c r="D1744" s="162">
        <v>71.812698364257813</v>
      </c>
      <c r="E1744" s="173">
        <v>71.812698364257813</v>
      </c>
    </row>
    <row r="1745" spans="1:5">
      <c r="A1745" s="124" t="s">
        <v>3406</v>
      </c>
      <c r="B1745" s="134" t="s">
        <v>3407</v>
      </c>
      <c r="C1745" s="139" t="s">
        <v>3405</v>
      </c>
      <c r="D1745" s="162">
        <v>78.870437622070313</v>
      </c>
      <c r="E1745" s="173">
        <v>78.870437622070313</v>
      </c>
    </row>
    <row r="1746" spans="1:5">
      <c r="A1746" s="124" t="s">
        <v>3408</v>
      </c>
      <c r="B1746" s="134" t="s">
        <v>3409</v>
      </c>
      <c r="C1746" s="139" t="s">
        <v>20</v>
      </c>
      <c r="D1746" s="162">
        <v>16.953020095825195</v>
      </c>
      <c r="E1746" s="173">
        <v>16.953020095825195</v>
      </c>
    </row>
    <row r="1747" spans="1:5" ht="30">
      <c r="A1747" s="124" t="s">
        <v>3410</v>
      </c>
      <c r="B1747" s="134" t="s">
        <v>3411</v>
      </c>
      <c r="C1747" s="139" t="s">
        <v>15</v>
      </c>
      <c r="D1747" s="163">
        <v>65893.546875</v>
      </c>
      <c r="E1747" s="174">
        <v>65893.546875</v>
      </c>
    </row>
    <row r="1748" spans="1:5">
      <c r="A1748" s="124" t="s">
        <v>3412</v>
      </c>
      <c r="B1748" s="134" t="s">
        <v>3413</v>
      </c>
      <c r="C1748" s="139" t="s">
        <v>50</v>
      </c>
      <c r="D1748" s="162">
        <v>50.905799865722656</v>
      </c>
      <c r="E1748" s="173">
        <v>50.905799865722656</v>
      </c>
    </row>
    <row r="1749" spans="1:5">
      <c r="A1749" s="124" t="s">
        <v>3414</v>
      </c>
      <c r="B1749" s="134" t="s">
        <v>3415</v>
      </c>
      <c r="C1749" s="139" t="s">
        <v>42</v>
      </c>
      <c r="D1749" s="167">
        <v>485.9000244140625</v>
      </c>
      <c r="E1749" s="178">
        <v>485.9000244140625</v>
      </c>
    </row>
    <row r="1750" spans="1:5">
      <c r="A1750" s="124" t="s">
        <v>3416</v>
      </c>
      <c r="B1750" s="134" t="s">
        <v>3417</v>
      </c>
      <c r="C1750" s="139" t="s">
        <v>20</v>
      </c>
      <c r="D1750" s="162">
        <v>86.677436828613281</v>
      </c>
      <c r="E1750" s="173">
        <v>86.677436828613281</v>
      </c>
    </row>
    <row r="1751" spans="1:5">
      <c r="A1751" s="124" t="s">
        <v>3418</v>
      </c>
      <c r="B1751" s="134" t="s">
        <v>3419</v>
      </c>
      <c r="C1751" s="139" t="s">
        <v>348</v>
      </c>
      <c r="D1751" s="163">
        <v>3400.43505859375</v>
      </c>
      <c r="E1751" s="174">
        <v>3400.43505859375</v>
      </c>
    </row>
    <row r="1752" spans="1:5">
      <c r="A1752" s="124" t="s">
        <v>3420</v>
      </c>
      <c r="B1752" s="134" t="s">
        <v>3421</v>
      </c>
      <c r="C1752" s="139" t="s">
        <v>50</v>
      </c>
      <c r="D1752" s="162">
        <v>60.743743896484375</v>
      </c>
      <c r="E1752" s="173">
        <v>60.743743896484375</v>
      </c>
    </row>
    <row r="1753" spans="1:5">
      <c r="A1753" s="124" t="s">
        <v>3422</v>
      </c>
      <c r="B1753" s="134" t="s">
        <v>3423</v>
      </c>
      <c r="C1753" s="139" t="s">
        <v>42</v>
      </c>
      <c r="D1753" s="167">
        <v>159.11705017089844</v>
      </c>
      <c r="E1753" s="178">
        <v>159.11705017089844</v>
      </c>
    </row>
    <row r="1754" spans="1:5">
      <c r="A1754" s="124" t="s">
        <v>3424</v>
      </c>
      <c r="B1754" s="134" t="s">
        <v>3425</v>
      </c>
      <c r="C1754" s="139" t="s">
        <v>20</v>
      </c>
      <c r="D1754" s="162">
        <v>83.134757995605469</v>
      </c>
      <c r="E1754" s="173">
        <v>83.134757995605469</v>
      </c>
    </row>
    <row r="1755" spans="1:5">
      <c r="A1755" s="124" t="s">
        <v>3426</v>
      </c>
      <c r="B1755" s="134" t="s">
        <v>3427</v>
      </c>
      <c r="C1755" s="139" t="s">
        <v>348</v>
      </c>
      <c r="D1755" s="167">
        <v>674.8818359375</v>
      </c>
      <c r="E1755" s="178">
        <v>674.8818359375</v>
      </c>
    </row>
    <row r="1756" spans="1:5" ht="60">
      <c r="A1756" s="124" t="s">
        <v>3428</v>
      </c>
      <c r="B1756" s="134" t="s">
        <v>3429</v>
      </c>
      <c r="C1756" s="139" t="s">
        <v>50</v>
      </c>
      <c r="D1756" s="166">
        <v>0.99304735660552979</v>
      </c>
      <c r="E1756" s="177">
        <v>0.99200969934463501</v>
      </c>
    </row>
    <row r="1757" spans="1:5" ht="60">
      <c r="A1757" s="124" t="s">
        <v>3430</v>
      </c>
      <c r="B1757" s="134" t="s">
        <v>3431</v>
      </c>
      <c r="C1757" s="139" t="s">
        <v>42</v>
      </c>
      <c r="D1757" s="167">
        <v>824</v>
      </c>
      <c r="E1757" s="178">
        <v>824</v>
      </c>
    </row>
    <row r="1758" spans="1:5" ht="60">
      <c r="A1758" s="124" t="s">
        <v>3432</v>
      </c>
      <c r="B1758" s="134" t="s">
        <v>3433</v>
      </c>
      <c r="C1758" s="139" t="s">
        <v>20</v>
      </c>
      <c r="D1758" s="167">
        <v>126.51203918457031</v>
      </c>
      <c r="E1758" s="181">
        <v>4.6741760684199107E-7</v>
      </c>
    </row>
    <row r="1759" spans="1:5" ht="60">
      <c r="A1759" s="124" t="s">
        <v>3434</v>
      </c>
      <c r="B1759" s="134" t="s">
        <v>3435</v>
      </c>
      <c r="C1759" s="139" t="s">
        <v>20</v>
      </c>
      <c r="D1759" s="166">
        <v>0.60012006759643555</v>
      </c>
      <c r="E1759" s="176">
        <v>0</v>
      </c>
    </row>
    <row r="1760" spans="1:5" ht="60">
      <c r="A1760" s="124" t="s">
        <v>3436</v>
      </c>
      <c r="B1760" s="134" t="s">
        <v>3437</v>
      </c>
      <c r="C1760" s="139" t="s">
        <v>348</v>
      </c>
      <c r="D1760" s="167">
        <v>885.7535400390625</v>
      </c>
      <c r="E1760" s="176">
        <v>0</v>
      </c>
    </row>
    <row r="1761" spans="1:5" ht="60">
      <c r="A1761" s="124" t="s">
        <v>3438</v>
      </c>
      <c r="B1761" s="134" t="s">
        <v>3439</v>
      </c>
      <c r="C1761" s="139" t="s">
        <v>45</v>
      </c>
      <c r="D1761" s="165">
        <v>0</v>
      </c>
      <c r="E1761" s="176">
        <v>0</v>
      </c>
    </row>
    <row r="1762" spans="1:5" ht="60">
      <c r="A1762" s="124" t="s">
        <v>3440</v>
      </c>
      <c r="B1762" s="134" t="s">
        <v>3441</v>
      </c>
      <c r="C1762" s="139" t="s">
        <v>353</v>
      </c>
      <c r="D1762" s="161">
        <v>1.8112621307373047</v>
      </c>
      <c r="E1762" s="172">
        <v>1.6114652156829834</v>
      </c>
    </row>
    <row r="1763" spans="1:5" ht="60">
      <c r="A1763" s="124" t="s">
        <v>3442</v>
      </c>
      <c r="B1763" s="134" t="s">
        <v>3443</v>
      </c>
      <c r="C1763" s="139" t="s">
        <v>348</v>
      </c>
      <c r="D1763" s="167">
        <v>953.37469482421875</v>
      </c>
      <c r="E1763" s="178">
        <v>876.16265869140625</v>
      </c>
    </row>
    <row r="1764" spans="1:5" ht="60">
      <c r="A1764" s="124" t="s">
        <v>3444</v>
      </c>
      <c r="B1764" s="134" t="s">
        <v>3445</v>
      </c>
      <c r="C1764" s="139" t="s">
        <v>3446</v>
      </c>
      <c r="D1764" s="162">
        <v>28.805086135864258</v>
      </c>
      <c r="E1764" s="173">
        <v>28.624374389648438</v>
      </c>
    </row>
    <row r="1765" spans="1:5" ht="60">
      <c r="A1765" s="124" t="s">
        <v>3447</v>
      </c>
      <c r="B1765" s="134" t="s">
        <v>3448</v>
      </c>
      <c r="C1765" s="139" t="s">
        <v>20</v>
      </c>
      <c r="D1765" s="162">
        <v>26.312067031860352</v>
      </c>
      <c r="E1765" s="181">
        <v>2.1096276114906942E-10</v>
      </c>
    </row>
    <row r="1766" spans="1:5" ht="60">
      <c r="A1766" s="124" t="s">
        <v>3449</v>
      </c>
      <c r="B1766" s="134" t="s">
        <v>3450</v>
      </c>
      <c r="C1766" s="139" t="s">
        <v>162</v>
      </c>
      <c r="D1766" s="167">
        <v>112.07376861572266</v>
      </c>
      <c r="E1766" s="181">
        <v>4.171232603766839E-7</v>
      </c>
    </row>
    <row r="1767" spans="1:5" ht="60">
      <c r="A1767" s="124" t="s">
        <v>3451</v>
      </c>
      <c r="B1767" s="134" t="s">
        <v>3452</v>
      </c>
      <c r="C1767" s="139" t="s">
        <v>3453</v>
      </c>
      <c r="D1767" s="166">
        <v>0.31356358528137207</v>
      </c>
      <c r="E1767" s="177">
        <v>0.31127083301544189</v>
      </c>
    </row>
    <row r="1768" spans="1:5" ht="60">
      <c r="A1768" s="124" t="s">
        <v>3454</v>
      </c>
      <c r="B1768" s="134" t="s">
        <v>3455</v>
      </c>
      <c r="C1768" s="139" t="s">
        <v>45</v>
      </c>
      <c r="D1768" s="162">
        <v>66.367889404296875</v>
      </c>
      <c r="E1768" s="173">
        <v>75.6376953125</v>
      </c>
    </row>
    <row r="1769" spans="1:5" ht="60">
      <c r="A1769" s="124" t="s">
        <v>3456</v>
      </c>
      <c r="B1769" s="134" t="s">
        <v>3457</v>
      </c>
      <c r="C1769" s="139" t="s">
        <v>45</v>
      </c>
      <c r="D1769" s="161">
        <v>2.9639835357666016</v>
      </c>
      <c r="E1769" s="173">
        <v>20.294240951538086</v>
      </c>
    </row>
    <row r="1770" spans="1:5" ht="60">
      <c r="A1770" s="124" t="s">
        <v>3458</v>
      </c>
      <c r="B1770" s="134" t="s">
        <v>3459</v>
      </c>
      <c r="C1770" s="139" t="s">
        <v>45</v>
      </c>
      <c r="D1770" s="162">
        <v>13.612595558166504</v>
      </c>
      <c r="E1770" s="177">
        <v>2.935522049665451E-2</v>
      </c>
    </row>
    <row r="1771" spans="1:5" ht="60">
      <c r="A1771" s="124" t="s">
        <v>3460</v>
      </c>
      <c r="B1771" s="134" t="s">
        <v>3461</v>
      </c>
      <c r="C1771" s="139" t="s">
        <v>45</v>
      </c>
      <c r="D1771" s="162">
        <v>16.203100204467773</v>
      </c>
      <c r="E1771" s="172">
        <v>3.1277782917022705</v>
      </c>
    </row>
    <row r="1772" spans="1:5" ht="60">
      <c r="A1772" s="124" t="s">
        <v>3462</v>
      </c>
      <c r="B1772" s="134" t="s">
        <v>3463</v>
      </c>
      <c r="C1772" s="139" t="s">
        <v>45</v>
      </c>
      <c r="D1772" s="165">
        <v>0</v>
      </c>
      <c r="E1772" s="176">
        <v>0</v>
      </c>
    </row>
    <row r="1773" spans="1:5" ht="60">
      <c r="A1773" s="124" t="s">
        <v>3464</v>
      </c>
      <c r="B1773" s="134" t="s">
        <v>3465</v>
      </c>
      <c r="C1773" s="139" t="s">
        <v>45</v>
      </c>
      <c r="D1773" s="166">
        <v>0.79824978113174438</v>
      </c>
      <c r="E1773" s="177">
        <v>0.91092920303344727</v>
      </c>
    </row>
    <row r="1774" spans="1:5" ht="60">
      <c r="A1774" s="124" t="s">
        <v>3466</v>
      </c>
      <c r="B1774" s="134" t="s">
        <v>3467</v>
      </c>
      <c r="C1774" s="139" t="s">
        <v>45</v>
      </c>
      <c r="D1774" s="166">
        <v>5.4181106388568878E-2</v>
      </c>
      <c r="E1774" s="176">
        <v>0</v>
      </c>
    </row>
    <row r="1775" spans="1:5" ht="60">
      <c r="A1775" s="124" t="s">
        <v>3468</v>
      </c>
      <c r="B1775" s="134" t="s">
        <v>3469</v>
      </c>
      <c r="C1775" s="139" t="s">
        <v>1317</v>
      </c>
      <c r="D1775" s="161">
        <v>2.7090551853179932</v>
      </c>
      <c r="E1775" s="176">
        <v>0</v>
      </c>
    </row>
    <row r="1776" spans="1:5" ht="60">
      <c r="A1776" s="124" t="s">
        <v>3470</v>
      </c>
      <c r="B1776" s="134" t="s">
        <v>3471</v>
      </c>
      <c r="C1776" s="139" t="s">
        <v>1308</v>
      </c>
      <c r="D1776" s="165">
        <v>0</v>
      </c>
      <c r="E1776" s="176">
        <v>0</v>
      </c>
    </row>
    <row r="1777" spans="1:5" ht="60">
      <c r="A1777" s="124" t="s">
        <v>3472</v>
      </c>
      <c r="B1777" s="134" t="s">
        <v>3473</v>
      </c>
      <c r="C1777" s="139" t="s">
        <v>1308</v>
      </c>
      <c r="D1777" s="165">
        <v>0</v>
      </c>
      <c r="E1777" s="176">
        <v>0</v>
      </c>
    </row>
    <row r="1778" spans="1:5" ht="60">
      <c r="A1778" s="124" t="s">
        <v>3474</v>
      </c>
      <c r="B1778" s="134" t="s">
        <v>3475</v>
      </c>
      <c r="C1778" s="139" t="s">
        <v>1308</v>
      </c>
      <c r="D1778" s="165">
        <v>0</v>
      </c>
      <c r="E1778" s="176">
        <v>0</v>
      </c>
    </row>
    <row r="1779" spans="1:5" ht="60">
      <c r="A1779" s="124" t="s">
        <v>3476</v>
      </c>
      <c r="B1779" s="134" t="s">
        <v>3477</v>
      </c>
      <c r="C1779" s="139" t="s">
        <v>1308</v>
      </c>
      <c r="D1779" s="165">
        <v>0</v>
      </c>
      <c r="E1779" s="176">
        <v>0</v>
      </c>
    </row>
    <row r="1780" spans="1:5" ht="60">
      <c r="A1780" s="124" t="s">
        <v>3478</v>
      </c>
      <c r="B1780" s="134" t="s">
        <v>3479</v>
      </c>
      <c r="C1780" s="139" t="s">
        <v>1308</v>
      </c>
      <c r="D1780" s="165">
        <v>0</v>
      </c>
      <c r="E1780" s="176">
        <v>0</v>
      </c>
    </row>
    <row r="1781" spans="1:5" ht="60">
      <c r="A1781" s="124" t="s">
        <v>3480</v>
      </c>
      <c r="B1781" s="134" t="s">
        <v>3481</v>
      </c>
      <c r="C1781" s="139" t="s">
        <v>45</v>
      </c>
      <c r="D1781" s="161">
        <v>3.5371043682098389</v>
      </c>
      <c r="E1781" s="173">
        <v>20.949493408203125</v>
      </c>
    </row>
    <row r="1782" spans="1:5" ht="60">
      <c r="A1782" s="124" t="s">
        <v>3482</v>
      </c>
      <c r="B1782" s="134" t="s">
        <v>3483</v>
      </c>
      <c r="C1782" s="139" t="s">
        <v>3484</v>
      </c>
      <c r="D1782" s="163">
        <v>98446.4921875</v>
      </c>
      <c r="E1782" s="182">
        <v>3.6602152977138758E-4</v>
      </c>
    </row>
    <row r="1783" spans="1:5" ht="75">
      <c r="A1783" s="124" t="s">
        <v>3485</v>
      </c>
      <c r="B1783" s="134" t="s">
        <v>3486</v>
      </c>
      <c r="C1783" s="139" t="s">
        <v>50</v>
      </c>
      <c r="D1783" s="166">
        <v>0.98556917905807495</v>
      </c>
      <c r="E1783" s="177">
        <v>0.99200963973999023</v>
      </c>
    </row>
    <row r="1784" spans="1:5" ht="75">
      <c r="A1784" s="124" t="s">
        <v>3487</v>
      </c>
      <c r="B1784" s="134" t="s">
        <v>3488</v>
      </c>
      <c r="C1784" s="139" t="s">
        <v>42</v>
      </c>
      <c r="D1784" s="167">
        <v>209.617919921875</v>
      </c>
      <c r="E1784" s="178">
        <v>823.99993896484375</v>
      </c>
    </row>
    <row r="1785" spans="1:5" ht="75">
      <c r="A1785" s="124" t="s">
        <v>3489</v>
      </c>
      <c r="B1785" s="134" t="s">
        <v>3490</v>
      </c>
      <c r="C1785" s="139" t="s">
        <v>20</v>
      </c>
      <c r="D1785" s="167">
        <v>126.51203918457031</v>
      </c>
      <c r="E1785" s="181">
        <v>4.6741760684199107E-7</v>
      </c>
    </row>
    <row r="1786" spans="1:5" ht="75">
      <c r="A1786" s="124" t="s">
        <v>3491</v>
      </c>
      <c r="B1786" s="134" t="s">
        <v>3492</v>
      </c>
      <c r="C1786" s="139" t="s">
        <v>20</v>
      </c>
      <c r="D1786" s="166">
        <v>0.60012006759643555</v>
      </c>
      <c r="E1786" s="176">
        <v>0</v>
      </c>
    </row>
    <row r="1787" spans="1:5" ht="75">
      <c r="A1787" s="124" t="s">
        <v>3493</v>
      </c>
      <c r="B1787" s="134" t="s">
        <v>3494</v>
      </c>
      <c r="C1787" s="139" t="s">
        <v>348</v>
      </c>
      <c r="D1787" s="167">
        <v>160.13920593261719</v>
      </c>
      <c r="E1787" s="176">
        <v>0</v>
      </c>
    </row>
    <row r="1788" spans="1:5" ht="75">
      <c r="A1788" s="124" t="s">
        <v>3495</v>
      </c>
      <c r="B1788" s="134" t="s">
        <v>3496</v>
      </c>
      <c r="C1788" s="139" t="s">
        <v>45</v>
      </c>
      <c r="D1788" s="166">
        <v>0.84351664781570435</v>
      </c>
      <c r="E1788" s="176">
        <v>0</v>
      </c>
    </row>
    <row r="1789" spans="1:5" ht="75">
      <c r="A1789" s="124" t="s">
        <v>3497</v>
      </c>
      <c r="B1789" s="134" t="s">
        <v>3498</v>
      </c>
      <c r="C1789" s="139" t="s">
        <v>353</v>
      </c>
      <c r="D1789" s="166">
        <v>0.82122260332107544</v>
      </c>
      <c r="E1789" s="172">
        <v>1.6114652156829834</v>
      </c>
    </row>
    <row r="1790" spans="1:5" ht="75">
      <c r="A1790" s="124" t="s">
        <v>3499</v>
      </c>
      <c r="B1790" s="134" t="s">
        <v>3500</v>
      </c>
      <c r="C1790" s="139" t="s">
        <v>348</v>
      </c>
      <c r="D1790" s="167">
        <v>202.89654541015625</v>
      </c>
      <c r="E1790" s="178">
        <v>876.16259765625</v>
      </c>
    </row>
    <row r="1791" spans="1:5" ht="75">
      <c r="A1791" s="124" t="s">
        <v>3501</v>
      </c>
      <c r="B1791" s="134" t="s">
        <v>3502</v>
      </c>
      <c r="C1791" s="139" t="s">
        <v>3446</v>
      </c>
      <c r="D1791" s="162">
        <v>28.805086135864258</v>
      </c>
      <c r="E1791" s="173">
        <v>28.624374389648438</v>
      </c>
    </row>
    <row r="1792" spans="1:5" ht="75">
      <c r="A1792" s="124" t="s">
        <v>3503</v>
      </c>
      <c r="B1792" s="134" t="s">
        <v>3504</v>
      </c>
      <c r="C1792" s="139" t="s">
        <v>20</v>
      </c>
      <c r="D1792" s="162">
        <v>26.312067031860352</v>
      </c>
      <c r="E1792" s="181">
        <v>2.1096276114906942E-10</v>
      </c>
    </row>
    <row r="1793" spans="1:5" ht="75">
      <c r="A1793" s="124" t="s">
        <v>3505</v>
      </c>
      <c r="B1793" s="134" t="s">
        <v>3506</v>
      </c>
      <c r="C1793" s="139" t="s">
        <v>162</v>
      </c>
      <c r="D1793" s="162">
        <v>49.688877105712891</v>
      </c>
      <c r="E1793" s="181">
        <v>4.171232603766839E-7</v>
      </c>
    </row>
    <row r="1794" spans="1:5" ht="75">
      <c r="A1794" s="124" t="s">
        <v>3507</v>
      </c>
      <c r="B1794" s="134" t="s">
        <v>3508</v>
      </c>
      <c r="C1794" s="139" t="s">
        <v>3453</v>
      </c>
      <c r="D1794" s="166">
        <v>0.70724588632583618</v>
      </c>
      <c r="E1794" s="177">
        <v>0.31127083301544189</v>
      </c>
    </row>
    <row r="1795" spans="1:5" ht="75">
      <c r="A1795" s="124" t="s">
        <v>3509</v>
      </c>
      <c r="B1795" s="134" t="s">
        <v>3510</v>
      </c>
      <c r="C1795" s="139" t="s">
        <v>45</v>
      </c>
      <c r="D1795" s="162">
        <v>66.367889404296875</v>
      </c>
      <c r="E1795" s="173">
        <v>75.6376953125</v>
      </c>
    </row>
    <row r="1796" spans="1:5" ht="75">
      <c r="A1796" s="124" t="s">
        <v>3511</v>
      </c>
      <c r="B1796" s="134" t="s">
        <v>3512</v>
      </c>
      <c r="C1796" s="139" t="s">
        <v>45</v>
      </c>
      <c r="D1796" s="161">
        <v>2.9639835357666016</v>
      </c>
      <c r="E1796" s="173">
        <v>20.294240951538086</v>
      </c>
    </row>
    <row r="1797" spans="1:5" ht="75">
      <c r="A1797" s="124" t="s">
        <v>3513</v>
      </c>
      <c r="B1797" s="134" t="s">
        <v>3514</v>
      </c>
      <c r="C1797" s="139" t="s">
        <v>45</v>
      </c>
      <c r="D1797" s="162">
        <v>13.612595558166504</v>
      </c>
      <c r="E1797" s="177">
        <v>2.935522049665451E-2</v>
      </c>
    </row>
    <row r="1798" spans="1:5" ht="75">
      <c r="A1798" s="124" t="s">
        <v>3515</v>
      </c>
      <c r="B1798" s="134" t="s">
        <v>3516</v>
      </c>
      <c r="C1798" s="139" t="s">
        <v>45</v>
      </c>
      <c r="D1798" s="162">
        <v>16.203100204467773</v>
      </c>
      <c r="E1798" s="172">
        <v>3.1277782917022705</v>
      </c>
    </row>
    <row r="1799" spans="1:5" ht="75">
      <c r="A1799" s="124" t="s">
        <v>3517</v>
      </c>
      <c r="B1799" s="134" t="s">
        <v>3518</v>
      </c>
      <c r="C1799" s="139" t="s">
        <v>45</v>
      </c>
      <c r="D1799" s="165">
        <v>0</v>
      </c>
      <c r="E1799" s="176">
        <v>0</v>
      </c>
    </row>
    <row r="1800" spans="1:5" ht="75">
      <c r="A1800" s="124" t="s">
        <v>3519</v>
      </c>
      <c r="B1800" s="134" t="s">
        <v>3520</v>
      </c>
      <c r="C1800" s="139" t="s">
        <v>45</v>
      </c>
      <c r="D1800" s="166">
        <v>0.79824978113174438</v>
      </c>
      <c r="E1800" s="177">
        <v>0.91092920303344727</v>
      </c>
    </row>
    <row r="1801" spans="1:5" ht="75">
      <c r="A1801" s="124" t="s">
        <v>3521</v>
      </c>
      <c r="B1801" s="134" t="s">
        <v>3522</v>
      </c>
      <c r="C1801" s="139" t="s">
        <v>45</v>
      </c>
      <c r="D1801" s="166">
        <v>5.4181106388568878E-2</v>
      </c>
      <c r="E1801" s="176">
        <v>0</v>
      </c>
    </row>
    <row r="1802" spans="1:5" ht="75">
      <c r="A1802" s="124" t="s">
        <v>3523</v>
      </c>
      <c r="B1802" s="134" t="s">
        <v>3524</v>
      </c>
      <c r="C1802" s="139" t="s">
        <v>1317</v>
      </c>
      <c r="D1802" s="161">
        <v>2.7090551853179932</v>
      </c>
      <c r="E1802" s="176">
        <v>0</v>
      </c>
    </row>
    <row r="1803" spans="1:5" ht="75">
      <c r="A1803" s="124" t="s">
        <v>3525</v>
      </c>
      <c r="B1803" s="134" t="s">
        <v>3526</v>
      </c>
      <c r="C1803" s="139" t="s">
        <v>1308</v>
      </c>
      <c r="D1803" s="165">
        <v>0</v>
      </c>
      <c r="E1803" s="176">
        <v>0</v>
      </c>
    </row>
    <row r="1804" spans="1:5" ht="75">
      <c r="A1804" s="124" t="s">
        <v>3527</v>
      </c>
      <c r="B1804" s="134" t="s">
        <v>3528</v>
      </c>
      <c r="C1804" s="139" t="s">
        <v>1308</v>
      </c>
      <c r="D1804" s="165">
        <v>0</v>
      </c>
      <c r="E1804" s="176">
        <v>0</v>
      </c>
    </row>
    <row r="1805" spans="1:5" ht="75">
      <c r="A1805" s="124" t="s">
        <v>3529</v>
      </c>
      <c r="B1805" s="134" t="s">
        <v>3530</v>
      </c>
      <c r="C1805" s="139" t="s">
        <v>1308</v>
      </c>
      <c r="D1805" s="165">
        <v>0</v>
      </c>
      <c r="E1805" s="176">
        <v>0</v>
      </c>
    </row>
    <row r="1806" spans="1:5" ht="75">
      <c r="A1806" s="124" t="s">
        <v>3531</v>
      </c>
      <c r="B1806" s="134" t="s">
        <v>3532</v>
      </c>
      <c r="C1806" s="139" t="s">
        <v>1308</v>
      </c>
      <c r="D1806" s="165">
        <v>0</v>
      </c>
      <c r="E1806" s="176">
        <v>0</v>
      </c>
    </row>
    <row r="1807" spans="1:5" ht="75">
      <c r="A1807" s="124" t="s">
        <v>3533</v>
      </c>
      <c r="B1807" s="134" t="s">
        <v>3534</v>
      </c>
      <c r="C1807" s="139" t="s">
        <v>1308</v>
      </c>
      <c r="D1807" s="165">
        <v>0</v>
      </c>
      <c r="E1807" s="176">
        <v>0</v>
      </c>
    </row>
    <row r="1808" spans="1:5" ht="75">
      <c r="A1808" s="124" t="s">
        <v>3535</v>
      </c>
      <c r="B1808" s="134" t="s">
        <v>3536</v>
      </c>
      <c r="C1808" s="139" t="s">
        <v>45</v>
      </c>
      <c r="D1808" s="161">
        <v>3.5371043682098389</v>
      </c>
      <c r="E1808" s="173">
        <v>20.949493408203125</v>
      </c>
    </row>
    <row r="1809" spans="1:5" ht="75">
      <c r="A1809" s="124" t="s">
        <v>3537</v>
      </c>
      <c r="B1809" s="134" t="s">
        <v>3538</v>
      </c>
      <c r="C1809" s="139" t="s">
        <v>3484</v>
      </c>
      <c r="D1809" s="163">
        <v>98446.4921875</v>
      </c>
      <c r="E1809" s="182">
        <v>3.6602152977138758E-4</v>
      </c>
    </row>
    <row r="1810" spans="1:5" ht="75">
      <c r="A1810" s="124" t="s">
        <v>3539</v>
      </c>
      <c r="B1810" s="134" t="s">
        <v>3540</v>
      </c>
      <c r="C1810" s="139" t="s">
        <v>50</v>
      </c>
      <c r="D1810" s="161">
        <v>1.0482655763626099</v>
      </c>
      <c r="E1810" s="172">
        <v>1.0472279787063599</v>
      </c>
    </row>
    <row r="1811" spans="1:5" ht="75">
      <c r="A1811" s="124" t="s">
        <v>3541</v>
      </c>
      <c r="B1811" s="134" t="s">
        <v>3542</v>
      </c>
      <c r="C1811" s="139" t="s">
        <v>42</v>
      </c>
      <c r="D1811" s="167">
        <v>143.00001525878906</v>
      </c>
      <c r="E1811" s="173">
        <v>25.425779342651367</v>
      </c>
    </row>
    <row r="1812" spans="1:5" ht="75">
      <c r="A1812" s="124" t="s">
        <v>3543</v>
      </c>
      <c r="B1812" s="134" t="s">
        <v>3544</v>
      </c>
      <c r="C1812" s="139" t="s">
        <v>20</v>
      </c>
      <c r="D1812" s="162">
        <v>55.760242462158203</v>
      </c>
      <c r="E1812" s="181">
        <v>4.6741760684199107E-7</v>
      </c>
    </row>
    <row r="1813" spans="1:5" ht="75">
      <c r="A1813" s="124" t="s">
        <v>3545</v>
      </c>
      <c r="B1813" s="134" t="s">
        <v>3546</v>
      </c>
      <c r="C1813" s="139" t="s">
        <v>20</v>
      </c>
      <c r="D1813" s="165">
        <v>0</v>
      </c>
      <c r="E1813" s="176">
        <v>0</v>
      </c>
    </row>
    <row r="1814" spans="1:5" ht="75">
      <c r="A1814" s="124" t="s">
        <v>3547</v>
      </c>
      <c r="B1814" s="134" t="s">
        <v>3548</v>
      </c>
      <c r="C1814" s="139" t="s">
        <v>348</v>
      </c>
      <c r="D1814" s="165">
        <v>0</v>
      </c>
      <c r="E1814" s="176">
        <v>0</v>
      </c>
    </row>
    <row r="1815" spans="1:5" ht="75">
      <c r="A1815" s="124" t="s">
        <v>3549</v>
      </c>
      <c r="B1815" s="134" t="s">
        <v>3550</v>
      </c>
      <c r="C1815" s="139" t="s">
        <v>45</v>
      </c>
      <c r="D1815" s="166">
        <v>0.92644119262695313</v>
      </c>
      <c r="E1815" s="178">
        <v>100</v>
      </c>
    </row>
    <row r="1816" spans="1:5" ht="75">
      <c r="A1816" s="124" t="s">
        <v>3551</v>
      </c>
      <c r="B1816" s="134" t="s">
        <v>3552</v>
      </c>
      <c r="C1816" s="139" t="s">
        <v>353</v>
      </c>
      <c r="D1816" s="166">
        <v>0.53671717643737793</v>
      </c>
      <c r="E1816" s="177">
        <v>0.19048304855823517</v>
      </c>
    </row>
    <row r="1817" spans="1:5" ht="75">
      <c r="A1817" s="124" t="s">
        <v>3553</v>
      </c>
      <c r="B1817" s="134" t="s">
        <v>3554</v>
      </c>
      <c r="C1817" s="139" t="s">
        <v>348</v>
      </c>
      <c r="D1817" s="167">
        <v>121.57367706298828</v>
      </c>
      <c r="E1817" s="181">
        <v>1.7485939679318108E-5</v>
      </c>
    </row>
    <row r="1818" spans="1:5" ht="75">
      <c r="A1818" s="124" t="s">
        <v>3555</v>
      </c>
      <c r="B1818" s="134" t="s">
        <v>3556</v>
      </c>
      <c r="C1818" s="139" t="s">
        <v>3446</v>
      </c>
      <c r="D1818" s="162">
        <v>28.586418151855469</v>
      </c>
      <c r="E1818" s="173">
        <v>28.624374389648438</v>
      </c>
    </row>
    <row r="1819" spans="1:5" ht="75">
      <c r="A1819" s="124" t="s">
        <v>3557</v>
      </c>
      <c r="B1819" s="134" t="s">
        <v>3558</v>
      </c>
      <c r="C1819" s="139" t="s">
        <v>20</v>
      </c>
      <c r="D1819" s="166">
        <v>2.5109896436333656E-2</v>
      </c>
      <c r="E1819" s="181">
        <v>2.1096276114906942E-10</v>
      </c>
    </row>
    <row r="1820" spans="1:5" ht="75">
      <c r="A1820" s="124" t="s">
        <v>3559</v>
      </c>
      <c r="B1820" s="134" t="s">
        <v>3560</v>
      </c>
      <c r="C1820" s="139" t="s">
        <v>162</v>
      </c>
      <c r="D1820" s="162">
        <v>17.884988784790039</v>
      </c>
      <c r="E1820" s="181">
        <v>1.0749951684374537E-7</v>
      </c>
    </row>
    <row r="1821" spans="1:5" ht="75">
      <c r="A1821" s="124" t="s">
        <v>3561</v>
      </c>
      <c r="B1821" s="134" t="s">
        <v>3562</v>
      </c>
      <c r="C1821" s="139" t="s">
        <v>3453</v>
      </c>
      <c r="D1821" s="166">
        <v>0.86603164672851563</v>
      </c>
      <c r="E1821" s="172">
        <v>1.2078037261962891</v>
      </c>
    </row>
    <row r="1822" spans="1:5" ht="75">
      <c r="A1822" s="124" t="s">
        <v>3563</v>
      </c>
      <c r="B1822" s="134" t="s">
        <v>3564</v>
      </c>
      <c r="C1822" s="139" t="s">
        <v>45</v>
      </c>
      <c r="D1822" s="162">
        <v>75.3670654296875</v>
      </c>
      <c r="E1822" s="173">
        <v>75.6376953125</v>
      </c>
    </row>
    <row r="1823" spans="1:5" ht="75">
      <c r="A1823" s="124" t="s">
        <v>3565</v>
      </c>
      <c r="B1823" s="134" t="s">
        <v>3566</v>
      </c>
      <c r="C1823" s="139" t="s">
        <v>45</v>
      </c>
      <c r="D1823" s="162">
        <v>20.221628189086914</v>
      </c>
      <c r="E1823" s="173">
        <v>20.294240951538086</v>
      </c>
    </row>
    <row r="1824" spans="1:5" ht="75">
      <c r="A1824" s="124" t="s">
        <v>3567</v>
      </c>
      <c r="B1824" s="134" t="s">
        <v>3568</v>
      </c>
      <c r="C1824" s="139" t="s">
        <v>45</v>
      </c>
      <c r="D1824" s="166">
        <v>2.9250187799334526E-2</v>
      </c>
      <c r="E1824" s="177">
        <v>2.935522049665451E-2</v>
      </c>
    </row>
    <row r="1825" spans="1:5" ht="75">
      <c r="A1825" s="124" t="s">
        <v>3569</v>
      </c>
      <c r="B1825" s="134" t="s">
        <v>3570</v>
      </c>
      <c r="C1825" s="139" t="s">
        <v>45</v>
      </c>
      <c r="D1825" s="161">
        <v>3.4743857383728027</v>
      </c>
      <c r="E1825" s="172">
        <v>3.1277782917022705</v>
      </c>
    </row>
    <row r="1826" spans="1:5" ht="75">
      <c r="A1826" s="124" t="s">
        <v>3571</v>
      </c>
      <c r="B1826" s="134" t="s">
        <v>3572</v>
      </c>
      <c r="C1826" s="139" t="s">
        <v>45</v>
      </c>
      <c r="D1826" s="165">
        <v>0</v>
      </c>
      <c r="E1826" s="177">
        <v>2.7906289324164391E-2</v>
      </c>
    </row>
    <row r="1827" spans="1:5" ht="75">
      <c r="A1827" s="124" t="s">
        <v>3573</v>
      </c>
      <c r="B1827" s="134" t="s">
        <v>3574</v>
      </c>
      <c r="C1827" s="139" t="s">
        <v>45</v>
      </c>
      <c r="D1827" s="166">
        <v>0.90766996145248413</v>
      </c>
      <c r="E1827" s="177">
        <v>0.91092920303344727</v>
      </c>
    </row>
    <row r="1828" spans="1:5" ht="75">
      <c r="A1828" s="124" t="s">
        <v>3575</v>
      </c>
      <c r="B1828" s="134" t="s">
        <v>3576</v>
      </c>
      <c r="C1828" s="139" t="s">
        <v>45</v>
      </c>
      <c r="D1828" s="165">
        <v>0</v>
      </c>
      <c r="E1828" s="176">
        <v>0</v>
      </c>
    </row>
    <row r="1829" spans="1:5" ht="75">
      <c r="A1829" s="124" t="s">
        <v>3577</v>
      </c>
      <c r="B1829" s="134" t="s">
        <v>3578</v>
      </c>
      <c r="C1829" s="139" t="s">
        <v>1317</v>
      </c>
      <c r="D1829" s="165">
        <v>0</v>
      </c>
      <c r="E1829" s="176">
        <v>0</v>
      </c>
    </row>
    <row r="1830" spans="1:5" ht="75">
      <c r="A1830" s="124" t="s">
        <v>3579</v>
      </c>
      <c r="B1830" s="134" t="s">
        <v>3580</v>
      </c>
      <c r="C1830" s="139" t="s">
        <v>1308</v>
      </c>
      <c r="D1830" s="165">
        <v>0</v>
      </c>
      <c r="E1830" s="176">
        <v>0</v>
      </c>
    </row>
    <row r="1831" spans="1:5" ht="75">
      <c r="A1831" s="124" t="s">
        <v>3581</v>
      </c>
      <c r="B1831" s="134" t="s">
        <v>3582</v>
      </c>
      <c r="C1831" s="139" t="s">
        <v>1308</v>
      </c>
      <c r="D1831" s="165">
        <v>0</v>
      </c>
      <c r="E1831" s="176">
        <v>0</v>
      </c>
    </row>
    <row r="1832" spans="1:5" ht="75">
      <c r="A1832" s="124" t="s">
        <v>3583</v>
      </c>
      <c r="B1832" s="134" t="s">
        <v>3584</v>
      </c>
      <c r="C1832" s="139" t="s">
        <v>1308</v>
      </c>
      <c r="D1832" s="165">
        <v>0</v>
      </c>
      <c r="E1832" s="176">
        <v>0</v>
      </c>
    </row>
    <row r="1833" spans="1:5" ht="75">
      <c r="A1833" s="124" t="s">
        <v>3585</v>
      </c>
      <c r="B1833" s="134" t="s">
        <v>3586</v>
      </c>
      <c r="C1833" s="139" t="s">
        <v>1308</v>
      </c>
      <c r="D1833" s="165">
        <v>0</v>
      </c>
      <c r="E1833" s="176">
        <v>0</v>
      </c>
    </row>
    <row r="1834" spans="1:5" ht="75">
      <c r="A1834" s="124" t="s">
        <v>3587</v>
      </c>
      <c r="B1834" s="134" t="s">
        <v>3588</v>
      </c>
      <c r="C1834" s="139" t="s">
        <v>1308</v>
      </c>
      <c r="D1834" s="165">
        <v>0</v>
      </c>
      <c r="E1834" s="176">
        <v>0</v>
      </c>
    </row>
    <row r="1835" spans="1:5" ht="75">
      <c r="A1835" s="124" t="s">
        <v>3589</v>
      </c>
      <c r="B1835" s="134" t="s">
        <v>3590</v>
      </c>
      <c r="C1835" s="139" t="s">
        <v>45</v>
      </c>
      <c r="D1835" s="162">
        <v>20.949495315551758</v>
      </c>
      <c r="E1835" s="173">
        <v>20.949493408203125</v>
      </c>
    </row>
    <row r="1836" spans="1:5" ht="75">
      <c r="A1836" s="124" t="s">
        <v>3591</v>
      </c>
      <c r="B1836" s="134" t="s">
        <v>3592</v>
      </c>
      <c r="C1836" s="139" t="s">
        <v>3484</v>
      </c>
      <c r="D1836" s="163">
        <v>43722.24609375</v>
      </c>
      <c r="E1836" s="182">
        <v>3.6602152977138758E-4</v>
      </c>
    </row>
    <row r="1837" spans="1:5" ht="75">
      <c r="A1837" s="124" t="s">
        <v>3593</v>
      </c>
      <c r="B1837" s="134" t="s">
        <v>3594</v>
      </c>
      <c r="C1837" s="139" t="s">
        <v>50</v>
      </c>
      <c r="D1837" s="161">
        <v>1.0850458145141602</v>
      </c>
      <c r="E1837" s="172">
        <v>1.0840082168579102</v>
      </c>
    </row>
    <row r="1838" spans="1:5" ht="75">
      <c r="A1838" s="124" t="s">
        <v>3595</v>
      </c>
      <c r="B1838" s="134" t="s">
        <v>3596</v>
      </c>
      <c r="C1838" s="139" t="s">
        <v>42</v>
      </c>
      <c r="D1838" s="167">
        <v>140.00003051757812</v>
      </c>
      <c r="E1838" s="173">
        <v>25.855806350708008</v>
      </c>
    </row>
    <row r="1839" spans="1:5" ht="75">
      <c r="A1839" s="124" t="s">
        <v>3597</v>
      </c>
      <c r="B1839" s="134" t="s">
        <v>3598</v>
      </c>
      <c r="C1839" s="139" t="s">
        <v>20</v>
      </c>
      <c r="D1839" s="162">
        <v>54.656078338623047</v>
      </c>
      <c r="E1839" s="181">
        <v>4.6741760684199107E-7</v>
      </c>
    </row>
    <row r="1840" spans="1:5" ht="75">
      <c r="A1840" s="124" t="s">
        <v>3599</v>
      </c>
      <c r="B1840" s="134" t="s">
        <v>3600</v>
      </c>
      <c r="C1840" s="139" t="s">
        <v>20</v>
      </c>
      <c r="D1840" s="165">
        <v>0</v>
      </c>
      <c r="E1840" s="176">
        <v>0</v>
      </c>
    </row>
    <row r="1841" spans="1:5" ht="75">
      <c r="A1841" s="124" t="s">
        <v>3601</v>
      </c>
      <c r="B1841" s="134" t="s">
        <v>3602</v>
      </c>
      <c r="C1841" s="139" t="s">
        <v>348</v>
      </c>
      <c r="D1841" s="165">
        <v>0</v>
      </c>
      <c r="E1841" s="176">
        <v>0</v>
      </c>
    </row>
    <row r="1842" spans="1:5" ht="75">
      <c r="A1842" s="124" t="s">
        <v>3603</v>
      </c>
      <c r="B1842" s="134" t="s">
        <v>3604</v>
      </c>
      <c r="C1842" s="139" t="s">
        <v>45</v>
      </c>
      <c r="D1842" s="161">
        <v>1.0432047843933105</v>
      </c>
      <c r="E1842" s="178">
        <v>100</v>
      </c>
    </row>
    <row r="1843" spans="1:5" ht="75">
      <c r="A1843" s="124" t="s">
        <v>3605</v>
      </c>
      <c r="B1843" s="134" t="s">
        <v>3606</v>
      </c>
      <c r="C1843" s="139" t="s">
        <v>353</v>
      </c>
      <c r="D1843" s="166">
        <v>0.51919078826904297</v>
      </c>
      <c r="E1843" s="177">
        <v>0.18046067655086517</v>
      </c>
    </row>
    <row r="1844" spans="1:5" ht="75">
      <c r="A1844" s="124" t="s">
        <v>3607</v>
      </c>
      <c r="B1844" s="134" t="s">
        <v>3608</v>
      </c>
      <c r="C1844" s="139" t="s">
        <v>348</v>
      </c>
      <c r="D1844" s="167">
        <v>118.46540069580078</v>
      </c>
      <c r="E1844" s="182">
        <v>-1.0914841550402343E-4</v>
      </c>
    </row>
    <row r="1845" spans="1:5" ht="75">
      <c r="A1845" s="124" t="s">
        <v>3609</v>
      </c>
      <c r="B1845" s="134" t="s">
        <v>3610</v>
      </c>
      <c r="C1845" s="139" t="s">
        <v>3446</v>
      </c>
      <c r="D1845" s="162">
        <v>28.586418151855469</v>
      </c>
      <c r="E1845" s="173">
        <v>28.624374389648438</v>
      </c>
    </row>
    <row r="1846" spans="1:5" ht="75">
      <c r="A1846" s="124" t="s">
        <v>3611</v>
      </c>
      <c r="B1846" s="134" t="s">
        <v>3612</v>
      </c>
      <c r="C1846" s="139" t="s">
        <v>20</v>
      </c>
      <c r="D1846" s="166">
        <v>2.4612670764327049E-2</v>
      </c>
      <c r="E1846" s="181">
        <v>2.1096276114906942E-10</v>
      </c>
    </row>
    <row r="1847" spans="1:5" ht="75">
      <c r="A1847" s="124" t="s">
        <v>3613</v>
      </c>
      <c r="B1847" s="134" t="s">
        <v>3614</v>
      </c>
      <c r="C1847" s="139" t="s">
        <v>162</v>
      </c>
      <c r="D1847" s="162">
        <v>16.814487457275391</v>
      </c>
      <c r="E1847" s="181">
        <v>1.039718355855257E-7</v>
      </c>
    </row>
    <row r="1848" spans="1:5" ht="75">
      <c r="A1848" s="124" t="s">
        <v>3615</v>
      </c>
      <c r="B1848" s="134" t="s">
        <v>3616</v>
      </c>
      <c r="C1848" s="139" t="s">
        <v>3453</v>
      </c>
      <c r="D1848" s="166">
        <v>0.90292692184448242</v>
      </c>
      <c r="E1848" s="172">
        <v>1.2487834692001343</v>
      </c>
    </row>
    <row r="1849" spans="1:5" ht="75">
      <c r="A1849" s="124" t="s">
        <v>3617</v>
      </c>
      <c r="B1849" s="134" t="s">
        <v>3618</v>
      </c>
      <c r="C1849" s="139" t="s">
        <v>45</v>
      </c>
      <c r="D1849" s="162">
        <v>75.3670654296875</v>
      </c>
      <c r="E1849" s="173">
        <v>75.6376953125</v>
      </c>
    </row>
    <row r="1850" spans="1:5" ht="75">
      <c r="A1850" s="124" t="s">
        <v>3619</v>
      </c>
      <c r="B1850" s="134" t="s">
        <v>3620</v>
      </c>
      <c r="C1850" s="139" t="s">
        <v>45</v>
      </c>
      <c r="D1850" s="162">
        <v>20.221628189086914</v>
      </c>
      <c r="E1850" s="173">
        <v>20.294240951538086</v>
      </c>
    </row>
    <row r="1851" spans="1:5" ht="75">
      <c r="A1851" s="124" t="s">
        <v>3621</v>
      </c>
      <c r="B1851" s="134" t="s">
        <v>3622</v>
      </c>
      <c r="C1851" s="139" t="s">
        <v>45</v>
      </c>
      <c r="D1851" s="166">
        <v>2.9250187799334526E-2</v>
      </c>
      <c r="E1851" s="177">
        <v>2.935522049665451E-2</v>
      </c>
    </row>
    <row r="1852" spans="1:5" ht="75">
      <c r="A1852" s="124" t="s">
        <v>3623</v>
      </c>
      <c r="B1852" s="134" t="s">
        <v>3624</v>
      </c>
      <c r="C1852" s="139" t="s">
        <v>45</v>
      </c>
      <c r="D1852" s="161">
        <v>3.4743857383728027</v>
      </c>
      <c r="E1852" s="172">
        <v>3.1277782917022705</v>
      </c>
    </row>
    <row r="1853" spans="1:5" ht="75">
      <c r="A1853" s="124" t="s">
        <v>3625</v>
      </c>
      <c r="B1853" s="134" t="s">
        <v>3626</v>
      </c>
      <c r="C1853" s="139" t="s">
        <v>45</v>
      </c>
      <c r="D1853" s="165">
        <v>0</v>
      </c>
      <c r="E1853" s="177">
        <v>5.6597597897052765E-2</v>
      </c>
    </row>
    <row r="1854" spans="1:5" ht="75">
      <c r="A1854" s="124" t="s">
        <v>3627</v>
      </c>
      <c r="B1854" s="134" t="s">
        <v>3628</v>
      </c>
      <c r="C1854" s="139" t="s">
        <v>45</v>
      </c>
      <c r="D1854" s="166">
        <v>0.90766996145248413</v>
      </c>
      <c r="E1854" s="177">
        <v>0.91092920303344727</v>
      </c>
    </row>
    <row r="1855" spans="1:5" ht="75">
      <c r="A1855" s="124" t="s">
        <v>3629</v>
      </c>
      <c r="B1855" s="134" t="s">
        <v>3630</v>
      </c>
      <c r="C1855" s="139" t="s">
        <v>45</v>
      </c>
      <c r="D1855" s="165">
        <v>0</v>
      </c>
      <c r="E1855" s="176">
        <v>0</v>
      </c>
    </row>
    <row r="1856" spans="1:5" ht="75">
      <c r="A1856" s="124" t="s">
        <v>3631</v>
      </c>
      <c r="B1856" s="134" t="s">
        <v>3632</v>
      </c>
      <c r="C1856" s="139" t="s">
        <v>1317</v>
      </c>
      <c r="D1856" s="165">
        <v>0</v>
      </c>
      <c r="E1856" s="176">
        <v>0</v>
      </c>
    </row>
    <row r="1857" spans="1:5" ht="75">
      <c r="A1857" s="124" t="s">
        <v>3633</v>
      </c>
      <c r="B1857" s="134" t="s">
        <v>3634</v>
      </c>
      <c r="C1857" s="139" t="s">
        <v>1308</v>
      </c>
      <c r="D1857" s="165">
        <v>0</v>
      </c>
      <c r="E1857" s="176">
        <v>0</v>
      </c>
    </row>
    <row r="1858" spans="1:5" ht="75">
      <c r="A1858" s="124" t="s">
        <v>3635</v>
      </c>
      <c r="B1858" s="134" t="s">
        <v>3636</v>
      </c>
      <c r="C1858" s="139" t="s">
        <v>1308</v>
      </c>
      <c r="D1858" s="165">
        <v>0</v>
      </c>
      <c r="E1858" s="176">
        <v>0</v>
      </c>
    </row>
    <row r="1859" spans="1:5" ht="75">
      <c r="A1859" s="124" t="s">
        <v>3637</v>
      </c>
      <c r="B1859" s="134" t="s">
        <v>3638</v>
      </c>
      <c r="C1859" s="139" t="s">
        <v>1308</v>
      </c>
      <c r="D1859" s="165">
        <v>0</v>
      </c>
      <c r="E1859" s="176">
        <v>0</v>
      </c>
    </row>
    <row r="1860" spans="1:5" ht="75">
      <c r="A1860" s="124" t="s">
        <v>3639</v>
      </c>
      <c r="B1860" s="134" t="s">
        <v>3640</v>
      </c>
      <c r="C1860" s="139" t="s">
        <v>1308</v>
      </c>
      <c r="D1860" s="165">
        <v>0</v>
      </c>
      <c r="E1860" s="176">
        <v>0</v>
      </c>
    </row>
    <row r="1861" spans="1:5" ht="75">
      <c r="A1861" s="124" t="s">
        <v>3641</v>
      </c>
      <c r="B1861" s="134" t="s">
        <v>3642</v>
      </c>
      <c r="C1861" s="139" t="s">
        <v>1308</v>
      </c>
      <c r="D1861" s="165">
        <v>0</v>
      </c>
      <c r="E1861" s="176">
        <v>0</v>
      </c>
    </row>
    <row r="1862" spans="1:5" ht="75">
      <c r="A1862" s="124" t="s">
        <v>3643</v>
      </c>
      <c r="B1862" s="134" t="s">
        <v>3644</v>
      </c>
      <c r="C1862" s="139" t="s">
        <v>45</v>
      </c>
      <c r="D1862" s="162">
        <v>20.949495315551758</v>
      </c>
      <c r="E1862" s="173">
        <v>20.949493408203125</v>
      </c>
    </row>
    <row r="1863" spans="1:5" ht="75">
      <c r="A1863" s="124" t="s">
        <v>3645</v>
      </c>
      <c r="B1863" s="134" t="s">
        <v>3646</v>
      </c>
      <c r="C1863" s="139" t="s">
        <v>3484</v>
      </c>
      <c r="D1863" s="163">
        <v>42856.45703125</v>
      </c>
      <c r="E1863" s="182">
        <v>3.6602152977138758E-4</v>
      </c>
    </row>
    <row r="1864" spans="1:5" ht="60">
      <c r="A1864" s="124" t="s">
        <v>3647</v>
      </c>
      <c r="B1864" s="134" t="s">
        <v>3648</v>
      </c>
      <c r="C1864" s="139" t="s">
        <v>50</v>
      </c>
      <c r="D1864" s="161">
        <v>1.0975090265274048</v>
      </c>
      <c r="E1864" s="172">
        <v>1.0840082168579102</v>
      </c>
    </row>
    <row r="1865" spans="1:5" ht="60">
      <c r="A1865" s="124" t="s">
        <v>3649</v>
      </c>
      <c r="B1865" s="134" t="s">
        <v>3650</v>
      </c>
      <c r="C1865" s="139" t="s">
        <v>42</v>
      </c>
      <c r="D1865" s="162">
        <v>38.059074401855469</v>
      </c>
      <c r="E1865" s="173">
        <v>25.855806350708008</v>
      </c>
    </row>
    <row r="1866" spans="1:5" ht="60">
      <c r="A1866" s="124" t="s">
        <v>3651</v>
      </c>
      <c r="B1866" s="134" t="s">
        <v>3652</v>
      </c>
      <c r="C1866" s="139" t="s">
        <v>20</v>
      </c>
      <c r="D1866" s="162">
        <v>54.656078338623047</v>
      </c>
      <c r="E1866" s="181">
        <v>4.6741760684199107E-7</v>
      </c>
    </row>
    <row r="1867" spans="1:5" ht="60">
      <c r="A1867" s="124" t="s">
        <v>3653</v>
      </c>
      <c r="B1867" s="134" t="s">
        <v>3654</v>
      </c>
      <c r="C1867" s="139" t="s">
        <v>20</v>
      </c>
      <c r="D1867" s="165">
        <v>0</v>
      </c>
      <c r="E1867" s="176">
        <v>0</v>
      </c>
    </row>
    <row r="1868" spans="1:5" ht="60">
      <c r="A1868" s="124" t="s">
        <v>3655</v>
      </c>
      <c r="B1868" s="134" t="s">
        <v>3656</v>
      </c>
      <c r="C1868" s="139" t="s">
        <v>348</v>
      </c>
      <c r="D1868" s="165">
        <v>0</v>
      </c>
      <c r="E1868" s="176">
        <v>0</v>
      </c>
    </row>
    <row r="1869" spans="1:5" ht="60">
      <c r="A1869" s="124" t="s">
        <v>3657</v>
      </c>
      <c r="B1869" s="134" t="s">
        <v>3658</v>
      </c>
      <c r="C1869" s="139" t="s">
        <v>45</v>
      </c>
      <c r="D1869" s="162">
        <v>57.383590698242188</v>
      </c>
      <c r="E1869" s="178">
        <v>100</v>
      </c>
    </row>
    <row r="1870" spans="1:5" ht="60">
      <c r="A1870" s="124" t="s">
        <v>3659</v>
      </c>
      <c r="B1870" s="134" t="s">
        <v>3660</v>
      </c>
      <c r="C1870" s="139" t="s">
        <v>353</v>
      </c>
      <c r="D1870" s="166">
        <v>0.22392493486404419</v>
      </c>
      <c r="E1870" s="177">
        <v>0.18046067655086517</v>
      </c>
    </row>
    <row r="1871" spans="1:5" ht="60">
      <c r="A1871" s="124" t="s">
        <v>3661</v>
      </c>
      <c r="B1871" s="134" t="s">
        <v>3662</v>
      </c>
      <c r="C1871" s="139" t="s">
        <v>348</v>
      </c>
      <c r="D1871" s="162">
        <v>13.409765243530273</v>
      </c>
      <c r="E1871" s="181">
        <v>-7.1398635554942302E-6</v>
      </c>
    </row>
    <row r="1872" spans="1:5" ht="60">
      <c r="A1872" s="124" t="s">
        <v>3663</v>
      </c>
      <c r="B1872" s="134" t="s">
        <v>3664</v>
      </c>
      <c r="C1872" s="139" t="s">
        <v>3446</v>
      </c>
      <c r="D1872" s="162">
        <v>28.586418151855469</v>
      </c>
      <c r="E1872" s="173">
        <v>28.624374389648438</v>
      </c>
    </row>
    <row r="1873" spans="1:5" ht="60">
      <c r="A1873" s="124" t="s">
        <v>3665</v>
      </c>
      <c r="B1873" s="134" t="s">
        <v>3666</v>
      </c>
      <c r="C1873" s="139" t="s">
        <v>20</v>
      </c>
      <c r="D1873" s="166">
        <v>2.4612670764327049E-2</v>
      </c>
      <c r="E1873" s="181">
        <v>2.1096276114906942E-10</v>
      </c>
    </row>
    <row r="1874" spans="1:5" ht="60">
      <c r="A1874" s="124" t="s">
        <v>3667</v>
      </c>
      <c r="B1874" s="134" t="s">
        <v>3668</v>
      </c>
      <c r="C1874" s="139" t="s">
        <v>162</v>
      </c>
      <c r="D1874" s="162">
        <v>12.521838188171387</v>
      </c>
      <c r="E1874" s="181">
        <v>1.039718355855257E-7</v>
      </c>
    </row>
    <row r="1875" spans="1:5" ht="60">
      <c r="A1875" s="124" t="s">
        <v>3669</v>
      </c>
      <c r="B1875" s="134" t="s">
        <v>3670</v>
      </c>
      <c r="C1875" s="139" t="s">
        <v>3453</v>
      </c>
      <c r="D1875" s="161">
        <v>1.2124619483947754</v>
      </c>
      <c r="E1875" s="172">
        <v>1.2487834692001343</v>
      </c>
    </row>
    <row r="1876" spans="1:5" ht="60">
      <c r="A1876" s="124" t="s">
        <v>3671</v>
      </c>
      <c r="B1876" s="134" t="s">
        <v>3672</v>
      </c>
      <c r="C1876" s="139" t="s">
        <v>45</v>
      </c>
      <c r="D1876" s="162">
        <v>75.3670654296875</v>
      </c>
      <c r="E1876" s="173">
        <v>75.6376953125</v>
      </c>
    </row>
    <row r="1877" spans="1:5" ht="60">
      <c r="A1877" s="124" t="s">
        <v>3673</v>
      </c>
      <c r="B1877" s="134" t="s">
        <v>3674</v>
      </c>
      <c r="C1877" s="139" t="s">
        <v>45</v>
      </c>
      <c r="D1877" s="162">
        <v>20.221628189086914</v>
      </c>
      <c r="E1877" s="173">
        <v>20.294240951538086</v>
      </c>
    </row>
    <row r="1878" spans="1:5" ht="60">
      <c r="A1878" s="124" t="s">
        <v>3675</v>
      </c>
      <c r="B1878" s="134" t="s">
        <v>3676</v>
      </c>
      <c r="C1878" s="139" t="s">
        <v>45</v>
      </c>
      <c r="D1878" s="166">
        <v>2.9250187799334526E-2</v>
      </c>
      <c r="E1878" s="177">
        <v>2.935522049665451E-2</v>
      </c>
    </row>
    <row r="1879" spans="1:5" ht="60">
      <c r="A1879" s="124" t="s">
        <v>3677</v>
      </c>
      <c r="B1879" s="134" t="s">
        <v>3678</v>
      </c>
      <c r="C1879" s="139" t="s">
        <v>45</v>
      </c>
      <c r="D1879" s="161">
        <v>3.4743857383728027</v>
      </c>
      <c r="E1879" s="172">
        <v>3.1277782917022705</v>
      </c>
    </row>
    <row r="1880" spans="1:5" ht="60">
      <c r="A1880" s="124" t="s">
        <v>3679</v>
      </c>
      <c r="B1880" s="134" t="s">
        <v>3680</v>
      </c>
      <c r="C1880" s="139" t="s">
        <v>45</v>
      </c>
      <c r="D1880" s="165">
        <v>0</v>
      </c>
      <c r="E1880" s="177">
        <v>5.6597597897052765E-2</v>
      </c>
    </row>
    <row r="1881" spans="1:5" ht="60">
      <c r="A1881" s="124" t="s">
        <v>3681</v>
      </c>
      <c r="B1881" s="134" t="s">
        <v>3682</v>
      </c>
      <c r="C1881" s="139" t="s">
        <v>45</v>
      </c>
      <c r="D1881" s="166">
        <v>0.90766996145248413</v>
      </c>
      <c r="E1881" s="177">
        <v>0.91092920303344727</v>
      </c>
    </row>
    <row r="1882" spans="1:5" ht="60">
      <c r="A1882" s="124" t="s">
        <v>3683</v>
      </c>
      <c r="B1882" s="134" t="s">
        <v>3684</v>
      </c>
      <c r="C1882" s="139" t="s">
        <v>45</v>
      </c>
      <c r="D1882" s="165">
        <v>0</v>
      </c>
      <c r="E1882" s="176">
        <v>0</v>
      </c>
    </row>
    <row r="1883" spans="1:5" ht="60">
      <c r="A1883" s="124" t="s">
        <v>3685</v>
      </c>
      <c r="B1883" s="134" t="s">
        <v>3686</v>
      </c>
      <c r="C1883" s="139" t="s">
        <v>1317</v>
      </c>
      <c r="D1883" s="165">
        <v>0</v>
      </c>
      <c r="E1883" s="176">
        <v>0</v>
      </c>
    </row>
    <row r="1884" spans="1:5" ht="60">
      <c r="A1884" s="124" t="s">
        <v>3687</v>
      </c>
      <c r="B1884" s="134" t="s">
        <v>3688</v>
      </c>
      <c r="C1884" s="139" t="s">
        <v>1308</v>
      </c>
      <c r="D1884" s="165">
        <v>0</v>
      </c>
      <c r="E1884" s="176">
        <v>0</v>
      </c>
    </row>
    <row r="1885" spans="1:5" ht="60">
      <c r="A1885" s="124" t="s">
        <v>3689</v>
      </c>
      <c r="B1885" s="134" t="s">
        <v>3690</v>
      </c>
      <c r="C1885" s="139" t="s">
        <v>1308</v>
      </c>
      <c r="D1885" s="165">
        <v>0</v>
      </c>
      <c r="E1885" s="176">
        <v>0</v>
      </c>
    </row>
    <row r="1886" spans="1:5" ht="60">
      <c r="A1886" s="124" t="s">
        <v>3691</v>
      </c>
      <c r="B1886" s="134" t="s">
        <v>3692</v>
      </c>
      <c r="C1886" s="139" t="s">
        <v>1308</v>
      </c>
      <c r="D1886" s="165">
        <v>0</v>
      </c>
      <c r="E1886" s="176">
        <v>0</v>
      </c>
    </row>
    <row r="1887" spans="1:5" ht="60">
      <c r="A1887" s="124" t="s">
        <v>3693</v>
      </c>
      <c r="B1887" s="134" t="s">
        <v>3694</v>
      </c>
      <c r="C1887" s="139" t="s">
        <v>1308</v>
      </c>
      <c r="D1887" s="165">
        <v>0</v>
      </c>
      <c r="E1887" s="176">
        <v>0</v>
      </c>
    </row>
    <row r="1888" spans="1:5" ht="60">
      <c r="A1888" s="124" t="s">
        <v>3695</v>
      </c>
      <c r="B1888" s="134" t="s">
        <v>3696</v>
      </c>
      <c r="C1888" s="139" t="s">
        <v>1308</v>
      </c>
      <c r="D1888" s="165">
        <v>0</v>
      </c>
      <c r="E1888" s="176">
        <v>0</v>
      </c>
    </row>
    <row r="1889" spans="1:5" ht="60">
      <c r="A1889" s="124" t="s">
        <v>3697</v>
      </c>
      <c r="B1889" s="134" t="s">
        <v>3698</v>
      </c>
      <c r="C1889" s="139" t="s">
        <v>45</v>
      </c>
      <c r="D1889" s="162">
        <v>20.949495315551758</v>
      </c>
      <c r="E1889" s="173">
        <v>20.949493408203125</v>
      </c>
    </row>
    <row r="1890" spans="1:5" ht="60">
      <c r="A1890" s="124" t="s">
        <v>3699</v>
      </c>
      <c r="B1890" s="134" t="s">
        <v>3700</v>
      </c>
      <c r="C1890" s="139" t="s">
        <v>3484</v>
      </c>
      <c r="D1890" s="163">
        <v>42856.45703125</v>
      </c>
      <c r="E1890" s="182">
        <v>3.6602152977138758E-4</v>
      </c>
    </row>
    <row r="1891" spans="1:5" ht="60">
      <c r="A1891" s="124" t="s">
        <v>3701</v>
      </c>
      <c r="B1891" s="134" t="s">
        <v>3702</v>
      </c>
      <c r="C1891" s="139" t="s">
        <v>50</v>
      </c>
      <c r="D1891" s="161">
        <v>1.0607287883758545</v>
      </c>
      <c r="E1891" s="172">
        <v>1.0472280979156494</v>
      </c>
    </row>
    <row r="1892" spans="1:5" ht="60">
      <c r="A1892" s="124" t="s">
        <v>3703</v>
      </c>
      <c r="B1892" s="134" t="s">
        <v>3704</v>
      </c>
      <c r="C1892" s="139" t="s">
        <v>42</v>
      </c>
      <c r="D1892" s="162">
        <v>34.347625732421875</v>
      </c>
      <c r="E1892" s="173">
        <v>25.425779342651367</v>
      </c>
    </row>
    <row r="1893" spans="1:5" ht="60">
      <c r="A1893" s="124" t="s">
        <v>3705</v>
      </c>
      <c r="B1893" s="134" t="s">
        <v>3706</v>
      </c>
      <c r="C1893" s="139" t="s">
        <v>20</v>
      </c>
      <c r="D1893" s="162">
        <v>55.760242462158203</v>
      </c>
      <c r="E1893" s="181">
        <v>4.6741760684199107E-7</v>
      </c>
    </row>
    <row r="1894" spans="1:5" ht="60">
      <c r="A1894" s="124" t="s">
        <v>3707</v>
      </c>
      <c r="B1894" s="134" t="s">
        <v>3708</v>
      </c>
      <c r="C1894" s="139" t="s">
        <v>20</v>
      </c>
      <c r="D1894" s="165">
        <v>0</v>
      </c>
      <c r="E1894" s="176">
        <v>0</v>
      </c>
    </row>
    <row r="1895" spans="1:5" ht="60">
      <c r="A1895" s="124" t="s">
        <v>3709</v>
      </c>
      <c r="B1895" s="134" t="s">
        <v>3710</v>
      </c>
      <c r="C1895" s="139" t="s">
        <v>348</v>
      </c>
      <c r="D1895" s="165">
        <v>0</v>
      </c>
      <c r="E1895" s="176">
        <v>0</v>
      </c>
    </row>
    <row r="1896" spans="1:5" ht="60">
      <c r="A1896" s="124" t="s">
        <v>3711</v>
      </c>
      <c r="B1896" s="134" t="s">
        <v>3712</v>
      </c>
      <c r="C1896" s="139" t="s">
        <v>45</v>
      </c>
      <c r="D1896" s="162">
        <v>67.973228454589844</v>
      </c>
      <c r="E1896" s="178">
        <v>100</v>
      </c>
    </row>
    <row r="1897" spans="1:5" ht="60">
      <c r="A1897" s="124" t="s">
        <v>3713</v>
      </c>
      <c r="B1897" s="134" t="s">
        <v>3714</v>
      </c>
      <c r="C1897" s="139" t="s">
        <v>353</v>
      </c>
      <c r="D1897" s="166">
        <v>0.22151771187782288</v>
      </c>
      <c r="E1897" s="177">
        <v>0.19048301875591278</v>
      </c>
    </row>
    <row r="1898" spans="1:5" ht="60">
      <c r="A1898" s="124" t="s">
        <v>3715</v>
      </c>
      <c r="B1898" s="134" t="s">
        <v>3716</v>
      </c>
      <c r="C1898" s="139" t="s">
        <v>348</v>
      </c>
      <c r="D1898" s="161">
        <v>9.5984382629394531</v>
      </c>
      <c r="E1898" s="181">
        <v>-7.1398635554942302E-6</v>
      </c>
    </row>
    <row r="1899" spans="1:5" ht="60">
      <c r="A1899" s="124" t="s">
        <v>3717</v>
      </c>
      <c r="B1899" s="134" t="s">
        <v>3718</v>
      </c>
      <c r="C1899" s="139" t="s">
        <v>3446</v>
      </c>
      <c r="D1899" s="162">
        <v>28.586418151855469</v>
      </c>
      <c r="E1899" s="173">
        <v>28.624374389648438</v>
      </c>
    </row>
    <row r="1900" spans="1:5" ht="60">
      <c r="A1900" s="124" t="s">
        <v>3719</v>
      </c>
      <c r="B1900" s="134" t="s">
        <v>3720</v>
      </c>
      <c r="C1900" s="139" t="s">
        <v>20</v>
      </c>
      <c r="D1900" s="166">
        <v>2.5109896436333656E-2</v>
      </c>
      <c r="E1900" s="181">
        <v>2.1096276114906942E-10</v>
      </c>
    </row>
    <row r="1901" spans="1:5" ht="60">
      <c r="A1901" s="124" t="s">
        <v>3721</v>
      </c>
      <c r="B1901" s="134" t="s">
        <v>3722</v>
      </c>
      <c r="C1901" s="139" t="s">
        <v>162</v>
      </c>
      <c r="D1901" s="162">
        <v>13.060131072998047</v>
      </c>
      <c r="E1901" s="181">
        <v>1.0749951684374537E-7</v>
      </c>
    </row>
    <row r="1902" spans="1:5" ht="60">
      <c r="A1902" s="124" t="s">
        <v>3723</v>
      </c>
      <c r="B1902" s="134" t="s">
        <v>3724</v>
      </c>
      <c r="C1902" s="139" t="s">
        <v>3453</v>
      </c>
      <c r="D1902" s="161">
        <v>1.1859731674194336</v>
      </c>
      <c r="E1902" s="172">
        <v>1.2078037261962891</v>
      </c>
    </row>
    <row r="1903" spans="1:5" ht="60">
      <c r="A1903" s="124" t="s">
        <v>3725</v>
      </c>
      <c r="B1903" s="134" t="s">
        <v>3726</v>
      </c>
      <c r="C1903" s="139" t="s">
        <v>45</v>
      </c>
      <c r="D1903" s="162">
        <v>75.3670654296875</v>
      </c>
      <c r="E1903" s="173">
        <v>75.6376953125</v>
      </c>
    </row>
    <row r="1904" spans="1:5" ht="60">
      <c r="A1904" s="124" t="s">
        <v>3727</v>
      </c>
      <c r="B1904" s="134" t="s">
        <v>3728</v>
      </c>
      <c r="C1904" s="139" t="s">
        <v>45</v>
      </c>
      <c r="D1904" s="162">
        <v>20.221628189086914</v>
      </c>
      <c r="E1904" s="173">
        <v>20.294240951538086</v>
      </c>
    </row>
    <row r="1905" spans="1:5" ht="60">
      <c r="A1905" s="124" t="s">
        <v>3729</v>
      </c>
      <c r="B1905" s="134" t="s">
        <v>3730</v>
      </c>
      <c r="C1905" s="139" t="s">
        <v>45</v>
      </c>
      <c r="D1905" s="166">
        <v>2.9250187799334526E-2</v>
      </c>
      <c r="E1905" s="177">
        <v>2.935522049665451E-2</v>
      </c>
    </row>
    <row r="1906" spans="1:5" ht="60">
      <c r="A1906" s="124" t="s">
        <v>3731</v>
      </c>
      <c r="B1906" s="134" t="s">
        <v>3732</v>
      </c>
      <c r="C1906" s="139" t="s">
        <v>45</v>
      </c>
      <c r="D1906" s="161">
        <v>3.4743857383728027</v>
      </c>
      <c r="E1906" s="172">
        <v>3.1277782917022705</v>
      </c>
    </row>
    <row r="1907" spans="1:5" ht="60">
      <c r="A1907" s="124" t="s">
        <v>3733</v>
      </c>
      <c r="B1907" s="134" t="s">
        <v>3734</v>
      </c>
      <c r="C1907" s="139" t="s">
        <v>45</v>
      </c>
      <c r="D1907" s="165">
        <v>0</v>
      </c>
      <c r="E1907" s="177">
        <v>2.7906490489840508E-2</v>
      </c>
    </row>
    <row r="1908" spans="1:5" ht="60">
      <c r="A1908" s="124" t="s">
        <v>3735</v>
      </c>
      <c r="B1908" s="134" t="s">
        <v>3736</v>
      </c>
      <c r="C1908" s="139" t="s">
        <v>45</v>
      </c>
      <c r="D1908" s="166">
        <v>0.90766996145248413</v>
      </c>
      <c r="E1908" s="177">
        <v>0.91092920303344727</v>
      </c>
    </row>
    <row r="1909" spans="1:5" ht="60">
      <c r="A1909" s="124" t="s">
        <v>3737</v>
      </c>
      <c r="B1909" s="134" t="s">
        <v>3738</v>
      </c>
      <c r="C1909" s="139" t="s">
        <v>45</v>
      </c>
      <c r="D1909" s="165">
        <v>0</v>
      </c>
      <c r="E1909" s="176">
        <v>0</v>
      </c>
    </row>
    <row r="1910" spans="1:5" ht="60">
      <c r="A1910" s="124" t="s">
        <v>3739</v>
      </c>
      <c r="B1910" s="134" t="s">
        <v>3740</v>
      </c>
      <c r="C1910" s="139" t="s">
        <v>1317</v>
      </c>
      <c r="D1910" s="165">
        <v>0</v>
      </c>
      <c r="E1910" s="176">
        <v>0</v>
      </c>
    </row>
    <row r="1911" spans="1:5" ht="60">
      <c r="A1911" s="124" t="s">
        <v>3741</v>
      </c>
      <c r="B1911" s="134" t="s">
        <v>3742</v>
      </c>
      <c r="C1911" s="139" t="s">
        <v>1308</v>
      </c>
      <c r="D1911" s="165">
        <v>0</v>
      </c>
      <c r="E1911" s="176">
        <v>0</v>
      </c>
    </row>
    <row r="1912" spans="1:5" ht="60">
      <c r="A1912" s="124" t="s">
        <v>3743</v>
      </c>
      <c r="B1912" s="134" t="s">
        <v>3744</v>
      </c>
      <c r="C1912" s="139" t="s">
        <v>1308</v>
      </c>
      <c r="D1912" s="165">
        <v>0</v>
      </c>
      <c r="E1912" s="176">
        <v>0</v>
      </c>
    </row>
    <row r="1913" spans="1:5" ht="60">
      <c r="A1913" s="124" t="s">
        <v>3745</v>
      </c>
      <c r="B1913" s="134" t="s">
        <v>3746</v>
      </c>
      <c r="C1913" s="139" t="s">
        <v>1308</v>
      </c>
      <c r="D1913" s="165">
        <v>0</v>
      </c>
      <c r="E1913" s="176">
        <v>0</v>
      </c>
    </row>
    <row r="1914" spans="1:5" ht="60">
      <c r="A1914" s="124" t="s">
        <v>3747</v>
      </c>
      <c r="B1914" s="134" t="s">
        <v>3748</v>
      </c>
      <c r="C1914" s="139" t="s">
        <v>1308</v>
      </c>
      <c r="D1914" s="165">
        <v>0</v>
      </c>
      <c r="E1914" s="176">
        <v>0</v>
      </c>
    </row>
    <row r="1915" spans="1:5" ht="60">
      <c r="A1915" s="124" t="s">
        <v>3749</v>
      </c>
      <c r="B1915" s="134" t="s">
        <v>3750</v>
      </c>
      <c r="C1915" s="139" t="s">
        <v>1308</v>
      </c>
      <c r="D1915" s="165">
        <v>0</v>
      </c>
      <c r="E1915" s="176">
        <v>0</v>
      </c>
    </row>
    <row r="1916" spans="1:5" ht="60">
      <c r="A1916" s="124" t="s">
        <v>3751</v>
      </c>
      <c r="B1916" s="134" t="s">
        <v>3752</v>
      </c>
      <c r="C1916" s="139" t="s">
        <v>45</v>
      </c>
      <c r="D1916" s="162">
        <v>20.949495315551758</v>
      </c>
      <c r="E1916" s="173">
        <v>20.949493408203125</v>
      </c>
    </row>
    <row r="1917" spans="1:5" ht="60">
      <c r="A1917" s="124" t="s">
        <v>3753</v>
      </c>
      <c r="B1917" s="134" t="s">
        <v>3754</v>
      </c>
      <c r="C1917" s="139" t="s">
        <v>3484</v>
      </c>
      <c r="D1917" s="163">
        <v>43722.24609375</v>
      </c>
      <c r="E1917" s="182">
        <v>3.6602152977138758E-4</v>
      </c>
    </row>
    <row r="1918" spans="1:5" ht="60">
      <c r="A1918" s="124" t="s">
        <v>3755</v>
      </c>
      <c r="B1918" s="134" t="s">
        <v>3756</v>
      </c>
      <c r="C1918" s="139" t="s">
        <v>50</v>
      </c>
      <c r="D1918" s="166">
        <v>0.99055439233779907</v>
      </c>
      <c r="E1918" s="177">
        <v>0.99200963973999023</v>
      </c>
    </row>
    <row r="1919" spans="1:5" ht="60">
      <c r="A1919" s="124" t="s">
        <v>3757</v>
      </c>
      <c r="B1919" s="134" t="s">
        <v>3758</v>
      </c>
      <c r="C1919" s="139" t="s">
        <v>42</v>
      </c>
      <c r="D1919" s="167">
        <v>625.93536376953125</v>
      </c>
      <c r="E1919" s="178">
        <v>823.99993896484375</v>
      </c>
    </row>
    <row r="1920" spans="1:5" ht="60">
      <c r="A1920" s="124" t="s">
        <v>3759</v>
      </c>
      <c r="B1920" s="134" t="s">
        <v>3760</v>
      </c>
      <c r="C1920" s="139" t="s">
        <v>20</v>
      </c>
      <c r="D1920" s="167">
        <v>126.51203918457031</v>
      </c>
      <c r="E1920" s="181">
        <v>4.6741760684199107E-7</v>
      </c>
    </row>
    <row r="1921" spans="1:5" ht="60">
      <c r="A1921" s="124" t="s">
        <v>3761</v>
      </c>
      <c r="B1921" s="134" t="s">
        <v>3762</v>
      </c>
      <c r="C1921" s="139" t="s">
        <v>20</v>
      </c>
      <c r="D1921" s="166">
        <v>0.60012006759643555</v>
      </c>
      <c r="E1921" s="176">
        <v>0</v>
      </c>
    </row>
    <row r="1922" spans="1:5" ht="60">
      <c r="A1922" s="124" t="s">
        <v>3763</v>
      </c>
      <c r="B1922" s="134" t="s">
        <v>3764</v>
      </c>
      <c r="C1922" s="139" t="s">
        <v>348</v>
      </c>
      <c r="D1922" s="167">
        <v>638.56658935546875</v>
      </c>
      <c r="E1922" s="176">
        <v>0</v>
      </c>
    </row>
    <row r="1923" spans="1:5" ht="60">
      <c r="A1923" s="124" t="s">
        <v>3765</v>
      </c>
      <c r="B1923" s="134" t="s">
        <v>3766</v>
      </c>
      <c r="C1923" s="139" t="s">
        <v>45</v>
      </c>
      <c r="D1923" s="165">
        <v>0</v>
      </c>
      <c r="E1923" s="176">
        <v>0</v>
      </c>
    </row>
    <row r="1924" spans="1:5" ht="60">
      <c r="A1924" s="124" t="s">
        <v>3767</v>
      </c>
      <c r="B1924" s="134" t="s">
        <v>3768</v>
      </c>
      <c r="C1924" s="139" t="s">
        <v>353</v>
      </c>
      <c r="D1924" s="161">
        <v>1.5564354658126831</v>
      </c>
      <c r="E1924" s="172">
        <v>1.6114652156829834</v>
      </c>
    </row>
    <row r="1925" spans="1:5" ht="60">
      <c r="A1925" s="124" t="s">
        <v>3769</v>
      </c>
      <c r="B1925" s="134" t="s">
        <v>3770</v>
      </c>
      <c r="C1925" s="139" t="s">
        <v>348</v>
      </c>
      <c r="D1925" s="167">
        <v>698.971435546875</v>
      </c>
      <c r="E1925" s="178">
        <v>876.16259765625</v>
      </c>
    </row>
    <row r="1926" spans="1:5" ht="60">
      <c r="A1926" s="124" t="s">
        <v>3771</v>
      </c>
      <c r="B1926" s="134" t="s">
        <v>3772</v>
      </c>
      <c r="C1926" s="139" t="s">
        <v>3446</v>
      </c>
      <c r="D1926" s="162">
        <v>28.805086135864258</v>
      </c>
      <c r="E1926" s="173">
        <v>28.624374389648438</v>
      </c>
    </row>
    <row r="1927" spans="1:5" ht="60">
      <c r="A1927" s="124" t="s">
        <v>3773</v>
      </c>
      <c r="B1927" s="134" t="s">
        <v>3774</v>
      </c>
      <c r="C1927" s="139" t="s">
        <v>20</v>
      </c>
      <c r="D1927" s="162">
        <v>26.312067031860352</v>
      </c>
      <c r="E1927" s="181">
        <v>2.1096276114906942E-10</v>
      </c>
    </row>
    <row r="1928" spans="1:5" ht="60">
      <c r="A1928" s="124" t="s">
        <v>3775</v>
      </c>
      <c r="B1928" s="134" t="s">
        <v>3776</v>
      </c>
      <c r="C1928" s="139" t="s">
        <v>162</v>
      </c>
      <c r="D1928" s="162">
        <v>92.072616577148438</v>
      </c>
      <c r="E1928" s="181">
        <v>4.171232603766839E-7</v>
      </c>
    </row>
    <row r="1929" spans="1:5" ht="60">
      <c r="A1929" s="124" t="s">
        <v>3777</v>
      </c>
      <c r="B1929" s="134" t="s">
        <v>3778</v>
      </c>
      <c r="C1929" s="139" t="s">
        <v>3453</v>
      </c>
      <c r="D1929" s="166">
        <v>0.38167977333068848</v>
      </c>
      <c r="E1929" s="177">
        <v>0.31127083301544189</v>
      </c>
    </row>
    <row r="1930" spans="1:5" ht="60">
      <c r="A1930" s="124" t="s">
        <v>3779</v>
      </c>
      <c r="B1930" s="134" t="s">
        <v>3780</v>
      </c>
      <c r="C1930" s="139" t="s">
        <v>45</v>
      </c>
      <c r="D1930" s="162">
        <v>66.367889404296875</v>
      </c>
      <c r="E1930" s="173">
        <v>75.6376953125</v>
      </c>
    </row>
    <row r="1931" spans="1:5" ht="60">
      <c r="A1931" s="124" t="s">
        <v>3781</v>
      </c>
      <c r="B1931" s="134" t="s">
        <v>3782</v>
      </c>
      <c r="C1931" s="139" t="s">
        <v>45</v>
      </c>
      <c r="D1931" s="161">
        <v>2.9639835357666016</v>
      </c>
      <c r="E1931" s="173">
        <v>20.294240951538086</v>
      </c>
    </row>
    <row r="1932" spans="1:5" ht="60">
      <c r="A1932" s="124" t="s">
        <v>3783</v>
      </c>
      <c r="B1932" s="134" t="s">
        <v>3784</v>
      </c>
      <c r="C1932" s="139" t="s">
        <v>45</v>
      </c>
      <c r="D1932" s="162">
        <v>13.612595558166504</v>
      </c>
      <c r="E1932" s="177">
        <v>2.935522049665451E-2</v>
      </c>
    </row>
    <row r="1933" spans="1:5" ht="60">
      <c r="A1933" s="124" t="s">
        <v>3785</v>
      </c>
      <c r="B1933" s="134" t="s">
        <v>3786</v>
      </c>
      <c r="C1933" s="139" t="s">
        <v>45</v>
      </c>
      <c r="D1933" s="162">
        <v>16.203100204467773</v>
      </c>
      <c r="E1933" s="172">
        <v>3.1277782917022705</v>
      </c>
    </row>
    <row r="1934" spans="1:5" ht="60">
      <c r="A1934" s="124" t="s">
        <v>3787</v>
      </c>
      <c r="B1934" s="134" t="s">
        <v>3788</v>
      </c>
      <c r="C1934" s="139" t="s">
        <v>45</v>
      </c>
      <c r="D1934" s="165">
        <v>0</v>
      </c>
      <c r="E1934" s="176">
        <v>0</v>
      </c>
    </row>
    <row r="1935" spans="1:5" ht="60">
      <c r="A1935" s="124" t="s">
        <v>3789</v>
      </c>
      <c r="B1935" s="134" t="s">
        <v>3790</v>
      </c>
      <c r="C1935" s="139" t="s">
        <v>45</v>
      </c>
      <c r="D1935" s="166">
        <v>0.79824978113174438</v>
      </c>
      <c r="E1935" s="177">
        <v>0.91092920303344727</v>
      </c>
    </row>
    <row r="1936" spans="1:5" ht="60">
      <c r="A1936" s="124" t="s">
        <v>3791</v>
      </c>
      <c r="B1936" s="134" t="s">
        <v>3792</v>
      </c>
      <c r="C1936" s="139" t="s">
        <v>45</v>
      </c>
      <c r="D1936" s="166">
        <v>5.4181106388568878E-2</v>
      </c>
      <c r="E1936" s="176">
        <v>0</v>
      </c>
    </row>
    <row r="1937" spans="1:5" ht="60">
      <c r="A1937" s="124" t="s">
        <v>3793</v>
      </c>
      <c r="B1937" s="134" t="s">
        <v>3794</v>
      </c>
      <c r="C1937" s="139" t="s">
        <v>1317</v>
      </c>
      <c r="D1937" s="161">
        <v>2.7090551853179932</v>
      </c>
      <c r="E1937" s="176">
        <v>0</v>
      </c>
    </row>
    <row r="1938" spans="1:5" ht="60">
      <c r="A1938" s="124" t="s">
        <v>3795</v>
      </c>
      <c r="B1938" s="134" t="s">
        <v>3796</v>
      </c>
      <c r="C1938" s="139" t="s">
        <v>1308</v>
      </c>
      <c r="D1938" s="165">
        <v>0</v>
      </c>
      <c r="E1938" s="176">
        <v>0</v>
      </c>
    </row>
    <row r="1939" spans="1:5" ht="60">
      <c r="A1939" s="124" t="s">
        <v>3797</v>
      </c>
      <c r="B1939" s="134" t="s">
        <v>3798</v>
      </c>
      <c r="C1939" s="139" t="s">
        <v>1308</v>
      </c>
      <c r="D1939" s="165">
        <v>0</v>
      </c>
      <c r="E1939" s="176">
        <v>0</v>
      </c>
    </row>
    <row r="1940" spans="1:5" ht="60">
      <c r="A1940" s="124" t="s">
        <v>3799</v>
      </c>
      <c r="B1940" s="134" t="s">
        <v>3800</v>
      </c>
      <c r="C1940" s="139" t="s">
        <v>1308</v>
      </c>
      <c r="D1940" s="165">
        <v>0</v>
      </c>
      <c r="E1940" s="176">
        <v>0</v>
      </c>
    </row>
    <row r="1941" spans="1:5" ht="60">
      <c r="A1941" s="124" t="s">
        <v>3801</v>
      </c>
      <c r="B1941" s="134" t="s">
        <v>3802</v>
      </c>
      <c r="C1941" s="139" t="s">
        <v>1308</v>
      </c>
      <c r="D1941" s="165">
        <v>0</v>
      </c>
      <c r="E1941" s="176">
        <v>0</v>
      </c>
    </row>
    <row r="1942" spans="1:5" ht="60">
      <c r="A1942" s="124" t="s">
        <v>3803</v>
      </c>
      <c r="B1942" s="134" t="s">
        <v>3804</v>
      </c>
      <c r="C1942" s="139" t="s">
        <v>1308</v>
      </c>
      <c r="D1942" s="165">
        <v>0</v>
      </c>
      <c r="E1942" s="176">
        <v>0</v>
      </c>
    </row>
    <row r="1943" spans="1:5" ht="60">
      <c r="A1943" s="124" t="s">
        <v>3805</v>
      </c>
      <c r="B1943" s="134" t="s">
        <v>3806</v>
      </c>
      <c r="C1943" s="139" t="s">
        <v>45</v>
      </c>
      <c r="D1943" s="161">
        <v>3.5371043682098389</v>
      </c>
      <c r="E1943" s="173">
        <v>20.949493408203125</v>
      </c>
    </row>
    <row r="1944" spans="1:5" ht="60">
      <c r="A1944" s="124" t="s">
        <v>3807</v>
      </c>
      <c r="B1944" s="134" t="s">
        <v>3808</v>
      </c>
      <c r="C1944" s="139" t="s">
        <v>3484</v>
      </c>
      <c r="D1944" s="163">
        <v>98446.4921875</v>
      </c>
      <c r="E1944" s="182">
        <v>3.6602152977138758E-4</v>
      </c>
    </row>
    <row r="1945" spans="1:5" ht="60">
      <c r="A1945" s="124" t="s">
        <v>3809</v>
      </c>
      <c r="B1945" s="134" t="s">
        <v>3810</v>
      </c>
      <c r="C1945" s="139" t="s">
        <v>50</v>
      </c>
      <c r="D1945" s="166">
        <v>0.98806172609329224</v>
      </c>
      <c r="E1945" s="177">
        <v>0.99200963973999023</v>
      </c>
    </row>
    <row r="1946" spans="1:5" ht="60">
      <c r="A1946" s="124" t="s">
        <v>3811</v>
      </c>
      <c r="B1946" s="134" t="s">
        <v>3812</v>
      </c>
      <c r="C1946" s="139" t="s">
        <v>42</v>
      </c>
      <c r="D1946" s="167">
        <v>474.3948974609375</v>
      </c>
      <c r="E1946" s="178">
        <v>823.99993896484375</v>
      </c>
    </row>
    <row r="1947" spans="1:5" ht="60">
      <c r="A1947" s="124" t="s">
        <v>3813</v>
      </c>
      <c r="B1947" s="134" t="s">
        <v>3814</v>
      </c>
      <c r="C1947" s="139" t="s">
        <v>20</v>
      </c>
      <c r="D1947" s="167">
        <v>126.51203918457031</v>
      </c>
      <c r="E1947" s="181">
        <v>4.6741760684199107E-7</v>
      </c>
    </row>
    <row r="1948" spans="1:5" ht="60">
      <c r="A1948" s="124" t="s">
        <v>3815</v>
      </c>
      <c r="B1948" s="134" t="s">
        <v>3816</v>
      </c>
      <c r="C1948" s="139" t="s">
        <v>20</v>
      </c>
      <c r="D1948" s="166">
        <v>0.60012006759643555</v>
      </c>
      <c r="E1948" s="176">
        <v>0</v>
      </c>
    </row>
    <row r="1949" spans="1:5" ht="60">
      <c r="A1949" s="124" t="s">
        <v>3817</v>
      </c>
      <c r="B1949" s="134" t="s">
        <v>3818</v>
      </c>
      <c r="C1949" s="139" t="s">
        <v>348</v>
      </c>
      <c r="D1949" s="167">
        <v>452.55441284179687</v>
      </c>
      <c r="E1949" s="176">
        <v>0</v>
      </c>
    </row>
    <row r="1950" spans="1:5" ht="60">
      <c r="A1950" s="124" t="s">
        <v>3819</v>
      </c>
      <c r="B1950" s="134" t="s">
        <v>3820</v>
      </c>
      <c r="C1950" s="139" t="s">
        <v>45</v>
      </c>
      <c r="D1950" s="165">
        <v>0</v>
      </c>
      <c r="E1950" s="176">
        <v>0</v>
      </c>
    </row>
    <row r="1951" spans="1:5" ht="60">
      <c r="A1951" s="124" t="s">
        <v>3821</v>
      </c>
      <c r="B1951" s="134" t="s">
        <v>3822</v>
      </c>
      <c r="C1951" s="139" t="s">
        <v>353</v>
      </c>
      <c r="D1951" s="161">
        <v>1.3294689655303955</v>
      </c>
      <c r="E1951" s="172">
        <v>1.6114652156829834</v>
      </c>
    </row>
    <row r="1952" spans="1:5" ht="60">
      <c r="A1952" s="124" t="s">
        <v>3823</v>
      </c>
      <c r="B1952" s="134" t="s">
        <v>3824</v>
      </c>
      <c r="C1952" s="139" t="s">
        <v>348</v>
      </c>
      <c r="D1952" s="167">
        <v>511.92959594726562</v>
      </c>
      <c r="E1952" s="178">
        <v>876.16259765625</v>
      </c>
    </row>
    <row r="1953" spans="1:5" ht="60">
      <c r="A1953" s="124" t="s">
        <v>3825</v>
      </c>
      <c r="B1953" s="134" t="s">
        <v>3826</v>
      </c>
      <c r="C1953" s="139" t="s">
        <v>3446</v>
      </c>
      <c r="D1953" s="162">
        <v>28.805086135864258</v>
      </c>
      <c r="E1953" s="173">
        <v>28.624374389648438</v>
      </c>
    </row>
    <row r="1954" spans="1:5" ht="60">
      <c r="A1954" s="124" t="s">
        <v>3827</v>
      </c>
      <c r="B1954" s="134" t="s">
        <v>3828</v>
      </c>
      <c r="C1954" s="139" t="s">
        <v>20</v>
      </c>
      <c r="D1954" s="162">
        <v>26.312067031860352</v>
      </c>
      <c r="E1954" s="181">
        <v>2.1096276114906942E-10</v>
      </c>
    </row>
    <row r="1955" spans="1:5" ht="60">
      <c r="A1955" s="124" t="s">
        <v>3829</v>
      </c>
      <c r="B1955" s="134" t="s">
        <v>3830</v>
      </c>
      <c r="C1955" s="139" t="s">
        <v>162</v>
      </c>
      <c r="D1955" s="162">
        <v>76.7469482421875</v>
      </c>
      <c r="E1955" s="181">
        <v>4.171232603766839E-7</v>
      </c>
    </row>
    <row r="1956" spans="1:5" ht="60">
      <c r="A1956" s="124" t="s">
        <v>3831</v>
      </c>
      <c r="B1956" s="134" t="s">
        <v>3832</v>
      </c>
      <c r="C1956" s="139" t="s">
        <v>3453</v>
      </c>
      <c r="D1956" s="166">
        <v>0.45789775252342224</v>
      </c>
      <c r="E1956" s="177">
        <v>0.31127083301544189</v>
      </c>
    </row>
    <row r="1957" spans="1:5" ht="60">
      <c r="A1957" s="124" t="s">
        <v>3833</v>
      </c>
      <c r="B1957" s="134" t="s">
        <v>3834</v>
      </c>
      <c r="C1957" s="139" t="s">
        <v>45</v>
      </c>
      <c r="D1957" s="162">
        <v>66.367889404296875</v>
      </c>
      <c r="E1957" s="173">
        <v>75.6376953125</v>
      </c>
    </row>
    <row r="1958" spans="1:5" ht="60">
      <c r="A1958" s="124" t="s">
        <v>3835</v>
      </c>
      <c r="B1958" s="134" t="s">
        <v>3836</v>
      </c>
      <c r="C1958" s="139" t="s">
        <v>45</v>
      </c>
      <c r="D1958" s="161">
        <v>2.9639835357666016</v>
      </c>
      <c r="E1958" s="173">
        <v>20.294240951538086</v>
      </c>
    </row>
    <row r="1959" spans="1:5" ht="60">
      <c r="A1959" s="124" t="s">
        <v>3837</v>
      </c>
      <c r="B1959" s="134" t="s">
        <v>3838</v>
      </c>
      <c r="C1959" s="139" t="s">
        <v>45</v>
      </c>
      <c r="D1959" s="162">
        <v>13.612595558166504</v>
      </c>
      <c r="E1959" s="177">
        <v>2.935522049665451E-2</v>
      </c>
    </row>
    <row r="1960" spans="1:5" ht="60">
      <c r="A1960" s="124" t="s">
        <v>3839</v>
      </c>
      <c r="B1960" s="134" t="s">
        <v>3840</v>
      </c>
      <c r="C1960" s="139" t="s">
        <v>45</v>
      </c>
      <c r="D1960" s="162">
        <v>16.203100204467773</v>
      </c>
      <c r="E1960" s="172">
        <v>3.1277782917022705</v>
      </c>
    </row>
    <row r="1961" spans="1:5" ht="60">
      <c r="A1961" s="124" t="s">
        <v>3841</v>
      </c>
      <c r="B1961" s="134" t="s">
        <v>3842</v>
      </c>
      <c r="C1961" s="139" t="s">
        <v>45</v>
      </c>
      <c r="D1961" s="165">
        <v>0</v>
      </c>
      <c r="E1961" s="176">
        <v>0</v>
      </c>
    </row>
    <row r="1962" spans="1:5" ht="60">
      <c r="A1962" s="124" t="s">
        <v>3843</v>
      </c>
      <c r="B1962" s="134" t="s">
        <v>3844</v>
      </c>
      <c r="C1962" s="139" t="s">
        <v>45</v>
      </c>
      <c r="D1962" s="166">
        <v>0.79824978113174438</v>
      </c>
      <c r="E1962" s="177">
        <v>0.91092920303344727</v>
      </c>
    </row>
    <row r="1963" spans="1:5" ht="60">
      <c r="A1963" s="124" t="s">
        <v>3845</v>
      </c>
      <c r="B1963" s="134" t="s">
        <v>3846</v>
      </c>
      <c r="C1963" s="139" t="s">
        <v>45</v>
      </c>
      <c r="D1963" s="166">
        <v>5.4181106388568878E-2</v>
      </c>
      <c r="E1963" s="176">
        <v>0</v>
      </c>
    </row>
    <row r="1964" spans="1:5" ht="60">
      <c r="A1964" s="124" t="s">
        <v>3847</v>
      </c>
      <c r="B1964" s="134" t="s">
        <v>3848</v>
      </c>
      <c r="C1964" s="139" t="s">
        <v>1317</v>
      </c>
      <c r="D1964" s="161">
        <v>2.7090551853179932</v>
      </c>
      <c r="E1964" s="176">
        <v>0</v>
      </c>
    </row>
    <row r="1965" spans="1:5" ht="60">
      <c r="A1965" s="124" t="s">
        <v>3849</v>
      </c>
      <c r="B1965" s="134" t="s">
        <v>3850</v>
      </c>
      <c r="C1965" s="139" t="s">
        <v>1308</v>
      </c>
      <c r="D1965" s="165">
        <v>0</v>
      </c>
      <c r="E1965" s="176">
        <v>0</v>
      </c>
    </row>
    <row r="1966" spans="1:5" ht="60">
      <c r="A1966" s="124" t="s">
        <v>3851</v>
      </c>
      <c r="B1966" s="134" t="s">
        <v>3852</v>
      </c>
      <c r="C1966" s="139" t="s">
        <v>1308</v>
      </c>
      <c r="D1966" s="165">
        <v>0</v>
      </c>
      <c r="E1966" s="176">
        <v>0</v>
      </c>
    </row>
    <row r="1967" spans="1:5" ht="60">
      <c r="A1967" s="124" t="s">
        <v>3853</v>
      </c>
      <c r="B1967" s="134" t="s">
        <v>3854</v>
      </c>
      <c r="C1967" s="139" t="s">
        <v>1308</v>
      </c>
      <c r="D1967" s="165">
        <v>0</v>
      </c>
      <c r="E1967" s="176">
        <v>0</v>
      </c>
    </row>
    <row r="1968" spans="1:5" ht="60">
      <c r="A1968" s="124" t="s">
        <v>3855</v>
      </c>
      <c r="B1968" s="134" t="s">
        <v>3856</v>
      </c>
      <c r="C1968" s="139" t="s">
        <v>1308</v>
      </c>
      <c r="D1968" s="165">
        <v>0</v>
      </c>
      <c r="E1968" s="176">
        <v>0</v>
      </c>
    </row>
    <row r="1969" spans="1:5" ht="60">
      <c r="A1969" s="124" t="s">
        <v>3857</v>
      </c>
      <c r="B1969" s="134" t="s">
        <v>3858</v>
      </c>
      <c r="C1969" s="139" t="s">
        <v>1308</v>
      </c>
      <c r="D1969" s="165">
        <v>0</v>
      </c>
      <c r="E1969" s="176">
        <v>0</v>
      </c>
    </row>
    <row r="1970" spans="1:5" ht="60">
      <c r="A1970" s="124" t="s">
        <v>3859</v>
      </c>
      <c r="B1970" s="134" t="s">
        <v>3860</v>
      </c>
      <c r="C1970" s="139" t="s">
        <v>45</v>
      </c>
      <c r="D1970" s="161">
        <v>3.5371043682098389</v>
      </c>
      <c r="E1970" s="173">
        <v>20.949493408203125</v>
      </c>
    </row>
    <row r="1971" spans="1:5" ht="60">
      <c r="A1971" s="124" t="s">
        <v>3861</v>
      </c>
      <c r="B1971" s="134" t="s">
        <v>3862</v>
      </c>
      <c r="C1971" s="139" t="s">
        <v>3484</v>
      </c>
      <c r="D1971" s="163">
        <v>98446.4921875</v>
      </c>
      <c r="E1971" s="182">
        <v>3.6602152977138758E-4</v>
      </c>
    </row>
    <row r="1972" spans="1:5" ht="45">
      <c r="A1972" s="124" t="s">
        <v>3863</v>
      </c>
      <c r="B1972" s="134" t="s">
        <v>3864</v>
      </c>
      <c r="C1972" s="139" t="s">
        <v>50</v>
      </c>
      <c r="D1972" s="161">
        <v>1.0132377147674561</v>
      </c>
      <c r="E1972" s="172">
        <v>1.0122001171112061</v>
      </c>
    </row>
    <row r="1973" spans="1:5" ht="45">
      <c r="A1973" s="124" t="s">
        <v>3865</v>
      </c>
      <c r="B1973" s="134" t="s">
        <v>3866</v>
      </c>
      <c r="C1973" s="139" t="s">
        <v>42</v>
      </c>
      <c r="D1973" s="162">
        <v>30.000024795532227</v>
      </c>
      <c r="E1973" s="173">
        <v>24.999990463256836</v>
      </c>
    </row>
    <row r="1974" spans="1:5" ht="45">
      <c r="A1974" s="124" t="s">
        <v>3867</v>
      </c>
      <c r="B1974" s="134" t="s">
        <v>3868</v>
      </c>
      <c r="C1974" s="139" t="s">
        <v>20</v>
      </c>
      <c r="D1974" s="162">
        <v>27.328039169311523</v>
      </c>
      <c r="E1974" s="181">
        <v>4.6741760684199107E-7</v>
      </c>
    </row>
    <row r="1975" spans="1:5" ht="45">
      <c r="A1975" s="124" t="s">
        <v>3869</v>
      </c>
      <c r="B1975" s="134" t="s">
        <v>3870</v>
      </c>
      <c r="C1975" s="139" t="s">
        <v>20</v>
      </c>
      <c r="D1975" s="165">
        <v>0</v>
      </c>
      <c r="E1975" s="176">
        <v>0</v>
      </c>
    </row>
    <row r="1976" spans="1:5" ht="45">
      <c r="A1976" s="124" t="s">
        <v>3871</v>
      </c>
      <c r="B1976" s="134" t="s">
        <v>3872</v>
      </c>
      <c r="C1976" s="139" t="s">
        <v>348</v>
      </c>
      <c r="D1976" s="165">
        <v>0</v>
      </c>
      <c r="E1976" s="176">
        <v>0</v>
      </c>
    </row>
    <row r="1977" spans="1:5" ht="45">
      <c r="A1977" s="124" t="s">
        <v>3873</v>
      </c>
      <c r="B1977" s="134" t="s">
        <v>3874</v>
      </c>
      <c r="C1977" s="139" t="s">
        <v>45</v>
      </c>
      <c r="D1977" s="162">
        <v>82.999801635742188</v>
      </c>
      <c r="E1977" s="178">
        <v>100</v>
      </c>
    </row>
    <row r="1978" spans="1:5" ht="45">
      <c r="A1978" s="124" t="s">
        <v>3875</v>
      </c>
      <c r="B1978" s="134" t="s">
        <v>3876</v>
      </c>
      <c r="C1978" s="139" t="s">
        <v>353</v>
      </c>
      <c r="D1978" s="166">
        <v>0.22021770477294922</v>
      </c>
      <c r="E1978" s="177">
        <v>0.20033882558345795</v>
      </c>
    </row>
    <row r="1979" spans="1:5" ht="45">
      <c r="A1979" s="124" t="s">
        <v>3877</v>
      </c>
      <c r="B1979" s="134" t="s">
        <v>3878</v>
      </c>
      <c r="C1979" s="139" t="s">
        <v>348</v>
      </c>
      <c r="D1979" s="161">
        <v>5.1340827941894531</v>
      </c>
      <c r="E1979" s="181">
        <v>-7.1398631007468794E-6</v>
      </c>
    </row>
    <row r="1980" spans="1:5" ht="45">
      <c r="A1980" s="124" t="s">
        <v>3879</v>
      </c>
      <c r="B1980" s="134" t="s">
        <v>3880</v>
      </c>
      <c r="C1980" s="139" t="s">
        <v>3446</v>
      </c>
      <c r="D1980" s="162">
        <v>28.586418151855469</v>
      </c>
      <c r="E1980" s="173">
        <v>28.624374389648438</v>
      </c>
    </row>
    <row r="1981" spans="1:5" ht="45">
      <c r="A1981" s="124" t="s">
        <v>3881</v>
      </c>
      <c r="B1981" s="134" t="s">
        <v>3882</v>
      </c>
      <c r="C1981" s="139" t="s">
        <v>20</v>
      </c>
      <c r="D1981" s="166">
        <v>1.2306335382163525E-2</v>
      </c>
      <c r="E1981" s="181">
        <v>2.1096276114906942E-10</v>
      </c>
    </row>
    <row r="1982" spans="1:5" ht="45">
      <c r="A1982" s="124" t="s">
        <v>3883</v>
      </c>
      <c r="B1982" s="134" t="s">
        <v>3884</v>
      </c>
      <c r="C1982" s="139" t="s">
        <v>162</v>
      </c>
      <c r="D1982" s="161">
        <v>6.6060242652893066</v>
      </c>
      <c r="E1982" s="181">
        <v>1.1109198538861165E-7</v>
      </c>
    </row>
    <row r="1983" spans="1:5" ht="45">
      <c r="A1983" s="124" t="s">
        <v>3885</v>
      </c>
      <c r="B1983" s="134" t="s">
        <v>3886</v>
      </c>
      <c r="C1983" s="139" t="s">
        <v>3453</v>
      </c>
      <c r="D1983" s="161">
        <v>1.149121880531311</v>
      </c>
      <c r="E1983" s="172">
        <v>1.1687461137771606</v>
      </c>
    </row>
    <row r="1984" spans="1:5" ht="45">
      <c r="A1984" s="124" t="s">
        <v>3887</v>
      </c>
      <c r="B1984" s="134" t="s">
        <v>3888</v>
      </c>
      <c r="C1984" s="139" t="s">
        <v>45</v>
      </c>
      <c r="D1984" s="162">
        <v>75.3670654296875</v>
      </c>
      <c r="E1984" s="173">
        <v>75.6376953125</v>
      </c>
    </row>
    <row r="1985" spans="1:5" ht="45">
      <c r="A1985" s="124" t="s">
        <v>3889</v>
      </c>
      <c r="B1985" s="134" t="s">
        <v>3890</v>
      </c>
      <c r="C1985" s="139" t="s">
        <v>45</v>
      </c>
      <c r="D1985" s="162">
        <v>20.221628189086914</v>
      </c>
      <c r="E1985" s="173">
        <v>20.294240951538086</v>
      </c>
    </row>
    <row r="1986" spans="1:5" ht="45">
      <c r="A1986" s="124" t="s">
        <v>3891</v>
      </c>
      <c r="B1986" s="134" t="s">
        <v>3892</v>
      </c>
      <c r="C1986" s="139" t="s">
        <v>45</v>
      </c>
      <c r="D1986" s="166">
        <v>2.9250187799334526E-2</v>
      </c>
      <c r="E1986" s="177">
        <v>2.935522049665451E-2</v>
      </c>
    </row>
    <row r="1987" spans="1:5" ht="45">
      <c r="A1987" s="124" t="s">
        <v>3893</v>
      </c>
      <c r="B1987" s="134" t="s">
        <v>3894</v>
      </c>
      <c r="C1987" s="139" t="s">
        <v>45</v>
      </c>
      <c r="D1987" s="161">
        <v>3.4743857383728027</v>
      </c>
      <c r="E1987" s="172">
        <v>3.1277782917022705</v>
      </c>
    </row>
    <row r="1988" spans="1:5" ht="45">
      <c r="A1988" s="124" t="s">
        <v>3895</v>
      </c>
      <c r="B1988" s="134" t="s">
        <v>3896</v>
      </c>
      <c r="C1988" s="139" t="s">
        <v>45</v>
      </c>
      <c r="D1988" s="165">
        <v>0</v>
      </c>
      <c r="E1988" s="181">
        <v>7.8859500263206428E-8</v>
      </c>
    </row>
    <row r="1989" spans="1:5" ht="45">
      <c r="A1989" s="124" t="s">
        <v>3897</v>
      </c>
      <c r="B1989" s="134" t="s">
        <v>3898</v>
      </c>
      <c r="C1989" s="139" t="s">
        <v>45</v>
      </c>
      <c r="D1989" s="166">
        <v>0.90766996145248413</v>
      </c>
      <c r="E1989" s="177">
        <v>0.91092920303344727</v>
      </c>
    </row>
    <row r="1990" spans="1:5" ht="45">
      <c r="A1990" s="124" t="s">
        <v>3899</v>
      </c>
      <c r="B1990" s="134" t="s">
        <v>3900</v>
      </c>
      <c r="C1990" s="139" t="s">
        <v>45</v>
      </c>
      <c r="D1990" s="165">
        <v>0</v>
      </c>
      <c r="E1990" s="176">
        <v>0</v>
      </c>
    </row>
    <row r="1991" spans="1:5" ht="45">
      <c r="A1991" s="124" t="s">
        <v>3901</v>
      </c>
      <c r="B1991" s="134" t="s">
        <v>3902</v>
      </c>
      <c r="C1991" s="139" t="s">
        <v>1317</v>
      </c>
      <c r="D1991" s="165">
        <v>0</v>
      </c>
      <c r="E1991" s="176">
        <v>0</v>
      </c>
    </row>
    <row r="1992" spans="1:5" ht="45">
      <c r="A1992" s="124" t="s">
        <v>3903</v>
      </c>
      <c r="B1992" s="134" t="s">
        <v>3904</v>
      </c>
      <c r="C1992" s="139" t="s">
        <v>1308</v>
      </c>
      <c r="D1992" s="165">
        <v>0</v>
      </c>
      <c r="E1992" s="176">
        <v>0</v>
      </c>
    </row>
    <row r="1993" spans="1:5" ht="45">
      <c r="A1993" s="124" t="s">
        <v>3905</v>
      </c>
      <c r="B1993" s="134" t="s">
        <v>3906</v>
      </c>
      <c r="C1993" s="139" t="s">
        <v>1308</v>
      </c>
      <c r="D1993" s="165">
        <v>0</v>
      </c>
      <c r="E1993" s="176">
        <v>0</v>
      </c>
    </row>
    <row r="1994" spans="1:5" ht="45">
      <c r="A1994" s="124" t="s">
        <v>3907</v>
      </c>
      <c r="B1994" s="134" t="s">
        <v>3908</v>
      </c>
      <c r="C1994" s="139" t="s">
        <v>1308</v>
      </c>
      <c r="D1994" s="165">
        <v>0</v>
      </c>
      <c r="E1994" s="176">
        <v>0</v>
      </c>
    </row>
    <row r="1995" spans="1:5" ht="45">
      <c r="A1995" s="124" t="s">
        <v>3909</v>
      </c>
      <c r="B1995" s="134" t="s">
        <v>3910</v>
      </c>
      <c r="C1995" s="139" t="s">
        <v>1308</v>
      </c>
      <c r="D1995" s="165">
        <v>0</v>
      </c>
      <c r="E1995" s="176">
        <v>0</v>
      </c>
    </row>
    <row r="1996" spans="1:5" ht="45">
      <c r="A1996" s="124" t="s">
        <v>3911</v>
      </c>
      <c r="B1996" s="134" t="s">
        <v>3912</v>
      </c>
      <c r="C1996" s="139" t="s">
        <v>1308</v>
      </c>
      <c r="D1996" s="165">
        <v>0</v>
      </c>
      <c r="E1996" s="176">
        <v>0</v>
      </c>
    </row>
    <row r="1997" spans="1:5" ht="45">
      <c r="A1997" s="124" t="s">
        <v>3913</v>
      </c>
      <c r="B1997" s="134" t="s">
        <v>3914</v>
      </c>
      <c r="C1997" s="139" t="s">
        <v>45</v>
      </c>
      <c r="D1997" s="162">
        <v>20.949495315551758</v>
      </c>
      <c r="E1997" s="173">
        <v>20.949493408203125</v>
      </c>
    </row>
    <row r="1998" spans="1:5" ht="45">
      <c r="A1998" s="124" t="s">
        <v>3915</v>
      </c>
      <c r="B1998" s="134" t="s">
        <v>3916</v>
      </c>
      <c r="C1998" s="139" t="s">
        <v>3484</v>
      </c>
      <c r="D1998" s="163">
        <v>21428.228515625</v>
      </c>
      <c r="E1998" s="182">
        <v>3.6602152977138758E-4</v>
      </c>
    </row>
    <row r="1999" spans="1:5" ht="45">
      <c r="A1999" s="124" t="s">
        <v>3917</v>
      </c>
      <c r="B1999" s="134" t="s">
        <v>3918</v>
      </c>
      <c r="C1999" s="139" t="s">
        <v>50</v>
      </c>
      <c r="D1999" s="161">
        <v>1.0132377147674561</v>
      </c>
      <c r="E1999" s="172">
        <v>1.0122001171112061</v>
      </c>
    </row>
    <row r="2000" spans="1:5" ht="45">
      <c r="A2000" s="124" t="s">
        <v>3919</v>
      </c>
      <c r="B2000" s="134" t="s">
        <v>3920</v>
      </c>
      <c r="C2000" s="139" t="s">
        <v>42</v>
      </c>
      <c r="D2000" s="162">
        <v>30.000024795532227</v>
      </c>
      <c r="E2000" s="173">
        <v>24.999990463256836</v>
      </c>
    </row>
    <row r="2001" spans="1:5" ht="45">
      <c r="A2001" s="124" t="s">
        <v>3921</v>
      </c>
      <c r="B2001" s="134" t="s">
        <v>3922</v>
      </c>
      <c r="C2001" s="139" t="s">
        <v>20</v>
      </c>
      <c r="D2001" s="162">
        <v>27.328039169311523</v>
      </c>
      <c r="E2001" s="181">
        <v>4.6741760684199107E-7</v>
      </c>
    </row>
    <row r="2002" spans="1:5" ht="45">
      <c r="A2002" s="124" t="s">
        <v>3923</v>
      </c>
      <c r="B2002" s="134" t="s">
        <v>3924</v>
      </c>
      <c r="C2002" s="139" t="s">
        <v>20</v>
      </c>
      <c r="D2002" s="165">
        <v>0</v>
      </c>
      <c r="E2002" s="176">
        <v>0</v>
      </c>
    </row>
    <row r="2003" spans="1:5" ht="45">
      <c r="A2003" s="124" t="s">
        <v>3925</v>
      </c>
      <c r="B2003" s="134" t="s">
        <v>3926</v>
      </c>
      <c r="C2003" s="139" t="s">
        <v>348</v>
      </c>
      <c r="D2003" s="165">
        <v>0</v>
      </c>
      <c r="E2003" s="176">
        <v>0</v>
      </c>
    </row>
    <row r="2004" spans="1:5" ht="45">
      <c r="A2004" s="124" t="s">
        <v>3927</v>
      </c>
      <c r="B2004" s="134" t="s">
        <v>3928</v>
      </c>
      <c r="C2004" s="139" t="s">
        <v>45</v>
      </c>
      <c r="D2004" s="162">
        <v>82.999801635742188</v>
      </c>
      <c r="E2004" s="178">
        <v>100</v>
      </c>
    </row>
    <row r="2005" spans="1:5" ht="45">
      <c r="A2005" s="124" t="s">
        <v>3929</v>
      </c>
      <c r="B2005" s="134" t="s">
        <v>3930</v>
      </c>
      <c r="C2005" s="139" t="s">
        <v>353</v>
      </c>
      <c r="D2005" s="166">
        <v>0.22021770477294922</v>
      </c>
      <c r="E2005" s="177">
        <v>0.20033882558345795</v>
      </c>
    </row>
    <row r="2006" spans="1:5" ht="45">
      <c r="A2006" s="124" t="s">
        <v>3931</v>
      </c>
      <c r="B2006" s="134" t="s">
        <v>3932</v>
      </c>
      <c r="C2006" s="139" t="s">
        <v>348</v>
      </c>
      <c r="D2006" s="161">
        <v>5.1340827941894531</v>
      </c>
      <c r="E2006" s="181">
        <v>-7.1398631007468794E-6</v>
      </c>
    </row>
    <row r="2007" spans="1:5" ht="45">
      <c r="A2007" s="124" t="s">
        <v>3933</v>
      </c>
      <c r="B2007" s="134" t="s">
        <v>3934</v>
      </c>
      <c r="C2007" s="139" t="s">
        <v>3446</v>
      </c>
      <c r="D2007" s="162">
        <v>28.586418151855469</v>
      </c>
      <c r="E2007" s="173">
        <v>28.624374389648438</v>
      </c>
    </row>
    <row r="2008" spans="1:5" ht="45">
      <c r="A2008" s="124" t="s">
        <v>3935</v>
      </c>
      <c r="B2008" s="134" t="s">
        <v>3936</v>
      </c>
      <c r="C2008" s="139" t="s">
        <v>20</v>
      </c>
      <c r="D2008" s="166">
        <v>1.2306335382163525E-2</v>
      </c>
      <c r="E2008" s="181">
        <v>2.1096276114906942E-10</v>
      </c>
    </row>
    <row r="2009" spans="1:5" ht="45">
      <c r="A2009" s="124" t="s">
        <v>3937</v>
      </c>
      <c r="B2009" s="134" t="s">
        <v>3938</v>
      </c>
      <c r="C2009" s="139" t="s">
        <v>162</v>
      </c>
      <c r="D2009" s="161">
        <v>6.6060242652893066</v>
      </c>
      <c r="E2009" s="181">
        <v>1.1109198538861165E-7</v>
      </c>
    </row>
    <row r="2010" spans="1:5" ht="45">
      <c r="A2010" s="124" t="s">
        <v>3939</v>
      </c>
      <c r="B2010" s="134" t="s">
        <v>3940</v>
      </c>
      <c r="C2010" s="139" t="s">
        <v>3453</v>
      </c>
      <c r="D2010" s="161">
        <v>1.149121880531311</v>
      </c>
      <c r="E2010" s="172">
        <v>1.1687461137771606</v>
      </c>
    </row>
    <row r="2011" spans="1:5" ht="45">
      <c r="A2011" s="124" t="s">
        <v>3941</v>
      </c>
      <c r="B2011" s="134" t="s">
        <v>3942</v>
      </c>
      <c r="C2011" s="139" t="s">
        <v>45</v>
      </c>
      <c r="D2011" s="162">
        <v>75.3670654296875</v>
      </c>
      <c r="E2011" s="173">
        <v>75.6376953125</v>
      </c>
    </row>
    <row r="2012" spans="1:5" ht="45">
      <c r="A2012" s="124" t="s">
        <v>3943</v>
      </c>
      <c r="B2012" s="134" t="s">
        <v>3944</v>
      </c>
      <c r="C2012" s="139" t="s">
        <v>45</v>
      </c>
      <c r="D2012" s="162">
        <v>20.221628189086914</v>
      </c>
      <c r="E2012" s="173">
        <v>20.294240951538086</v>
      </c>
    </row>
    <row r="2013" spans="1:5" ht="45">
      <c r="A2013" s="124" t="s">
        <v>3945</v>
      </c>
      <c r="B2013" s="134" t="s">
        <v>3946</v>
      </c>
      <c r="C2013" s="139" t="s">
        <v>45</v>
      </c>
      <c r="D2013" s="166">
        <v>2.9250187799334526E-2</v>
      </c>
      <c r="E2013" s="177">
        <v>2.935522049665451E-2</v>
      </c>
    </row>
    <row r="2014" spans="1:5" ht="45">
      <c r="A2014" s="124" t="s">
        <v>3947</v>
      </c>
      <c r="B2014" s="134" t="s">
        <v>3948</v>
      </c>
      <c r="C2014" s="139" t="s">
        <v>45</v>
      </c>
      <c r="D2014" s="161">
        <v>3.4743857383728027</v>
      </c>
      <c r="E2014" s="172">
        <v>3.1277782917022705</v>
      </c>
    </row>
    <row r="2015" spans="1:5" ht="45">
      <c r="A2015" s="124" t="s">
        <v>3949</v>
      </c>
      <c r="B2015" s="134" t="s">
        <v>3950</v>
      </c>
      <c r="C2015" s="139" t="s">
        <v>45</v>
      </c>
      <c r="D2015" s="165">
        <v>0</v>
      </c>
      <c r="E2015" s="181">
        <v>7.8859500263206428E-8</v>
      </c>
    </row>
    <row r="2016" spans="1:5" ht="45">
      <c r="A2016" s="124" t="s">
        <v>3951</v>
      </c>
      <c r="B2016" s="134" t="s">
        <v>3952</v>
      </c>
      <c r="C2016" s="139" t="s">
        <v>45</v>
      </c>
      <c r="D2016" s="166">
        <v>0.90766996145248413</v>
      </c>
      <c r="E2016" s="177">
        <v>0.91092920303344727</v>
      </c>
    </row>
    <row r="2017" spans="1:5" ht="45">
      <c r="A2017" s="124" t="s">
        <v>3953</v>
      </c>
      <c r="B2017" s="134" t="s">
        <v>3954</v>
      </c>
      <c r="C2017" s="139" t="s">
        <v>45</v>
      </c>
      <c r="D2017" s="165">
        <v>0</v>
      </c>
      <c r="E2017" s="176">
        <v>0</v>
      </c>
    </row>
    <row r="2018" spans="1:5" ht="45">
      <c r="A2018" s="124" t="s">
        <v>3955</v>
      </c>
      <c r="B2018" s="134" t="s">
        <v>3956</v>
      </c>
      <c r="C2018" s="139" t="s">
        <v>1317</v>
      </c>
      <c r="D2018" s="165">
        <v>0</v>
      </c>
      <c r="E2018" s="176">
        <v>0</v>
      </c>
    </row>
    <row r="2019" spans="1:5" ht="45">
      <c r="A2019" s="124" t="s">
        <v>3957</v>
      </c>
      <c r="B2019" s="134" t="s">
        <v>3958</v>
      </c>
      <c r="C2019" s="139" t="s">
        <v>1308</v>
      </c>
      <c r="D2019" s="165">
        <v>0</v>
      </c>
      <c r="E2019" s="176">
        <v>0</v>
      </c>
    </row>
    <row r="2020" spans="1:5" ht="45">
      <c r="A2020" s="124" t="s">
        <v>3959</v>
      </c>
      <c r="B2020" s="134" t="s">
        <v>3960</v>
      </c>
      <c r="C2020" s="139" t="s">
        <v>1308</v>
      </c>
      <c r="D2020" s="165">
        <v>0</v>
      </c>
      <c r="E2020" s="176">
        <v>0</v>
      </c>
    </row>
    <row r="2021" spans="1:5" ht="45">
      <c r="A2021" s="124" t="s">
        <v>3961</v>
      </c>
      <c r="B2021" s="134" t="s">
        <v>3962</v>
      </c>
      <c r="C2021" s="139" t="s">
        <v>1308</v>
      </c>
      <c r="D2021" s="165">
        <v>0</v>
      </c>
      <c r="E2021" s="176">
        <v>0</v>
      </c>
    </row>
    <row r="2022" spans="1:5" ht="45">
      <c r="A2022" s="124" t="s">
        <v>3963</v>
      </c>
      <c r="B2022" s="134" t="s">
        <v>3964</v>
      </c>
      <c r="C2022" s="139" t="s">
        <v>1308</v>
      </c>
      <c r="D2022" s="165">
        <v>0</v>
      </c>
      <c r="E2022" s="176">
        <v>0</v>
      </c>
    </row>
    <row r="2023" spans="1:5" ht="45">
      <c r="A2023" s="124" t="s">
        <v>3965</v>
      </c>
      <c r="B2023" s="134" t="s">
        <v>3966</v>
      </c>
      <c r="C2023" s="139" t="s">
        <v>1308</v>
      </c>
      <c r="D2023" s="165">
        <v>0</v>
      </c>
      <c r="E2023" s="176">
        <v>0</v>
      </c>
    </row>
    <row r="2024" spans="1:5" ht="45">
      <c r="A2024" s="124" t="s">
        <v>3967</v>
      </c>
      <c r="B2024" s="134" t="s">
        <v>3968</v>
      </c>
      <c r="C2024" s="139" t="s">
        <v>45</v>
      </c>
      <c r="D2024" s="162">
        <v>20.949495315551758</v>
      </c>
      <c r="E2024" s="173">
        <v>20.949493408203125</v>
      </c>
    </row>
    <row r="2025" spans="1:5" ht="45">
      <c r="A2025" s="124" t="s">
        <v>3969</v>
      </c>
      <c r="B2025" s="134" t="s">
        <v>3970</v>
      </c>
      <c r="C2025" s="139" t="s">
        <v>3484</v>
      </c>
      <c r="D2025" s="163">
        <v>21428.228515625</v>
      </c>
      <c r="E2025" s="182">
        <v>3.6602152977138758E-4</v>
      </c>
    </row>
    <row r="2026" spans="1:5" ht="45">
      <c r="A2026" s="124" t="s">
        <v>3971</v>
      </c>
      <c r="B2026" s="134" t="s">
        <v>3972</v>
      </c>
      <c r="C2026" s="139" t="s">
        <v>50</v>
      </c>
      <c r="D2026" s="161">
        <v>1.1024942398071289</v>
      </c>
      <c r="E2026" s="172">
        <v>1.0840082168579102</v>
      </c>
    </row>
    <row r="2027" spans="1:5" ht="45">
      <c r="A2027" s="124" t="s">
        <v>3973</v>
      </c>
      <c r="B2027" s="134" t="s">
        <v>3974</v>
      </c>
      <c r="C2027" s="139" t="s">
        <v>42</v>
      </c>
      <c r="D2027" s="162">
        <v>39.169643402099609</v>
      </c>
      <c r="E2027" s="173">
        <v>25.855806350708008</v>
      </c>
    </row>
    <row r="2028" spans="1:5" ht="45">
      <c r="A2028" s="124" t="s">
        <v>3975</v>
      </c>
      <c r="B2028" s="134" t="s">
        <v>3976</v>
      </c>
      <c r="C2028" s="139" t="s">
        <v>20</v>
      </c>
      <c r="D2028" s="162">
        <v>27.328039169311523</v>
      </c>
      <c r="E2028" s="181">
        <v>4.6741760684199107E-7</v>
      </c>
    </row>
    <row r="2029" spans="1:5" ht="45">
      <c r="A2029" s="124" t="s">
        <v>3977</v>
      </c>
      <c r="B2029" s="134" t="s">
        <v>3978</v>
      </c>
      <c r="C2029" s="139" t="s">
        <v>20</v>
      </c>
      <c r="D2029" s="165">
        <v>0</v>
      </c>
      <c r="E2029" s="176">
        <v>0</v>
      </c>
    </row>
    <row r="2030" spans="1:5" ht="45">
      <c r="A2030" s="124" t="s">
        <v>3979</v>
      </c>
      <c r="B2030" s="134" t="s">
        <v>3980</v>
      </c>
      <c r="C2030" s="139" t="s">
        <v>348</v>
      </c>
      <c r="D2030" s="165">
        <v>0</v>
      </c>
      <c r="E2030" s="176">
        <v>0</v>
      </c>
    </row>
    <row r="2031" spans="1:5" ht="45">
      <c r="A2031" s="124" t="s">
        <v>3981</v>
      </c>
      <c r="B2031" s="134" t="s">
        <v>3982</v>
      </c>
      <c r="C2031" s="139" t="s">
        <v>45</v>
      </c>
      <c r="D2031" s="162">
        <v>54.297760009765625</v>
      </c>
      <c r="E2031" s="178">
        <v>100</v>
      </c>
    </row>
    <row r="2032" spans="1:5" ht="45">
      <c r="A2032" s="124" t="s">
        <v>3983</v>
      </c>
      <c r="B2032" s="134" t="s">
        <v>3984</v>
      </c>
      <c r="C2032" s="139" t="s">
        <v>353</v>
      </c>
      <c r="D2032" s="166">
        <v>0.22626541554927826</v>
      </c>
      <c r="E2032" s="177">
        <v>0.18046067655086517</v>
      </c>
    </row>
    <row r="2033" spans="1:5" ht="45">
      <c r="A2033" s="124" t="s">
        <v>3985</v>
      </c>
      <c r="B2033" s="134" t="s">
        <v>3986</v>
      </c>
      <c r="C2033" s="139" t="s">
        <v>348</v>
      </c>
      <c r="D2033" s="162">
        <v>14.550948143005371</v>
      </c>
      <c r="E2033" s="181">
        <v>-7.1398631007468794E-6</v>
      </c>
    </row>
    <row r="2034" spans="1:5" ht="45">
      <c r="A2034" s="124" t="s">
        <v>3987</v>
      </c>
      <c r="B2034" s="134" t="s">
        <v>3988</v>
      </c>
      <c r="C2034" s="139" t="s">
        <v>3446</v>
      </c>
      <c r="D2034" s="162">
        <v>28.586418151855469</v>
      </c>
      <c r="E2034" s="173">
        <v>28.624374389648438</v>
      </c>
    </row>
    <row r="2035" spans="1:5" ht="45">
      <c r="A2035" s="124" t="s">
        <v>3989</v>
      </c>
      <c r="B2035" s="134" t="s">
        <v>3990</v>
      </c>
      <c r="C2035" s="139" t="s">
        <v>20</v>
      </c>
      <c r="D2035" s="166">
        <v>1.2306335382163525E-2</v>
      </c>
      <c r="E2035" s="181">
        <v>2.1096276114906942E-10</v>
      </c>
    </row>
    <row r="2036" spans="1:5" ht="45">
      <c r="A2036" s="124" t="s">
        <v>3991</v>
      </c>
      <c r="B2036" s="134" t="s">
        <v>3992</v>
      </c>
      <c r="C2036" s="139" t="s">
        <v>162</v>
      </c>
      <c r="D2036" s="161">
        <v>6.254849910736084</v>
      </c>
      <c r="E2036" s="181">
        <v>1.039718355855257E-7</v>
      </c>
    </row>
    <row r="2037" spans="1:5" ht="45">
      <c r="A2037" s="124" t="s">
        <v>3993</v>
      </c>
      <c r="B2037" s="134" t="s">
        <v>3994</v>
      </c>
      <c r="C2037" s="139" t="s">
        <v>3453</v>
      </c>
      <c r="D2037" s="161">
        <v>1.2136385440826416</v>
      </c>
      <c r="E2037" s="172">
        <v>1.2487834692001343</v>
      </c>
    </row>
    <row r="2038" spans="1:5" ht="45">
      <c r="A2038" s="124" t="s">
        <v>3995</v>
      </c>
      <c r="B2038" s="134" t="s">
        <v>3996</v>
      </c>
      <c r="C2038" s="139" t="s">
        <v>45</v>
      </c>
      <c r="D2038" s="162">
        <v>75.3670654296875</v>
      </c>
      <c r="E2038" s="173">
        <v>75.6376953125</v>
      </c>
    </row>
    <row r="2039" spans="1:5" ht="45">
      <c r="A2039" s="124" t="s">
        <v>3997</v>
      </c>
      <c r="B2039" s="134" t="s">
        <v>3998</v>
      </c>
      <c r="C2039" s="139" t="s">
        <v>45</v>
      </c>
      <c r="D2039" s="162">
        <v>20.221628189086914</v>
      </c>
      <c r="E2039" s="173">
        <v>20.294240951538086</v>
      </c>
    </row>
    <row r="2040" spans="1:5" ht="45">
      <c r="A2040" s="124" t="s">
        <v>3999</v>
      </c>
      <c r="B2040" s="134" t="s">
        <v>4000</v>
      </c>
      <c r="C2040" s="139" t="s">
        <v>45</v>
      </c>
      <c r="D2040" s="166">
        <v>2.9250187799334526E-2</v>
      </c>
      <c r="E2040" s="177">
        <v>2.935522049665451E-2</v>
      </c>
    </row>
    <row r="2041" spans="1:5" ht="45">
      <c r="A2041" s="124" t="s">
        <v>4001</v>
      </c>
      <c r="B2041" s="134" t="s">
        <v>4002</v>
      </c>
      <c r="C2041" s="139" t="s">
        <v>45</v>
      </c>
      <c r="D2041" s="161">
        <v>3.4743857383728027</v>
      </c>
      <c r="E2041" s="172">
        <v>3.1277782917022705</v>
      </c>
    </row>
    <row r="2042" spans="1:5" ht="45">
      <c r="A2042" s="124" t="s">
        <v>4003</v>
      </c>
      <c r="B2042" s="134" t="s">
        <v>4004</v>
      </c>
      <c r="C2042" s="139" t="s">
        <v>45</v>
      </c>
      <c r="D2042" s="165">
        <v>0</v>
      </c>
      <c r="E2042" s="177">
        <v>5.6597597897052765E-2</v>
      </c>
    </row>
    <row r="2043" spans="1:5" ht="45">
      <c r="A2043" s="124" t="s">
        <v>4005</v>
      </c>
      <c r="B2043" s="134" t="s">
        <v>4006</v>
      </c>
      <c r="C2043" s="139" t="s">
        <v>45</v>
      </c>
      <c r="D2043" s="166">
        <v>0.90766996145248413</v>
      </c>
      <c r="E2043" s="177">
        <v>0.91092920303344727</v>
      </c>
    </row>
    <row r="2044" spans="1:5" ht="45">
      <c r="A2044" s="124" t="s">
        <v>4007</v>
      </c>
      <c r="B2044" s="134" t="s">
        <v>4008</v>
      </c>
      <c r="C2044" s="139" t="s">
        <v>45</v>
      </c>
      <c r="D2044" s="165">
        <v>0</v>
      </c>
      <c r="E2044" s="176">
        <v>0</v>
      </c>
    </row>
    <row r="2045" spans="1:5" ht="45">
      <c r="A2045" s="124" t="s">
        <v>4009</v>
      </c>
      <c r="B2045" s="134" t="s">
        <v>4010</v>
      </c>
      <c r="C2045" s="139" t="s">
        <v>1317</v>
      </c>
      <c r="D2045" s="165">
        <v>0</v>
      </c>
      <c r="E2045" s="176">
        <v>0</v>
      </c>
    </row>
    <row r="2046" spans="1:5" ht="45">
      <c r="A2046" s="124" t="s">
        <v>4011</v>
      </c>
      <c r="B2046" s="134" t="s">
        <v>4012</v>
      </c>
      <c r="C2046" s="139" t="s">
        <v>1308</v>
      </c>
      <c r="D2046" s="165">
        <v>0</v>
      </c>
      <c r="E2046" s="176">
        <v>0</v>
      </c>
    </row>
    <row r="2047" spans="1:5" ht="45">
      <c r="A2047" s="124" t="s">
        <v>4013</v>
      </c>
      <c r="B2047" s="134" t="s">
        <v>4014</v>
      </c>
      <c r="C2047" s="139" t="s">
        <v>1308</v>
      </c>
      <c r="D2047" s="165">
        <v>0</v>
      </c>
      <c r="E2047" s="176">
        <v>0</v>
      </c>
    </row>
    <row r="2048" spans="1:5" ht="45">
      <c r="A2048" s="124" t="s">
        <v>4015</v>
      </c>
      <c r="B2048" s="134" t="s">
        <v>4016</v>
      </c>
      <c r="C2048" s="139" t="s">
        <v>1308</v>
      </c>
      <c r="D2048" s="165">
        <v>0</v>
      </c>
      <c r="E2048" s="176">
        <v>0</v>
      </c>
    </row>
    <row r="2049" spans="1:5" ht="45">
      <c r="A2049" s="124" t="s">
        <v>4017</v>
      </c>
      <c r="B2049" s="134" t="s">
        <v>4018</v>
      </c>
      <c r="C2049" s="139" t="s">
        <v>1308</v>
      </c>
      <c r="D2049" s="165">
        <v>0</v>
      </c>
      <c r="E2049" s="176">
        <v>0</v>
      </c>
    </row>
    <row r="2050" spans="1:5" ht="45">
      <c r="A2050" s="124" t="s">
        <v>4019</v>
      </c>
      <c r="B2050" s="134" t="s">
        <v>4020</v>
      </c>
      <c r="C2050" s="139" t="s">
        <v>1308</v>
      </c>
      <c r="D2050" s="165">
        <v>0</v>
      </c>
      <c r="E2050" s="176">
        <v>0</v>
      </c>
    </row>
    <row r="2051" spans="1:5" ht="45">
      <c r="A2051" s="124" t="s">
        <v>4021</v>
      </c>
      <c r="B2051" s="134" t="s">
        <v>4022</v>
      </c>
      <c r="C2051" s="139" t="s">
        <v>45</v>
      </c>
      <c r="D2051" s="162">
        <v>20.949495315551758</v>
      </c>
      <c r="E2051" s="173">
        <v>20.949493408203125</v>
      </c>
    </row>
    <row r="2052" spans="1:5" ht="45">
      <c r="A2052" s="124" t="s">
        <v>4023</v>
      </c>
      <c r="B2052" s="134" t="s">
        <v>4024</v>
      </c>
      <c r="C2052" s="139" t="s">
        <v>3484</v>
      </c>
      <c r="D2052" s="163">
        <v>21428.228515625</v>
      </c>
      <c r="E2052" s="182">
        <v>3.6602152977138758E-4</v>
      </c>
    </row>
    <row r="2053" spans="1:5" ht="45">
      <c r="A2053" s="124" t="s">
        <v>4025</v>
      </c>
      <c r="B2053" s="134" t="s">
        <v>4026</v>
      </c>
      <c r="C2053" s="139" t="s">
        <v>50</v>
      </c>
      <c r="D2053" s="161">
        <v>1.1024942398071289</v>
      </c>
      <c r="E2053" s="172">
        <v>1.0840082168579102</v>
      </c>
    </row>
    <row r="2054" spans="1:5" ht="45">
      <c r="A2054" s="124" t="s">
        <v>4027</v>
      </c>
      <c r="B2054" s="134" t="s">
        <v>4028</v>
      </c>
      <c r="C2054" s="139" t="s">
        <v>42</v>
      </c>
      <c r="D2054" s="162">
        <v>39.169643402099609</v>
      </c>
      <c r="E2054" s="173">
        <v>25.855806350708008</v>
      </c>
    </row>
    <row r="2055" spans="1:5" ht="45">
      <c r="A2055" s="124" t="s">
        <v>4029</v>
      </c>
      <c r="B2055" s="134" t="s">
        <v>4030</v>
      </c>
      <c r="C2055" s="139" t="s">
        <v>20</v>
      </c>
      <c r="D2055" s="162">
        <v>27.328039169311523</v>
      </c>
      <c r="E2055" s="181">
        <v>4.6741760684199107E-7</v>
      </c>
    </row>
    <row r="2056" spans="1:5" ht="45">
      <c r="A2056" s="124" t="s">
        <v>4031</v>
      </c>
      <c r="B2056" s="134" t="s">
        <v>4032</v>
      </c>
      <c r="C2056" s="139" t="s">
        <v>20</v>
      </c>
      <c r="D2056" s="165">
        <v>0</v>
      </c>
      <c r="E2056" s="176">
        <v>0</v>
      </c>
    </row>
    <row r="2057" spans="1:5" ht="45">
      <c r="A2057" s="124" t="s">
        <v>4033</v>
      </c>
      <c r="B2057" s="134" t="s">
        <v>4034</v>
      </c>
      <c r="C2057" s="139" t="s">
        <v>348</v>
      </c>
      <c r="D2057" s="165">
        <v>0</v>
      </c>
      <c r="E2057" s="176">
        <v>0</v>
      </c>
    </row>
    <row r="2058" spans="1:5" ht="45">
      <c r="A2058" s="124" t="s">
        <v>4035</v>
      </c>
      <c r="B2058" s="134" t="s">
        <v>4036</v>
      </c>
      <c r="C2058" s="139" t="s">
        <v>45</v>
      </c>
      <c r="D2058" s="162">
        <v>54.297760009765625</v>
      </c>
      <c r="E2058" s="178">
        <v>100</v>
      </c>
    </row>
    <row r="2059" spans="1:5" ht="45">
      <c r="A2059" s="124" t="s">
        <v>4037</v>
      </c>
      <c r="B2059" s="134" t="s">
        <v>4038</v>
      </c>
      <c r="C2059" s="139" t="s">
        <v>353</v>
      </c>
      <c r="D2059" s="166">
        <v>0.22626541554927826</v>
      </c>
      <c r="E2059" s="177">
        <v>0.18046067655086517</v>
      </c>
    </row>
    <row r="2060" spans="1:5" ht="45">
      <c r="A2060" s="124" t="s">
        <v>4039</v>
      </c>
      <c r="B2060" s="134" t="s">
        <v>4040</v>
      </c>
      <c r="C2060" s="139" t="s">
        <v>348</v>
      </c>
      <c r="D2060" s="162">
        <v>14.550948143005371</v>
      </c>
      <c r="E2060" s="181">
        <v>-7.1398631007468794E-6</v>
      </c>
    </row>
    <row r="2061" spans="1:5" ht="45">
      <c r="A2061" s="124" t="s">
        <v>4041</v>
      </c>
      <c r="B2061" s="134" t="s">
        <v>4042</v>
      </c>
      <c r="C2061" s="139" t="s">
        <v>3446</v>
      </c>
      <c r="D2061" s="162">
        <v>28.586418151855469</v>
      </c>
      <c r="E2061" s="173">
        <v>28.624374389648438</v>
      </c>
    </row>
    <row r="2062" spans="1:5" ht="45">
      <c r="A2062" s="124" t="s">
        <v>4043</v>
      </c>
      <c r="B2062" s="134" t="s">
        <v>4044</v>
      </c>
      <c r="C2062" s="139" t="s">
        <v>20</v>
      </c>
      <c r="D2062" s="166">
        <v>1.2306335382163525E-2</v>
      </c>
      <c r="E2062" s="181">
        <v>2.1096276114906942E-10</v>
      </c>
    </row>
    <row r="2063" spans="1:5" ht="45">
      <c r="A2063" s="124" t="s">
        <v>4045</v>
      </c>
      <c r="B2063" s="134" t="s">
        <v>4046</v>
      </c>
      <c r="C2063" s="139" t="s">
        <v>162</v>
      </c>
      <c r="D2063" s="161">
        <v>6.254849910736084</v>
      </c>
      <c r="E2063" s="181">
        <v>1.039718355855257E-7</v>
      </c>
    </row>
    <row r="2064" spans="1:5" ht="45">
      <c r="A2064" s="124" t="s">
        <v>4047</v>
      </c>
      <c r="B2064" s="134" t="s">
        <v>4048</v>
      </c>
      <c r="C2064" s="139" t="s">
        <v>3453</v>
      </c>
      <c r="D2064" s="161">
        <v>1.2136385440826416</v>
      </c>
      <c r="E2064" s="172">
        <v>1.2487834692001343</v>
      </c>
    </row>
    <row r="2065" spans="1:5" ht="45">
      <c r="A2065" s="124" t="s">
        <v>4049</v>
      </c>
      <c r="B2065" s="134" t="s">
        <v>4050</v>
      </c>
      <c r="C2065" s="139" t="s">
        <v>45</v>
      </c>
      <c r="D2065" s="162">
        <v>75.3670654296875</v>
      </c>
      <c r="E2065" s="173">
        <v>75.6376953125</v>
      </c>
    </row>
    <row r="2066" spans="1:5" ht="45">
      <c r="A2066" s="124" t="s">
        <v>4051</v>
      </c>
      <c r="B2066" s="134" t="s">
        <v>4052</v>
      </c>
      <c r="C2066" s="139" t="s">
        <v>45</v>
      </c>
      <c r="D2066" s="162">
        <v>20.221628189086914</v>
      </c>
      <c r="E2066" s="173">
        <v>20.294240951538086</v>
      </c>
    </row>
    <row r="2067" spans="1:5" ht="45">
      <c r="A2067" s="124" t="s">
        <v>4053</v>
      </c>
      <c r="B2067" s="134" t="s">
        <v>4054</v>
      </c>
      <c r="C2067" s="139" t="s">
        <v>45</v>
      </c>
      <c r="D2067" s="166">
        <v>2.9250187799334526E-2</v>
      </c>
      <c r="E2067" s="177">
        <v>2.935522049665451E-2</v>
      </c>
    </row>
    <row r="2068" spans="1:5" ht="45">
      <c r="A2068" s="124" t="s">
        <v>4055</v>
      </c>
      <c r="B2068" s="134" t="s">
        <v>4056</v>
      </c>
      <c r="C2068" s="139" t="s">
        <v>45</v>
      </c>
      <c r="D2068" s="161">
        <v>3.4743857383728027</v>
      </c>
      <c r="E2068" s="172">
        <v>3.1277782917022705</v>
      </c>
    </row>
    <row r="2069" spans="1:5" ht="45">
      <c r="A2069" s="124" t="s">
        <v>4057</v>
      </c>
      <c r="B2069" s="134" t="s">
        <v>4058</v>
      </c>
      <c r="C2069" s="139" t="s">
        <v>45</v>
      </c>
      <c r="D2069" s="165">
        <v>0</v>
      </c>
      <c r="E2069" s="177">
        <v>5.6597597897052765E-2</v>
      </c>
    </row>
    <row r="2070" spans="1:5" ht="45">
      <c r="A2070" s="124" t="s">
        <v>4059</v>
      </c>
      <c r="B2070" s="134" t="s">
        <v>4060</v>
      </c>
      <c r="C2070" s="139" t="s">
        <v>45</v>
      </c>
      <c r="D2070" s="166">
        <v>0.90766996145248413</v>
      </c>
      <c r="E2070" s="177">
        <v>0.91092920303344727</v>
      </c>
    </row>
    <row r="2071" spans="1:5" ht="45">
      <c r="A2071" s="124" t="s">
        <v>4061</v>
      </c>
      <c r="B2071" s="134" t="s">
        <v>4062</v>
      </c>
      <c r="C2071" s="139" t="s">
        <v>45</v>
      </c>
      <c r="D2071" s="165">
        <v>0</v>
      </c>
      <c r="E2071" s="176">
        <v>0</v>
      </c>
    </row>
    <row r="2072" spans="1:5" ht="45">
      <c r="A2072" s="124" t="s">
        <v>4063</v>
      </c>
      <c r="B2072" s="134" t="s">
        <v>4064</v>
      </c>
      <c r="C2072" s="139" t="s">
        <v>1317</v>
      </c>
      <c r="D2072" s="165">
        <v>0</v>
      </c>
      <c r="E2072" s="176">
        <v>0</v>
      </c>
    </row>
    <row r="2073" spans="1:5" ht="45">
      <c r="A2073" s="124" t="s">
        <v>4065</v>
      </c>
      <c r="B2073" s="134" t="s">
        <v>4066</v>
      </c>
      <c r="C2073" s="139" t="s">
        <v>1308</v>
      </c>
      <c r="D2073" s="165">
        <v>0</v>
      </c>
      <c r="E2073" s="176">
        <v>0</v>
      </c>
    </row>
    <row r="2074" spans="1:5" ht="45">
      <c r="A2074" s="124" t="s">
        <v>4067</v>
      </c>
      <c r="B2074" s="134" t="s">
        <v>4068</v>
      </c>
      <c r="C2074" s="139" t="s">
        <v>1308</v>
      </c>
      <c r="D2074" s="165">
        <v>0</v>
      </c>
      <c r="E2074" s="176">
        <v>0</v>
      </c>
    </row>
    <row r="2075" spans="1:5" ht="45">
      <c r="A2075" s="124" t="s">
        <v>4069</v>
      </c>
      <c r="B2075" s="134" t="s">
        <v>4070</v>
      </c>
      <c r="C2075" s="139" t="s">
        <v>1308</v>
      </c>
      <c r="D2075" s="165">
        <v>0</v>
      </c>
      <c r="E2075" s="176">
        <v>0</v>
      </c>
    </row>
    <row r="2076" spans="1:5" ht="45">
      <c r="A2076" s="124" t="s">
        <v>4071</v>
      </c>
      <c r="B2076" s="134" t="s">
        <v>4072</v>
      </c>
      <c r="C2076" s="139" t="s">
        <v>1308</v>
      </c>
      <c r="D2076" s="165">
        <v>0</v>
      </c>
      <c r="E2076" s="176">
        <v>0</v>
      </c>
    </row>
    <row r="2077" spans="1:5" ht="45">
      <c r="A2077" s="124" t="s">
        <v>4073</v>
      </c>
      <c r="B2077" s="134" t="s">
        <v>4074</v>
      </c>
      <c r="C2077" s="139" t="s">
        <v>1308</v>
      </c>
      <c r="D2077" s="165">
        <v>0</v>
      </c>
      <c r="E2077" s="176">
        <v>0</v>
      </c>
    </row>
    <row r="2078" spans="1:5" ht="45">
      <c r="A2078" s="124" t="s">
        <v>4075</v>
      </c>
      <c r="B2078" s="134" t="s">
        <v>4076</v>
      </c>
      <c r="C2078" s="139" t="s">
        <v>45</v>
      </c>
      <c r="D2078" s="162">
        <v>20.949495315551758</v>
      </c>
      <c r="E2078" s="173">
        <v>20.949493408203125</v>
      </c>
    </row>
    <row r="2079" spans="1:5" ht="45">
      <c r="A2079" s="124" t="s">
        <v>4077</v>
      </c>
      <c r="B2079" s="134" t="s">
        <v>4078</v>
      </c>
      <c r="C2079" s="139" t="s">
        <v>3484</v>
      </c>
      <c r="D2079" s="163">
        <v>21428.228515625</v>
      </c>
      <c r="E2079" s="182">
        <v>3.6602152977138758E-4</v>
      </c>
    </row>
    <row r="2080" spans="1:5" ht="45">
      <c r="A2080" s="124" t="s">
        <v>4079</v>
      </c>
      <c r="B2080" s="134" t="s">
        <v>4080</v>
      </c>
      <c r="C2080" s="139" t="s">
        <v>50</v>
      </c>
      <c r="D2080" s="161">
        <v>1.0975090265274048</v>
      </c>
      <c r="E2080" s="172">
        <v>1.0840082168579102</v>
      </c>
    </row>
    <row r="2081" spans="1:5" ht="45">
      <c r="A2081" s="124" t="s">
        <v>4081</v>
      </c>
      <c r="B2081" s="134" t="s">
        <v>4082</v>
      </c>
      <c r="C2081" s="139" t="s">
        <v>42</v>
      </c>
      <c r="D2081" s="162">
        <v>38.059074401855469</v>
      </c>
      <c r="E2081" s="173">
        <v>25.855806350708008</v>
      </c>
    </row>
    <row r="2082" spans="1:5" ht="45">
      <c r="A2082" s="124" t="s">
        <v>4083</v>
      </c>
      <c r="B2082" s="134" t="s">
        <v>4084</v>
      </c>
      <c r="C2082" s="139" t="s">
        <v>20</v>
      </c>
      <c r="D2082" s="162">
        <v>27.328039169311523</v>
      </c>
      <c r="E2082" s="181">
        <v>4.6741760684199107E-7</v>
      </c>
    </row>
    <row r="2083" spans="1:5" ht="45">
      <c r="A2083" s="124" t="s">
        <v>4085</v>
      </c>
      <c r="B2083" s="134" t="s">
        <v>4086</v>
      </c>
      <c r="C2083" s="139" t="s">
        <v>20</v>
      </c>
      <c r="D2083" s="165">
        <v>0</v>
      </c>
      <c r="E2083" s="176">
        <v>0</v>
      </c>
    </row>
    <row r="2084" spans="1:5" ht="45">
      <c r="A2084" s="124" t="s">
        <v>4087</v>
      </c>
      <c r="B2084" s="134" t="s">
        <v>4088</v>
      </c>
      <c r="C2084" s="139" t="s">
        <v>348</v>
      </c>
      <c r="D2084" s="165">
        <v>0</v>
      </c>
      <c r="E2084" s="176">
        <v>0</v>
      </c>
    </row>
    <row r="2085" spans="1:5" ht="45">
      <c r="A2085" s="124" t="s">
        <v>4089</v>
      </c>
      <c r="B2085" s="134" t="s">
        <v>4090</v>
      </c>
      <c r="C2085" s="139" t="s">
        <v>45</v>
      </c>
      <c r="D2085" s="162">
        <v>57.383590698242188</v>
      </c>
      <c r="E2085" s="178">
        <v>100</v>
      </c>
    </row>
    <row r="2086" spans="1:5" ht="45">
      <c r="A2086" s="124" t="s">
        <v>4091</v>
      </c>
      <c r="B2086" s="134" t="s">
        <v>4092</v>
      </c>
      <c r="C2086" s="139" t="s">
        <v>353</v>
      </c>
      <c r="D2086" s="166">
        <v>0.22392493486404419</v>
      </c>
      <c r="E2086" s="177">
        <v>0.18046067655086517</v>
      </c>
    </row>
    <row r="2087" spans="1:5" ht="45">
      <c r="A2087" s="124" t="s">
        <v>4093</v>
      </c>
      <c r="B2087" s="134" t="s">
        <v>4094</v>
      </c>
      <c r="C2087" s="139" t="s">
        <v>348</v>
      </c>
      <c r="D2087" s="162">
        <v>13.409765243530273</v>
      </c>
      <c r="E2087" s="181">
        <v>-7.1398631007468794E-6</v>
      </c>
    </row>
    <row r="2088" spans="1:5" ht="45">
      <c r="A2088" s="124" t="s">
        <v>4095</v>
      </c>
      <c r="B2088" s="134" t="s">
        <v>4096</v>
      </c>
      <c r="C2088" s="139" t="s">
        <v>3446</v>
      </c>
      <c r="D2088" s="162">
        <v>28.586418151855469</v>
      </c>
      <c r="E2088" s="173">
        <v>28.624374389648438</v>
      </c>
    </row>
    <row r="2089" spans="1:5" ht="45">
      <c r="A2089" s="124" t="s">
        <v>4097</v>
      </c>
      <c r="B2089" s="134" t="s">
        <v>4098</v>
      </c>
      <c r="C2089" s="139" t="s">
        <v>20</v>
      </c>
      <c r="D2089" s="166">
        <v>1.2306335382163525E-2</v>
      </c>
      <c r="E2089" s="181">
        <v>2.1096276114906942E-10</v>
      </c>
    </row>
    <row r="2090" spans="1:5" ht="45">
      <c r="A2090" s="124" t="s">
        <v>4099</v>
      </c>
      <c r="B2090" s="134" t="s">
        <v>4100</v>
      </c>
      <c r="C2090" s="139" t="s">
        <v>162</v>
      </c>
      <c r="D2090" s="161">
        <v>6.2609190940856934</v>
      </c>
      <c r="E2090" s="181">
        <v>1.039718355855257E-7</v>
      </c>
    </row>
    <row r="2091" spans="1:5" ht="45">
      <c r="A2091" s="124" t="s">
        <v>4101</v>
      </c>
      <c r="B2091" s="134" t="s">
        <v>4102</v>
      </c>
      <c r="C2091" s="139" t="s">
        <v>3453</v>
      </c>
      <c r="D2091" s="161">
        <v>1.2124619483947754</v>
      </c>
      <c r="E2091" s="172">
        <v>1.2487834692001343</v>
      </c>
    </row>
    <row r="2092" spans="1:5" ht="45">
      <c r="A2092" s="124" t="s">
        <v>4103</v>
      </c>
      <c r="B2092" s="134" t="s">
        <v>4104</v>
      </c>
      <c r="C2092" s="139" t="s">
        <v>45</v>
      </c>
      <c r="D2092" s="162">
        <v>75.3670654296875</v>
      </c>
      <c r="E2092" s="173">
        <v>75.6376953125</v>
      </c>
    </row>
    <row r="2093" spans="1:5" ht="45">
      <c r="A2093" s="124" t="s">
        <v>4105</v>
      </c>
      <c r="B2093" s="134" t="s">
        <v>4106</v>
      </c>
      <c r="C2093" s="139" t="s">
        <v>45</v>
      </c>
      <c r="D2093" s="162">
        <v>20.221628189086914</v>
      </c>
      <c r="E2093" s="173">
        <v>20.294240951538086</v>
      </c>
    </row>
    <row r="2094" spans="1:5" ht="45">
      <c r="A2094" s="124" t="s">
        <v>4107</v>
      </c>
      <c r="B2094" s="134" t="s">
        <v>4108</v>
      </c>
      <c r="C2094" s="139" t="s">
        <v>45</v>
      </c>
      <c r="D2094" s="166">
        <v>2.9250187799334526E-2</v>
      </c>
      <c r="E2094" s="177">
        <v>2.935522049665451E-2</v>
      </c>
    </row>
    <row r="2095" spans="1:5" ht="45">
      <c r="A2095" s="124" t="s">
        <v>4109</v>
      </c>
      <c r="B2095" s="134" t="s">
        <v>4110</v>
      </c>
      <c r="C2095" s="139" t="s">
        <v>45</v>
      </c>
      <c r="D2095" s="161">
        <v>3.4743857383728027</v>
      </c>
      <c r="E2095" s="172">
        <v>3.1277782917022705</v>
      </c>
    </row>
    <row r="2096" spans="1:5" ht="45">
      <c r="A2096" s="124" t="s">
        <v>4111</v>
      </c>
      <c r="B2096" s="134" t="s">
        <v>4112</v>
      </c>
      <c r="C2096" s="139" t="s">
        <v>45</v>
      </c>
      <c r="D2096" s="165">
        <v>0</v>
      </c>
      <c r="E2096" s="177">
        <v>5.6597597897052765E-2</v>
      </c>
    </row>
    <row r="2097" spans="1:5" ht="45">
      <c r="A2097" s="124" t="s">
        <v>4113</v>
      </c>
      <c r="B2097" s="134" t="s">
        <v>4114</v>
      </c>
      <c r="C2097" s="139" t="s">
        <v>45</v>
      </c>
      <c r="D2097" s="166">
        <v>0.90766996145248413</v>
      </c>
      <c r="E2097" s="177">
        <v>0.91092920303344727</v>
      </c>
    </row>
    <row r="2098" spans="1:5" ht="45">
      <c r="A2098" s="124" t="s">
        <v>4115</v>
      </c>
      <c r="B2098" s="134" t="s">
        <v>4116</v>
      </c>
      <c r="C2098" s="139" t="s">
        <v>45</v>
      </c>
      <c r="D2098" s="165">
        <v>0</v>
      </c>
      <c r="E2098" s="176">
        <v>0</v>
      </c>
    </row>
    <row r="2099" spans="1:5" ht="45">
      <c r="A2099" s="124" t="s">
        <v>4117</v>
      </c>
      <c r="B2099" s="134" t="s">
        <v>4118</v>
      </c>
      <c r="C2099" s="139" t="s">
        <v>1317</v>
      </c>
      <c r="D2099" s="165">
        <v>0</v>
      </c>
      <c r="E2099" s="176">
        <v>0</v>
      </c>
    </row>
    <row r="2100" spans="1:5" ht="45">
      <c r="A2100" s="124" t="s">
        <v>4119</v>
      </c>
      <c r="B2100" s="134" t="s">
        <v>4120</v>
      </c>
      <c r="C2100" s="139" t="s">
        <v>1308</v>
      </c>
      <c r="D2100" s="165">
        <v>0</v>
      </c>
      <c r="E2100" s="176">
        <v>0</v>
      </c>
    </row>
    <row r="2101" spans="1:5" ht="45">
      <c r="A2101" s="124" t="s">
        <v>4121</v>
      </c>
      <c r="B2101" s="134" t="s">
        <v>4122</v>
      </c>
      <c r="C2101" s="139" t="s">
        <v>1308</v>
      </c>
      <c r="D2101" s="165">
        <v>0</v>
      </c>
      <c r="E2101" s="176">
        <v>0</v>
      </c>
    </row>
    <row r="2102" spans="1:5" ht="45">
      <c r="A2102" s="124" t="s">
        <v>4123</v>
      </c>
      <c r="B2102" s="134" t="s">
        <v>4124</v>
      </c>
      <c r="C2102" s="139" t="s">
        <v>1308</v>
      </c>
      <c r="D2102" s="165">
        <v>0</v>
      </c>
      <c r="E2102" s="176">
        <v>0</v>
      </c>
    </row>
    <row r="2103" spans="1:5" ht="45">
      <c r="A2103" s="124" t="s">
        <v>4125</v>
      </c>
      <c r="B2103" s="134" t="s">
        <v>4126</v>
      </c>
      <c r="C2103" s="139" t="s">
        <v>1308</v>
      </c>
      <c r="D2103" s="165">
        <v>0</v>
      </c>
      <c r="E2103" s="176">
        <v>0</v>
      </c>
    </row>
    <row r="2104" spans="1:5" ht="45">
      <c r="A2104" s="124" t="s">
        <v>4127</v>
      </c>
      <c r="B2104" s="134" t="s">
        <v>4128</v>
      </c>
      <c r="C2104" s="139" t="s">
        <v>1308</v>
      </c>
      <c r="D2104" s="165">
        <v>0</v>
      </c>
      <c r="E2104" s="176">
        <v>0</v>
      </c>
    </row>
    <row r="2105" spans="1:5" ht="45">
      <c r="A2105" s="124" t="s">
        <v>4129</v>
      </c>
      <c r="B2105" s="134" t="s">
        <v>4130</v>
      </c>
      <c r="C2105" s="139" t="s">
        <v>45</v>
      </c>
      <c r="D2105" s="162">
        <v>20.949495315551758</v>
      </c>
      <c r="E2105" s="173">
        <v>20.949493408203125</v>
      </c>
    </row>
    <row r="2106" spans="1:5" ht="45">
      <c r="A2106" s="124" t="s">
        <v>4131</v>
      </c>
      <c r="B2106" s="134" t="s">
        <v>4132</v>
      </c>
      <c r="C2106" s="139" t="s">
        <v>3484</v>
      </c>
      <c r="D2106" s="163">
        <v>21428.228515625</v>
      </c>
      <c r="E2106" s="182">
        <v>3.6602152977138758E-4</v>
      </c>
    </row>
    <row r="2107" spans="1:5" ht="45">
      <c r="A2107" s="124" t="s">
        <v>4133</v>
      </c>
      <c r="B2107" s="134" t="s">
        <v>4134</v>
      </c>
      <c r="C2107" s="139" t="s">
        <v>50</v>
      </c>
      <c r="D2107" s="161">
        <v>1.0975090265274048</v>
      </c>
      <c r="E2107" s="172">
        <v>1.0840082168579102</v>
      </c>
    </row>
    <row r="2108" spans="1:5" ht="45">
      <c r="A2108" s="124" t="s">
        <v>4135</v>
      </c>
      <c r="B2108" s="134" t="s">
        <v>4136</v>
      </c>
      <c r="C2108" s="139" t="s">
        <v>42</v>
      </c>
      <c r="D2108" s="162">
        <v>38.059074401855469</v>
      </c>
      <c r="E2108" s="173">
        <v>25.855806350708008</v>
      </c>
    </row>
    <row r="2109" spans="1:5" ht="45">
      <c r="A2109" s="124" t="s">
        <v>4137</v>
      </c>
      <c r="B2109" s="134" t="s">
        <v>4138</v>
      </c>
      <c r="C2109" s="139" t="s">
        <v>20</v>
      </c>
      <c r="D2109" s="162">
        <v>27.328039169311523</v>
      </c>
      <c r="E2109" s="181">
        <v>4.6741760684199107E-7</v>
      </c>
    </row>
    <row r="2110" spans="1:5" ht="45">
      <c r="A2110" s="124" t="s">
        <v>4139</v>
      </c>
      <c r="B2110" s="134" t="s">
        <v>4140</v>
      </c>
      <c r="C2110" s="139" t="s">
        <v>20</v>
      </c>
      <c r="D2110" s="165">
        <v>0</v>
      </c>
      <c r="E2110" s="176">
        <v>0</v>
      </c>
    </row>
    <row r="2111" spans="1:5" ht="45">
      <c r="A2111" s="124" t="s">
        <v>4141</v>
      </c>
      <c r="B2111" s="134" t="s">
        <v>4142</v>
      </c>
      <c r="C2111" s="139" t="s">
        <v>348</v>
      </c>
      <c r="D2111" s="165">
        <v>0</v>
      </c>
      <c r="E2111" s="176">
        <v>0</v>
      </c>
    </row>
    <row r="2112" spans="1:5" ht="45">
      <c r="A2112" s="124" t="s">
        <v>4143</v>
      </c>
      <c r="B2112" s="134" t="s">
        <v>4144</v>
      </c>
      <c r="C2112" s="139" t="s">
        <v>45</v>
      </c>
      <c r="D2112" s="162">
        <v>57.383590698242188</v>
      </c>
      <c r="E2112" s="178">
        <v>100</v>
      </c>
    </row>
    <row r="2113" spans="1:5" ht="45">
      <c r="A2113" s="124" t="s">
        <v>4145</v>
      </c>
      <c r="B2113" s="134" t="s">
        <v>4146</v>
      </c>
      <c r="C2113" s="139" t="s">
        <v>353</v>
      </c>
      <c r="D2113" s="166">
        <v>0.22392493486404419</v>
      </c>
      <c r="E2113" s="177">
        <v>0.18046067655086517</v>
      </c>
    </row>
    <row r="2114" spans="1:5" ht="45">
      <c r="A2114" s="124" t="s">
        <v>4147</v>
      </c>
      <c r="B2114" s="134" t="s">
        <v>4148</v>
      </c>
      <c r="C2114" s="139" t="s">
        <v>348</v>
      </c>
      <c r="D2114" s="162">
        <v>13.409765243530273</v>
      </c>
      <c r="E2114" s="181">
        <v>-7.1398631007468794E-6</v>
      </c>
    </row>
    <row r="2115" spans="1:5" ht="45">
      <c r="A2115" s="124" t="s">
        <v>4149</v>
      </c>
      <c r="B2115" s="134" t="s">
        <v>4150</v>
      </c>
      <c r="C2115" s="139" t="s">
        <v>3446</v>
      </c>
      <c r="D2115" s="162">
        <v>28.586418151855469</v>
      </c>
      <c r="E2115" s="173">
        <v>28.624374389648438</v>
      </c>
    </row>
    <row r="2116" spans="1:5" ht="45">
      <c r="A2116" s="124" t="s">
        <v>4151</v>
      </c>
      <c r="B2116" s="134" t="s">
        <v>4152</v>
      </c>
      <c r="C2116" s="139" t="s">
        <v>20</v>
      </c>
      <c r="D2116" s="166">
        <v>1.2306335382163525E-2</v>
      </c>
      <c r="E2116" s="181">
        <v>2.1096276114906942E-10</v>
      </c>
    </row>
    <row r="2117" spans="1:5" ht="45">
      <c r="A2117" s="124" t="s">
        <v>4153</v>
      </c>
      <c r="B2117" s="134" t="s">
        <v>4154</v>
      </c>
      <c r="C2117" s="139" t="s">
        <v>162</v>
      </c>
      <c r="D2117" s="161">
        <v>6.2609190940856934</v>
      </c>
      <c r="E2117" s="181">
        <v>1.039718355855257E-7</v>
      </c>
    </row>
    <row r="2118" spans="1:5" ht="45">
      <c r="A2118" s="124" t="s">
        <v>4155</v>
      </c>
      <c r="B2118" s="134" t="s">
        <v>4156</v>
      </c>
      <c r="C2118" s="139" t="s">
        <v>3453</v>
      </c>
      <c r="D2118" s="161">
        <v>1.2124619483947754</v>
      </c>
      <c r="E2118" s="172">
        <v>1.2487834692001343</v>
      </c>
    </row>
    <row r="2119" spans="1:5" ht="45">
      <c r="A2119" s="124" t="s">
        <v>4157</v>
      </c>
      <c r="B2119" s="134" t="s">
        <v>4158</v>
      </c>
      <c r="C2119" s="139" t="s">
        <v>45</v>
      </c>
      <c r="D2119" s="162">
        <v>75.3670654296875</v>
      </c>
      <c r="E2119" s="173">
        <v>75.6376953125</v>
      </c>
    </row>
    <row r="2120" spans="1:5" ht="45">
      <c r="A2120" s="124" t="s">
        <v>4159</v>
      </c>
      <c r="B2120" s="134" t="s">
        <v>4160</v>
      </c>
      <c r="C2120" s="139" t="s">
        <v>45</v>
      </c>
      <c r="D2120" s="162">
        <v>20.221628189086914</v>
      </c>
      <c r="E2120" s="173">
        <v>20.294240951538086</v>
      </c>
    </row>
    <row r="2121" spans="1:5" ht="45">
      <c r="A2121" s="124" t="s">
        <v>4161</v>
      </c>
      <c r="B2121" s="134" t="s">
        <v>4162</v>
      </c>
      <c r="C2121" s="139" t="s">
        <v>45</v>
      </c>
      <c r="D2121" s="166">
        <v>2.9250187799334526E-2</v>
      </c>
      <c r="E2121" s="177">
        <v>2.935522049665451E-2</v>
      </c>
    </row>
    <row r="2122" spans="1:5" ht="45">
      <c r="A2122" s="124" t="s">
        <v>4163</v>
      </c>
      <c r="B2122" s="134" t="s">
        <v>4164</v>
      </c>
      <c r="C2122" s="139" t="s">
        <v>45</v>
      </c>
      <c r="D2122" s="161">
        <v>3.4743857383728027</v>
      </c>
      <c r="E2122" s="172">
        <v>3.1277782917022705</v>
      </c>
    </row>
    <row r="2123" spans="1:5" ht="45">
      <c r="A2123" s="124" t="s">
        <v>4165</v>
      </c>
      <c r="B2123" s="134" t="s">
        <v>4166</v>
      </c>
      <c r="C2123" s="139" t="s">
        <v>45</v>
      </c>
      <c r="D2123" s="165">
        <v>0</v>
      </c>
      <c r="E2123" s="177">
        <v>5.6597597897052765E-2</v>
      </c>
    </row>
    <row r="2124" spans="1:5" ht="45">
      <c r="A2124" s="124" t="s">
        <v>4167</v>
      </c>
      <c r="B2124" s="134" t="s">
        <v>4168</v>
      </c>
      <c r="C2124" s="139" t="s">
        <v>45</v>
      </c>
      <c r="D2124" s="166">
        <v>0.90766996145248413</v>
      </c>
      <c r="E2124" s="177">
        <v>0.91092920303344727</v>
      </c>
    </row>
    <row r="2125" spans="1:5" ht="45">
      <c r="A2125" s="124" t="s">
        <v>4169</v>
      </c>
      <c r="B2125" s="134" t="s">
        <v>4170</v>
      </c>
      <c r="C2125" s="139" t="s">
        <v>45</v>
      </c>
      <c r="D2125" s="165">
        <v>0</v>
      </c>
      <c r="E2125" s="176">
        <v>0</v>
      </c>
    </row>
    <row r="2126" spans="1:5" ht="45">
      <c r="A2126" s="124" t="s">
        <v>4171</v>
      </c>
      <c r="B2126" s="134" t="s">
        <v>4172</v>
      </c>
      <c r="C2126" s="139" t="s">
        <v>1317</v>
      </c>
      <c r="D2126" s="165">
        <v>0</v>
      </c>
      <c r="E2126" s="176">
        <v>0</v>
      </c>
    </row>
    <row r="2127" spans="1:5" ht="45">
      <c r="A2127" s="124" t="s">
        <v>4173</v>
      </c>
      <c r="B2127" s="134" t="s">
        <v>4174</v>
      </c>
      <c r="C2127" s="139" t="s">
        <v>1308</v>
      </c>
      <c r="D2127" s="165">
        <v>0</v>
      </c>
      <c r="E2127" s="176">
        <v>0</v>
      </c>
    </row>
    <row r="2128" spans="1:5" ht="45">
      <c r="A2128" s="124" t="s">
        <v>4175</v>
      </c>
      <c r="B2128" s="134" t="s">
        <v>4176</v>
      </c>
      <c r="C2128" s="139" t="s">
        <v>1308</v>
      </c>
      <c r="D2128" s="165">
        <v>0</v>
      </c>
      <c r="E2128" s="176">
        <v>0</v>
      </c>
    </row>
    <row r="2129" spans="1:5" ht="45">
      <c r="A2129" s="124" t="s">
        <v>4177</v>
      </c>
      <c r="B2129" s="134" t="s">
        <v>4178</v>
      </c>
      <c r="C2129" s="139" t="s">
        <v>1308</v>
      </c>
      <c r="D2129" s="165">
        <v>0</v>
      </c>
      <c r="E2129" s="176">
        <v>0</v>
      </c>
    </row>
    <row r="2130" spans="1:5" ht="45">
      <c r="A2130" s="124" t="s">
        <v>4179</v>
      </c>
      <c r="B2130" s="134" t="s">
        <v>4180</v>
      </c>
      <c r="C2130" s="139" t="s">
        <v>1308</v>
      </c>
      <c r="D2130" s="165">
        <v>0</v>
      </c>
      <c r="E2130" s="176">
        <v>0</v>
      </c>
    </row>
    <row r="2131" spans="1:5" ht="45">
      <c r="A2131" s="124" t="s">
        <v>4181</v>
      </c>
      <c r="B2131" s="134" t="s">
        <v>4182</v>
      </c>
      <c r="C2131" s="139" t="s">
        <v>1308</v>
      </c>
      <c r="D2131" s="165">
        <v>0</v>
      </c>
      <c r="E2131" s="176">
        <v>0</v>
      </c>
    </row>
    <row r="2132" spans="1:5" ht="45">
      <c r="A2132" s="124" t="s">
        <v>4183</v>
      </c>
      <c r="B2132" s="134" t="s">
        <v>4184</v>
      </c>
      <c r="C2132" s="139" t="s">
        <v>45</v>
      </c>
      <c r="D2132" s="162">
        <v>20.949495315551758</v>
      </c>
      <c r="E2132" s="173">
        <v>20.949493408203125</v>
      </c>
    </row>
    <row r="2133" spans="1:5" ht="45">
      <c r="A2133" s="124" t="s">
        <v>4185</v>
      </c>
      <c r="B2133" s="134" t="s">
        <v>4186</v>
      </c>
      <c r="C2133" s="139" t="s">
        <v>3484</v>
      </c>
      <c r="D2133" s="163">
        <v>21428.228515625</v>
      </c>
      <c r="E2133" s="182">
        <v>3.6602152977138758E-4</v>
      </c>
    </row>
    <row r="2134" spans="1:5" ht="45">
      <c r="A2134" s="124" t="s">
        <v>4187</v>
      </c>
      <c r="B2134" s="134" t="s">
        <v>4188</v>
      </c>
      <c r="C2134" s="139" t="s">
        <v>50</v>
      </c>
      <c r="D2134" s="161">
        <v>1.0132377147674561</v>
      </c>
      <c r="E2134" s="172">
        <v>1.0122001171112061</v>
      </c>
    </row>
    <row r="2135" spans="1:5" ht="45">
      <c r="A2135" s="124" t="s">
        <v>4189</v>
      </c>
      <c r="B2135" s="134" t="s">
        <v>4190</v>
      </c>
      <c r="C2135" s="139" t="s">
        <v>42</v>
      </c>
      <c r="D2135" s="162">
        <v>30.000024795532227</v>
      </c>
      <c r="E2135" s="173">
        <v>24.999990463256836</v>
      </c>
    </row>
    <row r="2136" spans="1:5" ht="45">
      <c r="A2136" s="124" t="s">
        <v>4191</v>
      </c>
      <c r="B2136" s="134" t="s">
        <v>4192</v>
      </c>
      <c r="C2136" s="139" t="s">
        <v>20</v>
      </c>
      <c r="D2136" s="162">
        <v>27.880121231079102</v>
      </c>
      <c r="E2136" s="181">
        <v>4.6741760684199107E-7</v>
      </c>
    </row>
    <row r="2137" spans="1:5" ht="45">
      <c r="A2137" s="124" t="s">
        <v>4193</v>
      </c>
      <c r="B2137" s="134" t="s">
        <v>4194</v>
      </c>
      <c r="C2137" s="139" t="s">
        <v>20</v>
      </c>
      <c r="D2137" s="165">
        <v>0</v>
      </c>
      <c r="E2137" s="176">
        <v>0</v>
      </c>
    </row>
    <row r="2138" spans="1:5" ht="45">
      <c r="A2138" s="124" t="s">
        <v>4195</v>
      </c>
      <c r="B2138" s="134" t="s">
        <v>4196</v>
      </c>
      <c r="C2138" s="139" t="s">
        <v>348</v>
      </c>
      <c r="D2138" s="165">
        <v>0</v>
      </c>
      <c r="E2138" s="176">
        <v>0</v>
      </c>
    </row>
    <row r="2139" spans="1:5" ht="45">
      <c r="A2139" s="124" t="s">
        <v>4197</v>
      </c>
      <c r="B2139" s="134" t="s">
        <v>4198</v>
      </c>
      <c r="C2139" s="139" t="s">
        <v>45</v>
      </c>
      <c r="D2139" s="162">
        <v>82.999801635742188</v>
      </c>
      <c r="E2139" s="178">
        <v>100</v>
      </c>
    </row>
    <row r="2140" spans="1:5" ht="45">
      <c r="A2140" s="124" t="s">
        <v>4199</v>
      </c>
      <c r="B2140" s="134" t="s">
        <v>4200</v>
      </c>
      <c r="C2140" s="139" t="s">
        <v>353</v>
      </c>
      <c r="D2140" s="166">
        <v>0.22021770477294922</v>
      </c>
      <c r="E2140" s="177">
        <v>0.20033882558345795</v>
      </c>
    </row>
    <row r="2141" spans="1:5" ht="45">
      <c r="A2141" s="124" t="s">
        <v>4201</v>
      </c>
      <c r="B2141" s="134" t="s">
        <v>4202</v>
      </c>
      <c r="C2141" s="139" t="s">
        <v>348</v>
      </c>
      <c r="D2141" s="161">
        <v>5.1340827941894531</v>
      </c>
      <c r="E2141" s="181">
        <v>-7.1398631007468794E-6</v>
      </c>
    </row>
    <row r="2142" spans="1:5" ht="45">
      <c r="A2142" s="124" t="s">
        <v>4203</v>
      </c>
      <c r="B2142" s="134" t="s">
        <v>4204</v>
      </c>
      <c r="C2142" s="139" t="s">
        <v>3446</v>
      </c>
      <c r="D2142" s="162">
        <v>28.586418151855469</v>
      </c>
      <c r="E2142" s="173">
        <v>28.624374389648438</v>
      </c>
    </row>
    <row r="2143" spans="1:5" ht="45">
      <c r="A2143" s="124" t="s">
        <v>4205</v>
      </c>
      <c r="B2143" s="134" t="s">
        <v>4206</v>
      </c>
      <c r="C2143" s="139" t="s">
        <v>20</v>
      </c>
      <c r="D2143" s="166">
        <v>1.2554948218166828E-2</v>
      </c>
      <c r="E2143" s="181">
        <v>2.1096276114906942E-10</v>
      </c>
    </row>
    <row r="2144" spans="1:5" ht="45">
      <c r="A2144" s="124" t="s">
        <v>4207</v>
      </c>
      <c r="B2144" s="134" t="s">
        <v>4208</v>
      </c>
      <c r="C2144" s="139" t="s">
        <v>162</v>
      </c>
      <c r="D2144" s="161">
        <v>6.7394795417785645</v>
      </c>
      <c r="E2144" s="181">
        <v>1.1109198538861165E-7</v>
      </c>
    </row>
    <row r="2145" spans="1:5" ht="45">
      <c r="A2145" s="124" t="s">
        <v>4209</v>
      </c>
      <c r="B2145" s="134" t="s">
        <v>4210</v>
      </c>
      <c r="C2145" s="139" t="s">
        <v>3453</v>
      </c>
      <c r="D2145" s="161">
        <v>1.149121880531311</v>
      </c>
      <c r="E2145" s="172">
        <v>1.1687461137771606</v>
      </c>
    </row>
    <row r="2146" spans="1:5" ht="45">
      <c r="A2146" s="124" t="s">
        <v>4211</v>
      </c>
      <c r="B2146" s="134" t="s">
        <v>4212</v>
      </c>
      <c r="C2146" s="139" t="s">
        <v>45</v>
      </c>
      <c r="D2146" s="162">
        <v>75.3670654296875</v>
      </c>
      <c r="E2146" s="173">
        <v>75.6376953125</v>
      </c>
    </row>
    <row r="2147" spans="1:5" ht="45">
      <c r="A2147" s="124" t="s">
        <v>4213</v>
      </c>
      <c r="B2147" s="134" t="s">
        <v>4214</v>
      </c>
      <c r="C2147" s="139" t="s">
        <v>45</v>
      </c>
      <c r="D2147" s="162">
        <v>20.221628189086914</v>
      </c>
      <c r="E2147" s="173">
        <v>20.294240951538086</v>
      </c>
    </row>
    <row r="2148" spans="1:5" ht="45">
      <c r="A2148" s="124" t="s">
        <v>4215</v>
      </c>
      <c r="B2148" s="134" t="s">
        <v>4216</v>
      </c>
      <c r="C2148" s="139" t="s">
        <v>45</v>
      </c>
      <c r="D2148" s="166">
        <v>2.9250187799334526E-2</v>
      </c>
      <c r="E2148" s="177">
        <v>2.935522049665451E-2</v>
      </c>
    </row>
    <row r="2149" spans="1:5" ht="45">
      <c r="A2149" s="124" t="s">
        <v>4217</v>
      </c>
      <c r="B2149" s="134" t="s">
        <v>4218</v>
      </c>
      <c r="C2149" s="139" t="s">
        <v>45</v>
      </c>
      <c r="D2149" s="161">
        <v>3.4743857383728027</v>
      </c>
      <c r="E2149" s="172">
        <v>3.1277782917022705</v>
      </c>
    </row>
    <row r="2150" spans="1:5" ht="45">
      <c r="A2150" s="124" t="s">
        <v>4219</v>
      </c>
      <c r="B2150" s="134" t="s">
        <v>4220</v>
      </c>
      <c r="C2150" s="139" t="s">
        <v>45</v>
      </c>
      <c r="D2150" s="165">
        <v>0</v>
      </c>
      <c r="E2150" s="181">
        <v>7.8859500263206428E-8</v>
      </c>
    </row>
    <row r="2151" spans="1:5" ht="45">
      <c r="A2151" s="124" t="s">
        <v>4221</v>
      </c>
      <c r="B2151" s="134" t="s">
        <v>4222</v>
      </c>
      <c r="C2151" s="139" t="s">
        <v>45</v>
      </c>
      <c r="D2151" s="166">
        <v>0.90766996145248413</v>
      </c>
      <c r="E2151" s="177">
        <v>0.91092920303344727</v>
      </c>
    </row>
    <row r="2152" spans="1:5" ht="45">
      <c r="A2152" s="124" t="s">
        <v>4223</v>
      </c>
      <c r="B2152" s="134" t="s">
        <v>4224</v>
      </c>
      <c r="C2152" s="139" t="s">
        <v>45</v>
      </c>
      <c r="D2152" s="165">
        <v>0</v>
      </c>
      <c r="E2152" s="176">
        <v>0</v>
      </c>
    </row>
    <row r="2153" spans="1:5" ht="45">
      <c r="A2153" s="124" t="s">
        <v>4225</v>
      </c>
      <c r="B2153" s="134" t="s">
        <v>4226</v>
      </c>
      <c r="C2153" s="139" t="s">
        <v>1317</v>
      </c>
      <c r="D2153" s="165">
        <v>0</v>
      </c>
      <c r="E2153" s="176">
        <v>0</v>
      </c>
    </row>
    <row r="2154" spans="1:5" ht="45">
      <c r="A2154" s="124" t="s">
        <v>4227</v>
      </c>
      <c r="B2154" s="134" t="s">
        <v>4228</v>
      </c>
      <c r="C2154" s="139" t="s">
        <v>1308</v>
      </c>
      <c r="D2154" s="165">
        <v>0</v>
      </c>
      <c r="E2154" s="176">
        <v>0</v>
      </c>
    </row>
    <row r="2155" spans="1:5" ht="45">
      <c r="A2155" s="124" t="s">
        <v>4229</v>
      </c>
      <c r="B2155" s="134" t="s">
        <v>4230</v>
      </c>
      <c r="C2155" s="139" t="s">
        <v>1308</v>
      </c>
      <c r="D2155" s="165">
        <v>0</v>
      </c>
      <c r="E2155" s="176">
        <v>0</v>
      </c>
    </row>
    <row r="2156" spans="1:5" ht="45">
      <c r="A2156" s="124" t="s">
        <v>4231</v>
      </c>
      <c r="B2156" s="134" t="s">
        <v>4232</v>
      </c>
      <c r="C2156" s="139" t="s">
        <v>1308</v>
      </c>
      <c r="D2156" s="165">
        <v>0</v>
      </c>
      <c r="E2156" s="176">
        <v>0</v>
      </c>
    </row>
    <row r="2157" spans="1:5" ht="45">
      <c r="A2157" s="124" t="s">
        <v>4233</v>
      </c>
      <c r="B2157" s="134" t="s">
        <v>4234</v>
      </c>
      <c r="C2157" s="139" t="s">
        <v>1308</v>
      </c>
      <c r="D2157" s="165">
        <v>0</v>
      </c>
      <c r="E2157" s="176">
        <v>0</v>
      </c>
    </row>
    <row r="2158" spans="1:5" ht="45">
      <c r="A2158" s="124" t="s">
        <v>4235</v>
      </c>
      <c r="B2158" s="134" t="s">
        <v>4236</v>
      </c>
      <c r="C2158" s="139" t="s">
        <v>1308</v>
      </c>
      <c r="D2158" s="165">
        <v>0</v>
      </c>
      <c r="E2158" s="176">
        <v>0</v>
      </c>
    </row>
    <row r="2159" spans="1:5" ht="45">
      <c r="A2159" s="124" t="s">
        <v>4237</v>
      </c>
      <c r="B2159" s="134" t="s">
        <v>4238</v>
      </c>
      <c r="C2159" s="139" t="s">
        <v>45</v>
      </c>
      <c r="D2159" s="162">
        <v>20.949495315551758</v>
      </c>
      <c r="E2159" s="173">
        <v>20.949493408203125</v>
      </c>
    </row>
    <row r="2160" spans="1:5" ht="45">
      <c r="A2160" s="124" t="s">
        <v>4239</v>
      </c>
      <c r="B2160" s="134" t="s">
        <v>4240</v>
      </c>
      <c r="C2160" s="139" t="s">
        <v>3484</v>
      </c>
      <c r="D2160" s="163">
        <v>21861.123046875</v>
      </c>
      <c r="E2160" s="182">
        <v>3.6602152977138758E-4</v>
      </c>
    </row>
    <row r="2161" spans="1:5" ht="45">
      <c r="A2161" s="124" t="s">
        <v>4241</v>
      </c>
      <c r="B2161" s="134" t="s">
        <v>4242</v>
      </c>
      <c r="C2161" s="139" t="s">
        <v>50</v>
      </c>
      <c r="D2161" s="161">
        <v>1.0132377147674561</v>
      </c>
      <c r="E2161" s="172">
        <v>1.0122001171112061</v>
      </c>
    </row>
    <row r="2162" spans="1:5" ht="45">
      <c r="A2162" s="124" t="s">
        <v>4243</v>
      </c>
      <c r="B2162" s="134" t="s">
        <v>4244</v>
      </c>
      <c r="C2162" s="139" t="s">
        <v>42</v>
      </c>
      <c r="D2162" s="162">
        <v>30.000024795532227</v>
      </c>
      <c r="E2162" s="173">
        <v>24.999990463256836</v>
      </c>
    </row>
    <row r="2163" spans="1:5" ht="45">
      <c r="A2163" s="124" t="s">
        <v>4245</v>
      </c>
      <c r="B2163" s="134" t="s">
        <v>4246</v>
      </c>
      <c r="C2163" s="139" t="s">
        <v>20</v>
      </c>
      <c r="D2163" s="162">
        <v>27.880121231079102</v>
      </c>
      <c r="E2163" s="181">
        <v>4.6741760684199107E-7</v>
      </c>
    </row>
    <row r="2164" spans="1:5" ht="45">
      <c r="A2164" s="124" t="s">
        <v>4247</v>
      </c>
      <c r="B2164" s="134" t="s">
        <v>4248</v>
      </c>
      <c r="C2164" s="139" t="s">
        <v>20</v>
      </c>
      <c r="D2164" s="165">
        <v>0</v>
      </c>
      <c r="E2164" s="176">
        <v>0</v>
      </c>
    </row>
    <row r="2165" spans="1:5" ht="45">
      <c r="A2165" s="124" t="s">
        <v>4249</v>
      </c>
      <c r="B2165" s="134" t="s">
        <v>4250</v>
      </c>
      <c r="C2165" s="139" t="s">
        <v>348</v>
      </c>
      <c r="D2165" s="165">
        <v>0</v>
      </c>
      <c r="E2165" s="176">
        <v>0</v>
      </c>
    </row>
    <row r="2166" spans="1:5" ht="45">
      <c r="A2166" s="124" t="s">
        <v>4251</v>
      </c>
      <c r="B2166" s="134" t="s">
        <v>4252</v>
      </c>
      <c r="C2166" s="139" t="s">
        <v>45</v>
      </c>
      <c r="D2166" s="162">
        <v>82.999801635742188</v>
      </c>
      <c r="E2166" s="178">
        <v>100</v>
      </c>
    </row>
    <row r="2167" spans="1:5" ht="45">
      <c r="A2167" s="124" t="s">
        <v>4253</v>
      </c>
      <c r="B2167" s="134" t="s">
        <v>4254</v>
      </c>
      <c r="C2167" s="139" t="s">
        <v>353</v>
      </c>
      <c r="D2167" s="166">
        <v>0.22021770477294922</v>
      </c>
      <c r="E2167" s="177">
        <v>0.20033882558345795</v>
      </c>
    </row>
    <row r="2168" spans="1:5" ht="45">
      <c r="A2168" s="124" t="s">
        <v>4255</v>
      </c>
      <c r="B2168" s="134" t="s">
        <v>4256</v>
      </c>
      <c r="C2168" s="139" t="s">
        <v>348</v>
      </c>
      <c r="D2168" s="161">
        <v>5.1340827941894531</v>
      </c>
      <c r="E2168" s="181">
        <v>-7.1398631007468794E-6</v>
      </c>
    </row>
    <row r="2169" spans="1:5" ht="45">
      <c r="A2169" s="124" t="s">
        <v>4257</v>
      </c>
      <c r="B2169" s="134" t="s">
        <v>4258</v>
      </c>
      <c r="C2169" s="139" t="s">
        <v>3446</v>
      </c>
      <c r="D2169" s="162">
        <v>28.586418151855469</v>
      </c>
      <c r="E2169" s="173">
        <v>28.624374389648438</v>
      </c>
    </row>
    <row r="2170" spans="1:5" ht="45">
      <c r="A2170" s="124" t="s">
        <v>4259</v>
      </c>
      <c r="B2170" s="134" t="s">
        <v>4260</v>
      </c>
      <c r="C2170" s="139" t="s">
        <v>20</v>
      </c>
      <c r="D2170" s="166">
        <v>1.2554948218166828E-2</v>
      </c>
      <c r="E2170" s="181">
        <v>2.1096276114906942E-10</v>
      </c>
    </row>
    <row r="2171" spans="1:5" ht="45">
      <c r="A2171" s="124" t="s">
        <v>4261</v>
      </c>
      <c r="B2171" s="134" t="s">
        <v>4262</v>
      </c>
      <c r="C2171" s="139" t="s">
        <v>162</v>
      </c>
      <c r="D2171" s="161">
        <v>6.7394795417785645</v>
      </c>
      <c r="E2171" s="181">
        <v>1.1109198538861165E-7</v>
      </c>
    </row>
    <row r="2172" spans="1:5" ht="45">
      <c r="A2172" s="124" t="s">
        <v>4263</v>
      </c>
      <c r="B2172" s="134" t="s">
        <v>4264</v>
      </c>
      <c r="C2172" s="139" t="s">
        <v>3453</v>
      </c>
      <c r="D2172" s="161">
        <v>1.149121880531311</v>
      </c>
      <c r="E2172" s="172">
        <v>1.1687461137771606</v>
      </c>
    </row>
    <row r="2173" spans="1:5" ht="45">
      <c r="A2173" s="124" t="s">
        <v>4265</v>
      </c>
      <c r="B2173" s="134" t="s">
        <v>4266</v>
      </c>
      <c r="C2173" s="139" t="s">
        <v>45</v>
      </c>
      <c r="D2173" s="162">
        <v>75.3670654296875</v>
      </c>
      <c r="E2173" s="173">
        <v>75.6376953125</v>
      </c>
    </row>
    <row r="2174" spans="1:5" ht="45">
      <c r="A2174" s="124" t="s">
        <v>4267</v>
      </c>
      <c r="B2174" s="134" t="s">
        <v>4268</v>
      </c>
      <c r="C2174" s="139" t="s">
        <v>45</v>
      </c>
      <c r="D2174" s="162">
        <v>20.221628189086914</v>
      </c>
      <c r="E2174" s="173">
        <v>20.294240951538086</v>
      </c>
    </row>
    <row r="2175" spans="1:5" ht="45">
      <c r="A2175" s="124" t="s">
        <v>4269</v>
      </c>
      <c r="B2175" s="134" t="s">
        <v>4270</v>
      </c>
      <c r="C2175" s="139" t="s">
        <v>45</v>
      </c>
      <c r="D2175" s="166">
        <v>2.9250187799334526E-2</v>
      </c>
      <c r="E2175" s="177">
        <v>2.935522049665451E-2</v>
      </c>
    </row>
    <row r="2176" spans="1:5" ht="45">
      <c r="A2176" s="124" t="s">
        <v>4271</v>
      </c>
      <c r="B2176" s="134" t="s">
        <v>4272</v>
      </c>
      <c r="C2176" s="139" t="s">
        <v>45</v>
      </c>
      <c r="D2176" s="161">
        <v>3.4743857383728027</v>
      </c>
      <c r="E2176" s="172">
        <v>3.1277782917022705</v>
      </c>
    </row>
    <row r="2177" spans="1:5" ht="45">
      <c r="A2177" s="124" t="s">
        <v>4273</v>
      </c>
      <c r="B2177" s="134" t="s">
        <v>4274</v>
      </c>
      <c r="C2177" s="139" t="s">
        <v>45</v>
      </c>
      <c r="D2177" s="165">
        <v>0</v>
      </c>
      <c r="E2177" s="181">
        <v>7.8859500263206428E-8</v>
      </c>
    </row>
    <row r="2178" spans="1:5" ht="45">
      <c r="A2178" s="124" t="s">
        <v>4275</v>
      </c>
      <c r="B2178" s="134" t="s">
        <v>4276</v>
      </c>
      <c r="C2178" s="139" t="s">
        <v>45</v>
      </c>
      <c r="D2178" s="166">
        <v>0.90766996145248413</v>
      </c>
      <c r="E2178" s="177">
        <v>0.91092920303344727</v>
      </c>
    </row>
    <row r="2179" spans="1:5" ht="45">
      <c r="A2179" s="124" t="s">
        <v>4277</v>
      </c>
      <c r="B2179" s="134" t="s">
        <v>4278</v>
      </c>
      <c r="C2179" s="139" t="s">
        <v>45</v>
      </c>
      <c r="D2179" s="165">
        <v>0</v>
      </c>
      <c r="E2179" s="176">
        <v>0</v>
      </c>
    </row>
    <row r="2180" spans="1:5" ht="45">
      <c r="A2180" s="124" t="s">
        <v>4279</v>
      </c>
      <c r="B2180" s="134" t="s">
        <v>4280</v>
      </c>
      <c r="C2180" s="139" t="s">
        <v>1317</v>
      </c>
      <c r="D2180" s="165">
        <v>0</v>
      </c>
      <c r="E2180" s="176">
        <v>0</v>
      </c>
    </row>
    <row r="2181" spans="1:5" ht="45">
      <c r="A2181" s="124" t="s">
        <v>4281</v>
      </c>
      <c r="B2181" s="134" t="s">
        <v>4282</v>
      </c>
      <c r="C2181" s="139" t="s">
        <v>1308</v>
      </c>
      <c r="D2181" s="165">
        <v>0</v>
      </c>
      <c r="E2181" s="176">
        <v>0</v>
      </c>
    </row>
    <row r="2182" spans="1:5" ht="45">
      <c r="A2182" s="124" t="s">
        <v>4283</v>
      </c>
      <c r="B2182" s="134" t="s">
        <v>4284</v>
      </c>
      <c r="C2182" s="139" t="s">
        <v>1308</v>
      </c>
      <c r="D2182" s="165">
        <v>0</v>
      </c>
      <c r="E2182" s="176">
        <v>0</v>
      </c>
    </row>
    <row r="2183" spans="1:5" ht="45">
      <c r="A2183" s="124" t="s">
        <v>4285</v>
      </c>
      <c r="B2183" s="134" t="s">
        <v>4286</v>
      </c>
      <c r="C2183" s="139" t="s">
        <v>1308</v>
      </c>
      <c r="D2183" s="165">
        <v>0</v>
      </c>
      <c r="E2183" s="176">
        <v>0</v>
      </c>
    </row>
    <row r="2184" spans="1:5" ht="45">
      <c r="A2184" s="124" t="s">
        <v>4287</v>
      </c>
      <c r="B2184" s="134" t="s">
        <v>4288</v>
      </c>
      <c r="C2184" s="139" t="s">
        <v>1308</v>
      </c>
      <c r="D2184" s="165">
        <v>0</v>
      </c>
      <c r="E2184" s="176">
        <v>0</v>
      </c>
    </row>
    <row r="2185" spans="1:5" ht="45">
      <c r="A2185" s="124" t="s">
        <v>4289</v>
      </c>
      <c r="B2185" s="134" t="s">
        <v>4290</v>
      </c>
      <c r="C2185" s="139" t="s">
        <v>1308</v>
      </c>
      <c r="D2185" s="165">
        <v>0</v>
      </c>
      <c r="E2185" s="176">
        <v>0</v>
      </c>
    </row>
    <row r="2186" spans="1:5" ht="45">
      <c r="A2186" s="124" t="s">
        <v>4291</v>
      </c>
      <c r="B2186" s="134" t="s">
        <v>4292</v>
      </c>
      <c r="C2186" s="139" t="s">
        <v>45</v>
      </c>
      <c r="D2186" s="162">
        <v>20.949495315551758</v>
      </c>
      <c r="E2186" s="173">
        <v>20.949493408203125</v>
      </c>
    </row>
    <row r="2187" spans="1:5" ht="45">
      <c r="A2187" s="124" t="s">
        <v>4293</v>
      </c>
      <c r="B2187" s="134" t="s">
        <v>4294</v>
      </c>
      <c r="C2187" s="139" t="s">
        <v>3484</v>
      </c>
      <c r="D2187" s="163">
        <v>21861.123046875</v>
      </c>
      <c r="E2187" s="182">
        <v>3.6602152977138758E-4</v>
      </c>
    </row>
    <row r="2188" spans="1:5" ht="45">
      <c r="A2188" s="124" t="s">
        <v>4295</v>
      </c>
      <c r="B2188" s="134" t="s">
        <v>4296</v>
      </c>
      <c r="C2188" s="139" t="s">
        <v>50</v>
      </c>
      <c r="D2188" s="161">
        <v>1.0657141208648682</v>
      </c>
      <c r="E2188" s="172">
        <v>1.0472280979156494</v>
      </c>
    </row>
    <row r="2189" spans="1:5" ht="45">
      <c r="A2189" s="124" t="s">
        <v>4297</v>
      </c>
      <c r="B2189" s="134" t="s">
        <v>4298</v>
      </c>
      <c r="C2189" s="139" t="s">
        <v>42</v>
      </c>
      <c r="D2189" s="162">
        <v>35.458805084228516</v>
      </c>
      <c r="E2189" s="173">
        <v>25.425779342651367</v>
      </c>
    </row>
    <row r="2190" spans="1:5" ht="45">
      <c r="A2190" s="124" t="s">
        <v>4299</v>
      </c>
      <c r="B2190" s="134" t="s">
        <v>4300</v>
      </c>
      <c r="C2190" s="139" t="s">
        <v>20</v>
      </c>
      <c r="D2190" s="162">
        <v>27.880121231079102</v>
      </c>
      <c r="E2190" s="181">
        <v>4.6741760684199107E-7</v>
      </c>
    </row>
    <row r="2191" spans="1:5" ht="45">
      <c r="A2191" s="124" t="s">
        <v>4301</v>
      </c>
      <c r="B2191" s="134" t="s">
        <v>4302</v>
      </c>
      <c r="C2191" s="139" t="s">
        <v>20</v>
      </c>
      <c r="D2191" s="165">
        <v>0</v>
      </c>
      <c r="E2191" s="176">
        <v>0</v>
      </c>
    </row>
    <row r="2192" spans="1:5" ht="45">
      <c r="A2192" s="124" t="s">
        <v>4303</v>
      </c>
      <c r="B2192" s="134" t="s">
        <v>4304</v>
      </c>
      <c r="C2192" s="139" t="s">
        <v>348</v>
      </c>
      <c r="D2192" s="165">
        <v>0</v>
      </c>
      <c r="E2192" s="176">
        <v>0</v>
      </c>
    </row>
    <row r="2193" spans="1:5" ht="45">
      <c r="A2193" s="124" t="s">
        <v>4305</v>
      </c>
      <c r="B2193" s="134" t="s">
        <v>4306</v>
      </c>
      <c r="C2193" s="139" t="s">
        <v>45</v>
      </c>
      <c r="D2193" s="162">
        <v>64.219680786132812</v>
      </c>
      <c r="E2193" s="178">
        <v>100</v>
      </c>
    </row>
    <row r="2194" spans="1:5" ht="45">
      <c r="A2194" s="124" t="s">
        <v>4307</v>
      </c>
      <c r="B2194" s="134" t="s">
        <v>4308</v>
      </c>
      <c r="C2194" s="139" t="s">
        <v>353</v>
      </c>
      <c r="D2194" s="166">
        <v>0.2238583117723465</v>
      </c>
      <c r="E2194" s="177">
        <v>0.19048301875591278</v>
      </c>
    </row>
    <row r="2195" spans="1:5" ht="45">
      <c r="A2195" s="124" t="s">
        <v>4309</v>
      </c>
      <c r="B2195" s="134" t="s">
        <v>4310</v>
      </c>
      <c r="C2195" s="139" t="s">
        <v>348</v>
      </c>
      <c r="D2195" s="162">
        <v>10.739509582519531</v>
      </c>
      <c r="E2195" s="181">
        <v>-7.1398631007468794E-6</v>
      </c>
    </row>
    <row r="2196" spans="1:5" ht="45">
      <c r="A2196" s="124" t="s">
        <v>4311</v>
      </c>
      <c r="B2196" s="134" t="s">
        <v>4312</v>
      </c>
      <c r="C2196" s="139" t="s">
        <v>3446</v>
      </c>
      <c r="D2196" s="162">
        <v>28.586418151855469</v>
      </c>
      <c r="E2196" s="173">
        <v>28.624374389648438</v>
      </c>
    </row>
    <row r="2197" spans="1:5" ht="45">
      <c r="A2197" s="124" t="s">
        <v>4313</v>
      </c>
      <c r="B2197" s="134" t="s">
        <v>4314</v>
      </c>
      <c r="C2197" s="139" t="s">
        <v>20</v>
      </c>
      <c r="D2197" s="166">
        <v>1.2554948218166828E-2</v>
      </c>
      <c r="E2197" s="181">
        <v>2.1096276114906942E-10</v>
      </c>
    </row>
    <row r="2198" spans="1:5" ht="45">
      <c r="A2198" s="124" t="s">
        <v>4315</v>
      </c>
      <c r="B2198" s="134" t="s">
        <v>4316</v>
      </c>
      <c r="C2198" s="139" t="s">
        <v>162</v>
      </c>
      <c r="D2198" s="161">
        <v>6.5230050086975098</v>
      </c>
      <c r="E2198" s="181">
        <v>1.0749951684374537E-7</v>
      </c>
    </row>
    <row r="2199" spans="1:5" ht="45">
      <c r="A2199" s="124" t="s">
        <v>4317</v>
      </c>
      <c r="B2199" s="134" t="s">
        <v>4318</v>
      </c>
      <c r="C2199" s="139" t="s">
        <v>3453</v>
      </c>
      <c r="D2199" s="161">
        <v>1.187256932258606</v>
      </c>
      <c r="E2199" s="172">
        <v>1.2078037261962891</v>
      </c>
    </row>
    <row r="2200" spans="1:5" ht="45">
      <c r="A2200" s="124" t="s">
        <v>4319</v>
      </c>
      <c r="B2200" s="134" t="s">
        <v>4320</v>
      </c>
      <c r="C2200" s="139" t="s">
        <v>45</v>
      </c>
      <c r="D2200" s="162">
        <v>75.3670654296875</v>
      </c>
      <c r="E2200" s="173">
        <v>75.6376953125</v>
      </c>
    </row>
    <row r="2201" spans="1:5" ht="45">
      <c r="A2201" s="124" t="s">
        <v>4321</v>
      </c>
      <c r="B2201" s="134" t="s">
        <v>4322</v>
      </c>
      <c r="C2201" s="139" t="s">
        <v>45</v>
      </c>
      <c r="D2201" s="162">
        <v>20.221628189086914</v>
      </c>
      <c r="E2201" s="173">
        <v>20.294240951538086</v>
      </c>
    </row>
    <row r="2202" spans="1:5" ht="45">
      <c r="A2202" s="124" t="s">
        <v>4323</v>
      </c>
      <c r="B2202" s="134" t="s">
        <v>4324</v>
      </c>
      <c r="C2202" s="139" t="s">
        <v>45</v>
      </c>
      <c r="D2202" s="166">
        <v>2.9250187799334526E-2</v>
      </c>
      <c r="E2202" s="177">
        <v>2.935522049665451E-2</v>
      </c>
    </row>
    <row r="2203" spans="1:5" ht="45">
      <c r="A2203" s="124" t="s">
        <v>4325</v>
      </c>
      <c r="B2203" s="134" t="s">
        <v>4326</v>
      </c>
      <c r="C2203" s="139" t="s">
        <v>45</v>
      </c>
      <c r="D2203" s="161">
        <v>3.4743857383728027</v>
      </c>
      <c r="E2203" s="172">
        <v>3.1277782917022705</v>
      </c>
    </row>
    <row r="2204" spans="1:5" ht="45">
      <c r="A2204" s="124" t="s">
        <v>4327</v>
      </c>
      <c r="B2204" s="134" t="s">
        <v>4328</v>
      </c>
      <c r="C2204" s="139" t="s">
        <v>45</v>
      </c>
      <c r="D2204" s="165">
        <v>0</v>
      </c>
      <c r="E2204" s="177">
        <v>2.7906490489840508E-2</v>
      </c>
    </row>
    <row r="2205" spans="1:5" ht="45">
      <c r="A2205" s="124" t="s">
        <v>4329</v>
      </c>
      <c r="B2205" s="134" t="s">
        <v>4330</v>
      </c>
      <c r="C2205" s="139" t="s">
        <v>45</v>
      </c>
      <c r="D2205" s="166">
        <v>0.90766996145248413</v>
      </c>
      <c r="E2205" s="177">
        <v>0.91092920303344727</v>
      </c>
    </row>
    <row r="2206" spans="1:5" ht="45">
      <c r="A2206" s="124" t="s">
        <v>4331</v>
      </c>
      <c r="B2206" s="134" t="s">
        <v>4332</v>
      </c>
      <c r="C2206" s="139" t="s">
        <v>45</v>
      </c>
      <c r="D2206" s="165">
        <v>0</v>
      </c>
      <c r="E2206" s="176">
        <v>0</v>
      </c>
    </row>
    <row r="2207" spans="1:5" ht="45">
      <c r="A2207" s="124" t="s">
        <v>4333</v>
      </c>
      <c r="B2207" s="134" t="s">
        <v>4334</v>
      </c>
      <c r="C2207" s="139" t="s">
        <v>1317</v>
      </c>
      <c r="D2207" s="165">
        <v>0</v>
      </c>
      <c r="E2207" s="176">
        <v>0</v>
      </c>
    </row>
    <row r="2208" spans="1:5" ht="45">
      <c r="A2208" s="124" t="s">
        <v>4335</v>
      </c>
      <c r="B2208" s="134" t="s">
        <v>4336</v>
      </c>
      <c r="C2208" s="139" t="s">
        <v>1308</v>
      </c>
      <c r="D2208" s="165">
        <v>0</v>
      </c>
      <c r="E2208" s="176">
        <v>0</v>
      </c>
    </row>
    <row r="2209" spans="1:5" ht="45">
      <c r="A2209" s="124" t="s">
        <v>4337</v>
      </c>
      <c r="B2209" s="134" t="s">
        <v>4338</v>
      </c>
      <c r="C2209" s="139" t="s">
        <v>1308</v>
      </c>
      <c r="D2209" s="165">
        <v>0</v>
      </c>
      <c r="E2209" s="176">
        <v>0</v>
      </c>
    </row>
    <row r="2210" spans="1:5" ht="45">
      <c r="A2210" s="124" t="s">
        <v>4339</v>
      </c>
      <c r="B2210" s="134" t="s">
        <v>4340</v>
      </c>
      <c r="C2210" s="139" t="s">
        <v>1308</v>
      </c>
      <c r="D2210" s="165">
        <v>0</v>
      </c>
      <c r="E2210" s="176">
        <v>0</v>
      </c>
    </row>
    <row r="2211" spans="1:5" ht="45">
      <c r="A2211" s="124" t="s">
        <v>4341</v>
      </c>
      <c r="B2211" s="134" t="s">
        <v>4342</v>
      </c>
      <c r="C2211" s="139" t="s">
        <v>1308</v>
      </c>
      <c r="D2211" s="165">
        <v>0</v>
      </c>
      <c r="E2211" s="176">
        <v>0</v>
      </c>
    </row>
    <row r="2212" spans="1:5" ht="45">
      <c r="A2212" s="124" t="s">
        <v>4343</v>
      </c>
      <c r="B2212" s="134" t="s">
        <v>4344</v>
      </c>
      <c r="C2212" s="139" t="s">
        <v>1308</v>
      </c>
      <c r="D2212" s="165">
        <v>0</v>
      </c>
      <c r="E2212" s="176">
        <v>0</v>
      </c>
    </row>
    <row r="2213" spans="1:5" ht="45">
      <c r="A2213" s="124" t="s">
        <v>4345</v>
      </c>
      <c r="B2213" s="134" t="s">
        <v>4346</v>
      </c>
      <c r="C2213" s="139" t="s">
        <v>45</v>
      </c>
      <c r="D2213" s="162">
        <v>20.949495315551758</v>
      </c>
      <c r="E2213" s="173">
        <v>20.949493408203125</v>
      </c>
    </row>
    <row r="2214" spans="1:5" ht="45">
      <c r="A2214" s="124" t="s">
        <v>4347</v>
      </c>
      <c r="B2214" s="134" t="s">
        <v>4348</v>
      </c>
      <c r="C2214" s="139" t="s">
        <v>3484</v>
      </c>
      <c r="D2214" s="163">
        <v>21861.123046875</v>
      </c>
      <c r="E2214" s="182">
        <v>3.6602152977138758E-4</v>
      </c>
    </row>
    <row r="2215" spans="1:5" ht="45">
      <c r="A2215" s="124" t="s">
        <v>4349</v>
      </c>
      <c r="B2215" s="134" t="s">
        <v>4350</v>
      </c>
      <c r="C2215" s="139" t="s">
        <v>50</v>
      </c>
      <c r="D2215" s="161">
        <v>1.0657141208648682</v>
      </c>
      <c r="E2215" s="172">
        <v>1.0472280979156494</v>
      </c>
    </row>
    <row r="2216" spans="1:5" ht="45">
      <c r="A2216" s="124" t="s">
        <v>4351</v>
      </c>
      <c r="B2216" s="134" t="s">
        <v>4352</v>
      </c>
      <c r="C2216" s="139" t="s">
        <v>42</v>
      </c>
      <c r="D2216" s="162">
        <v>35.458805084228516</v>
      </c>
      <c r="E2216" s="173">
        <v>25.425779342651367</v>
      </c>
    </row>
    <row r="2217" spans="1:5" ht="45">
      <c r="A2217" s="124" t="s">
        <v>4353</v>
      </c>
      <c r="B2217" s="134" t="s">
        <v>4354</v>
      </c>
      <c r="C2217" s="139" t="s">
        <v>20</v>
      </c>
      <c r="D2217" s="162">
        <v>27.880121231079102</v>
      </c>
      <c r="E2217" s="181">
        <v>4.6741760684199107E-7</v>
      </c>
    </row>
    <row r="2218" spans="1:5" ht="45">
      <c r="A2218" s="124" t="s">
        <v>4355</v>
      </c>
      <c r="B2218" s="134" t="s">
        <v>4356</v>
      </c>
      <c r="C2218" s="139" t="s">
        <v>20</v>
      </c>
      <c r="D2218" s="165">
        <v>0</v>
      </c>
      <c r="E2218" s="176">
        <v>0</v>
      </c>
    </row>
    <row r="2219" spans="1:5" ht="45">
      <c r="A2219" s="124" t="s">
        <v>4357</v>
      </c>
      <c r="B2219" s="134" t="s">
        <v>4358</v>
      </c>
      <c r="C2219" s="139" t="s">
        <v>348</v>
      </c>
      <c r="D2219" s="165">
        <v>0</v>
      </c>
      <c r="E2219" s="176">
        <v>0</v>
      </c>
    </row>
    <row r="2220" spans="1:5" ht="45">
      <c r="A2220" s="124" t="s">
        <v>4359</v>
      </c>
      <c r="B2220" s="134" t="s">
        <v>4360</v>
      </c>
      <c r="C2220" s="139" t="s">
        <v>45</v>
      </c>
      <c r="D2220" s="162">
        <v>64.219680786132812</v>
      </c>
      <c r="E2220" s="178">
        <v>100</v>
      </c>
    </row>
    <row r="2221" spans="1:5" ht="45">
      <c r="A2221" s="124" t="s">
        <v>4361</v>
      </c>
      <c r="B2221" s="134" t="s">
        <v>4362</v>
      </c>
      <c r="C2221" s="139" t="s">
        <v>353</v>
      </c>
      <c r="D2221" s="166">
        <v>0.2238583117723465</v>
      </c>
      <c r="E2221" s="177">
        <v>0.19048301875591278</v>
      </c>
    </row>
    <row r="2222" spans="1:5" ht="45">
      <c r="A2222" s="124" t="s">
        <v>4363</v>
      </c>
      <c r="B2222" s="134" t="s">
        <v>4364</v>
      </c>
      <c r="C2222" s="139" t="s">
        <v>348</v>
      </c>
      <c r="D2222" s="162">
        <v>10.739509582519531</v>
      </c>
      <c r="E2222" s="181">
        <v>-7.1398631007468794E-6</v>
      </c>
    </row>
    <row r="2223" spans="1:5" ht="45">
      <c r="A2223" s="124" t="s">
        <v>4365</v>
      </c>
      <c r="B2223" s="134" t="s">
        <v>4366</v>
      </c>
      <c r="C2223" s="139" t="s">
        <v>3446</v>
      </c>
      <c r="D2223" s="162">
        <v>28.586418151855469</v>
      </c>
      <c r="E2223" s="173">
        <v>28.624374389648438</v>
      </c>
    </row>
    <row r="2224" spans="1:5" ht="45">
      <c r="A2224" s="124" t="s">
        <v>4367</v>
      </c>
      <c r="B2224" s="134" t="s">
        <v>4368</v>
      </c>
      <c r="C2224" s="139" t="s">
        <v>20</v>
      </c>
      <c r="D2224" s="166">
        <v>1.2554948218166828E-2</v>
      </c>
      <c r="E2224" s="181">
        <v>2.1096276114906942E-10</v>
      </c>
    </row>
    <row r="2225" spans="1:5" ht="45">
      <c r="A2225" s="124" t="s">
        <v>4369</v>
      </c>
      <c r="B2225" s="134" t="s">
        <v>4370</v>
      </c>
      <c r="C2225" s="139" t="s">
        <v>162</v>
      </c>
      <c r="D2225" s="161">
        <v>6.5230050086975098</v>
      </c>
      <c r="E2225" s="181">
        <v>1.0749951684374537E-7</v>
      </c>
    </row>
    <row r="2226" spans="1:5" ht="45">
      <c r="A2226" s="124" t="s">
        <v>4371</v>
      </c>
      <c r="B2226" s="134" t="s">
        <v>4372</v>
      </c>
      <c r="C2226" s="139" t="s">
        <v>3453</v>
      </c>
      <c r="D2226" s="161">
        <v>1.187256932258606</v>
      </c>
      <c r="E2226" s="172">
        <v>1.2078037261962891</v>
      </c>
    </row>
    <row r="2227" spans="1:5" ht="45">
      <c r="A2227" s="124" t="s">
        <v>4373</v>
      </c>
      <c r="B2227" s="134" t="s">
        <v>4374</v>
      </c>
      <c r="C2227" s="139" t="s">
        <v>45</v>
      </c>
      <c r="D2227" s="162">
        <v>75.3670654296875</v>
      </c>
      <c r="E2227" s="173">
        <v>75.6376953125</v>
      </c>
    </row>
    <row r="2228" spans="1:5" ht="45">
      <c r="A2228" s="124" t="s">
        <v>4375</v>
      </c>
      <c r="B2228" s="134" t="s">
        <v>4376</v>
      </c>
      <c r="C2228" s="139" t="s">
        <v>45</v>
      </c>
      <c r="D2228" s="162">
        <v>20.221628189086914</v>
      </c>
      <c r="E2228" s="173">
        <v>20.294240951538086</v>
      </c>
    </row>
    <row r="2229" spans="1:5" ht="45">
      <c r="A2229" s="124" t="s">
        <v>4377</v>
      </c>
      <c r="B2229" s="134" t="s">
        <v>4378</v>
      </c>
      <c r="C2229" s="139" t="s">
        <v>45</v>
      </c>
      <c r="D2229" s="166">
        <v>2.9250187799334526E-2</v>
      </c>
      <c r="E2229" s="177">
        <v>2.935522049665451E-2</v>
      </c>
    </row>
    <row r="2230" spans="1:5" ht="45">
      <c r="A2230" s="124" t="s">
        <v>4379</v>
      </c>
      <c r="B2230" s="134" t="s">
        <v>4380</v>
      </c>
      <c r="C2230" s="139" t="s">
        <v>45</v>
      </c>
      <c r="D2230" s="161">
        <v>3.4743857383728027</v>
      </c>
      <c r="E2230" s="172">
        <v>3.1277782917022705</v>
      </c>
    </row>
    <row r="2231" spans="1:5" ht="45">
      <c r="A2231" s="124" t="s">
        <v>4381</v>
      </c>
      <c r="B2231" s="134" t="s">
        <v>4382</v>
      </c>
      <c r="C2231" s="139" t="s">
        <v>45</v>
      </c>
      <c r="D2231" s="165">
        <v>0</v>
      </c>
      <c r="E2231" s="177">
        <v>2.7906490489840508E-2</v>
      </c>
    </row>
    <row r="2232" spans="1:5" ht="45">
      <c r="A2232" s="124" t="s">
        <v>4383</v>
      </c>
      <c r="B2232" s="134" t="s">
        <v>4384</v>
      </c>
      <c r="C2232" s="139" t="s">
        <v>45</v>
      </c>
      <c r="D2232" s="166">
        <v>0.90766996145248413</v>
      </c>
      <c r="E2232" s="177">
        <v>0.91092920303344727</v>
      </c>
    </row>
    <row r="2233" spans="1:5" ht="45">
      <c r="A2233" s="124" t="s">
        <v>4385</v>
      </c>
      <c r="B2233" s="134" t="s">
        <v>4386</v>
      </c>
      <c r="C2233" s="139" t="s">
        <v>45</v>
      </c>
      <c r="D2233" s="165">
        <v>0</v>
      </c>
      <c r="E2233" s="176">
        <v>0</v>
      </c>
    </row>
    <row r="2234" spans="1:5" ht="45">
      <c r="A2234" s="124" t="s">
        <v>4387</v>
      </c>
      <c r="B2234" s="134" t="s">
        <v>4388</v>
      </c>
      <c r="C2234" s="139" t="s">
        <v>1317</v>
      </c>
      <c r="D2234" s="165">
        <v>0</v>
      </c>
      <c r="E2234" s="176">
        <v>0</v>
      </c>
    </row>
    <row r="2235" spans="1:5" ht="45">
      <c r="A2235" s="124" t="s">
        <v>4389</v>
      </c>
      <c r="B2235" s="134" t="s">
        <v>4390</v>
      </c>
      <c r="C2235" s="139" t="s">
        <v>1308</v>
      </c>
      <c r="D2235" s="165">
        <v>0</v>
      </c>
      <c r="E2235" s="176">
        <v>0</v>
      </c>
    </row>
    <row r="2236" spans="1:5" ht="45">
      <c r="A2236" s="124" t="s">
        <v>4391</v>
      </c>
      <c r="B2236" s="134" t="s">
        <v>4392</v>
      </c>
      <c r="C2236" s="139" t="s">
        <v>1308</v>
      </c>
      <c r="D2236" s="165">
        <v>0</v>
      </c>
      <c r="E2236" s="176">
        <v>0</v>
      </c>
    </row>
    <row r="2237" spans="1:5" ht="45">
      <c r="A2237" s="124" t="s">
        <v>4393</v>
      </c>
      <c r="B2237" s="134" t="s">
        <v>4394</v>
      </c>
      <c r="C2237" s="139" t="s">
        <v>1308</v>
      </c>
      <c r="D2237" s="165">
        <v>0</v>
      </c>
      <c r="E2237" s="176">
        <v>0</v>
      </c>
    </row>
    <row r="2238" spans="1:5" ht="45">
      <c r="A2238" s="124" t="s">
        <v>4395</v>
      </c>
      <c r="B2238" s="134" t="s">
        <v>4396</v>
      </c>
      <c r="C2238" s="139" t="s">
        <v>1308</v>
      </c>
      <c r="D2238" s="165">
        <v>0</v>
      </c>
      <c r="E2238" s="176">
        <v>0</v>
      </c>
    </row>
    <row r="2239" spans="1:5" ht="45">
      <c r="A2239" s="124" t="s">
        <v>4397</v>
      </c>
      <c r="B2239" s="134" t="s">
        <v>4398</v>
      </c>
      <c r="C2239" s="139" t="s">
        <v>1308</v>
      </c>
      <c r="D2239" s="165">
        <v>0</v>
      </c>
      <c r="E2239" s="176">
        <v>0</v>
      </c>
    </row>
    <row r="2240" spans="1:5" ht="45">
      <c r="A2240" s="124" t="s">
        <v>4399</v>
      </c>
      <c r="B2240" s="134" t="s">
        <v>4400</v>
      </c>
      <c r="C2240" s="139" t="s">
        <v>45</v>
      </c>
      <c r="D2240" s="162">
        <v>20.949495315551758</v>
      </c>
      <c r="E2240" s="173">
        <v>20.949493408203125</v>
      </c>
    </row>
    <row r="2241" spans="1:5" ht="45">
      <c r="A2241" s="124" t="s">
        <v>4401</v>
      </c>
      <c r="B2241" s="134" t="s">
        <v>4402</v>
      </c>
      <c r="C2241" s="139" t="s">
        <v>3484</v>
      </c>
      <c r="D2241" s="163">
        <v>21861.123046875</v>
      </c>
      <c r="E2241" s="182">
        <v>3.6602152977138758E-4</v>
      </c>
    </row>
    <row r="2242" spans="1:5" ht="45">
      <c r="A2242" s="124" t="s">
        <v>4403</v>
      </c>
      <c r="B2242" s="134" t="s">
        <v>4404</v>
      </c>
      <c r="C2242" s="139" t="s">
        <v>50</v>
      </c>
      <c r="D2242" s="161">
        <v>1.0607287883758545</v>
      </c>
      <c r="E2242" s="172">
        <v>1.0472280979156494</v>
      </c>
    </row>
    <row r="2243" spans="1:5" ht="45">
      <c r="A2243" s="124" t="s">
        <v>4405</v>
      </c>
      <c r="B2243" s="134" t="s">
        <v>4406</v>
      </c>
      <c r="C2243" s="139" t="s">
        <v>42</v>
      </c>
      <c r="D2243" s="162">
        <v>34.347625732421875</v>
      </c>
      <c r="E2243" s="173">
        <v>25.425779342651367</v>
      </c>
    </row>
    <row r="2244" spans="1:5" ht="45">
      <c r="A2244" s="124" t="s">
        <v>4407</v>
      </c>
      <c r="B2244" s="134" t="s">
        <v>4408</v>
      </c>
      <c r="C2244" s="139" t="s">
        <v>20</v>
      </c>
      <c r="D2244" s="162">
        <v>27.880121231079102</v>
      </c>
      <c r="E2244" s="181">
        <v>4.6741760684199107E-7</v>
      </c>
    </row>
    <row r="2245" spans="1:5" ht="45">
      <c r="A2245" s="124" t="s">
        <v>4409</v>
      </c>
      <c r="B2245" s="134" t="s">
        <v>4410</v>
      </c>
      <c r="C2245" s="139" t="s">
        <v>20</v>
      </c>
      <c r="D2245" s="165">
        <v>0</v>
      </c>
      <c r="E2245" s="176">
        <v>0</v>
      </c>
    </row>
    <row r="2246" spans="1:5" ht="45">
      <c r="A2246" s="124" t="s">
        <v>4411</v>
      </c>
      <c r="B2246" s="134" t="s">
        <v>4412</v>
      </c>
      <c r="C2246" s="139" t="s">
        <v>348</v>
      </c>
      <c r="D2246" s="165">
        <v>0</v>
      </c>
      <c r="E2246" s="176">
        <v>0</v>
      </c>
    </row>
    <row r="2247" spans="1:5" ht="45">
      <c r="A2247" s="124" t="s">
        <v>4413</v>
      </c>
      <c r="B2247" s="134" t="s">
        <v>4414</v>
      </c>
      <c r="C2247" s="139" t="s">
        <v>45</v>
      </c>
      <c r="D2247" s="162">
        <v>67.973228454589844</v>
      </c>
      <c r="E2247" s="178">
        <v>100</v>
      </c>
    </row>
    <row r="2248" spans="1:5" ht="45">
      <c r="A2248" s="124" t="s">
        <v>4415</v>
      </c>
      <c r="B2248" s="134" t="s">
        <v>4416</v>
      </c>
      <c r="C2248" s="139" t="s">
        <v>353</v>
      </c>
      <c r="D2248" s="166">
        <v>0.22151771187782288</v>
      </c>
      <c r="E2248" s="177">
        <v>0.19048301875591278</v>
      </c>
    </row>
    <row r="2249" spans="1:5" ht="45">
      <c r="A2249" s="124" t="s">
        <v>4417</v>
      </c>
      <c r="B2249" s="134" t="s">
        <v>4418</v>
      </c>
      <c r="C2249" s="139" t="s">
        <v>348</v>
      </c>
      <c r="D2249" s="161">
        <v>9.5984382629394531</v>
      </c>
      <c r="E2249" s="181">
        <v>-7.1398631007468794E-6</v>
      </c>
    </row>
    <row r="2250" spans="1:5" ht="45">
      <c r="A2250" s="124" t="s">
        <v>4419</v>
      </c>
      <c r="B2250" s="134" t="s">
        <v>4420</v>
      </c>
      <c r="C2250" s="139" t="s">
        <v>3446</v>
      </c>
      <c r="D2250" s="162">
        <v>28.586418151855469</v>
      </c>
      <c r="E2250" s="173">
        <v>28.624374389648438</v>
      </c>
    </row>
    <row r="2251" spans="1:5" ht="45">
      <c r="A2251" s="124" t="s">
        <v>4421</v>
      </c>
      <c r="B2251" s="134" t="s">
        <v>4422</v>
      </c>
      <c r="C2251" s="139" t="s">
        <v>20</v>
      </c>
      <c r="D2251" s="166">
        <v>1.2554948218166828E-2</v>
      </c>
      <c r="E2251" s="181">
        <v>2.1096276114906942E-10</v>
      </c>
    </row>
    <row r="2252" spans="1:5" ht="45">
      <c r="A2252" s="124" t="s">
        <v>4423</v>
      </c>
      <c r="B2252" s="134" t="s">
        <v>4424</v>
      </c>
      <c r="C2252" s="139" t="s">
        <v>162</v>
      </c>
      <c r="D2252" s="161">
        <v>6.5300655364990234</v>
      </c>
      <c r="E2252" s="181">
        <v>1.0749951684374537E-7</v>
      </c>
    </row>
    <row r="2253" spans="1:5" ht="45">
      <c r="A2253" s="124" t="s">
        <v>4425</v>
      </c>
      <c r="B2253" s="134" t="s">
        <v>4426</v>
      </c>
      <c r="C2253" s="139" t="s">
        <v>3453</v>
      </c>
      <c r="D2253" s="161">
        <v>1.1859731674194336</v>
      </c>
      <c r="E2253" s="172">
        <v>1.2078037261962891</v>
      </c>
    </row>
    <row r="2254" spans="1:5" ht="45">
      <c r="A2254" s="124" t="s">
        <v>4427</v>
      </c>
      <c r="B2254" s="134" t="s">
        <v>4428</v>
      </c>
      <c r="C2254" s="139" t="s">
        <v>45</v>
      </c>
      <c r="D2254" s="162">
        <v>75.3670654296875</v>
      </c>
      <c r="E2254" s="173">
        <v>75.6376953125</v>
      </c>
    </row>
    <row r="2255" spans="1:5" ht="45">
      <c r="A2255" s="124" t="s">
        <v>4429</v>
      </c>
      <c r="B2255" s="134" t="s">
        <v>4430</v>
      </c>
      <c r="C2255" s="139" t="s">
        <v>45</v>
      </c>
      <c r="D2255" s="162">
        <v>20.221628189086914</v>
      </c>
      <c r="E2255" s="173">
        <v>20.294240951538086</v>
      </c>
    </row>
    <row r="2256" spans="1:5" ht="45">
      <c r="A2256" s="124" t="s">
        <v>4431</v>
      </c>
      <c r="B2256" s="134" t="s">
        <v>4432</v>
      </c>
      <c r="C2256" s="139" t="s">
        <v>45</v>
      </c>
      <c r="D2256" s="166">
        <v>2.9250187799334526E-2</v>
      </c>
      <c r="E2256" s="177">
        <v>2.935522049665451E-2</v>
      </c>
    </row>
    <row r="2257" spans="1:5" ht="45">
      <c r="A2257" s="124" t="s">
        <v>4433</v>
      </c>
      <c r="B2257" s="134" t="s">
        <v>4434</v>
      </c>
      <c r="C2257" s="139" t="s">
        <v>45</v>
      </c>
      <c r="D2257" s="161">
        <v>3.4743857383728027</v>
      </c>
      <c r="E2257" s="172">
        <v>3.1277782917022705</v>
      </c>
    </row>
    <row r="2258" spans="1:5" ht="45">
      <c r="A2258" s="124" t="s">
        <v>4435</v>
      </c>
      <c r="B2258" s="134" t="s">
        <v>4436</v>
      </c>
      <c r="C2258" s="139" t="s">
        <v>45</v>
      </c>
      <c r="D2258" s="165">
        <v>0</v>
      </c>
      <c r="E2258" s="177">
        <v>2.7906490489840508E-2</v>
      </c>
    </row>
    <row r="2259" spans="1:5" ht="45">
      <c r="A2259" s="124" t="s">
        <v>4437</v>
      </c>
      <c r="B2259" s="134" t="s">
        <v>4438</v>
      </c>
      <c r="C2259" s="139" t="s">
        <v>45</v>
      </c>
      <c r="D2259" s="166">
        <v>0.90766996145248413</v>
      </c>
      <c r="E2259" s="177">
        <v>0.91092920303344727</v>
      </c>
    </row>
    <row r="2260" spans="1:5" ht="45">
      <c r="A2260" s="124" t="s">
        <v>4439</v>
      </c>
      <c r="B2260" s="134" t="s">
        <v>4440</v>
      </c>
      <c r="C2260" s="139" t="s">
        <v>45</v>
      </c>
      <c r="D2260" s="165">
        <v>0</v>
      </c>
      <c r="E2260" s="176">
        <v>0</v>
      </c>
    </row>
    <row r="2261" spans="1:5" ht="45">
      <c r="A2261" s="124" t="s">
        <v>4441</v>
      </c>
      <c r="B2261" s="134" t="s">
        <v>4442</v>
      </c>
      <c r="C2261" s="139" t="s">
        <v>1317</v>
      </c>
      <c r="D2261" s="165">
        <v>0</v>
      </c>
      <c r="E2261" s="176">
        <v>0</v>
      </c>
    </row>
    <row r="2262" spans="1:5" ht="45">
      <c r="A2262" s="124" t="s">
        <v>4443</v>
      </c>
      <c r="B2262" s="134" t="s">
        <v>4444</v>
      </c>
      <c r="C2262" s="139" t="s">
        <v>1308</v>
      </c>
      <c r="D2262" s="165">
        <v>0</v>
      </c>
      <c r="E2262" s="176">
        <v>0</v>
      </c>
    </row>
    <row r="2263" spans="1:5" ht="45">
      <c r="A2263" s="124" t="s">
        <v>4445</v>
      </c>
      <c r="B2263" s="134" t="s">
        <v>4446</v>
      </c>
      <c r="C2263" s="139" t="s">
        <v>1308</v>
      </c>
      <c r="D2263" s="165">
        <v>0</v>
      </c>
      <c r="E2263" s="176">
        <v>0</v>
      </c>
    </row>
    <row r="2264" spans="1:5" ht="45">
      <c r="A2264" s="124" t="s">
        <v>4447</v>
      </c>
      <c r="B2264" s="134" t="s">
        <v>4448</v>
      </c>
      <c r="C2264" s="139" t="s">
        <v>1308</v>
      </c>
      <c r="D2264" s="165">
        <v>0</v>
      </c>
      <c r="E2264" s="176">
        <v>0</v>
      </c>
    </row>
    <row r="2265" spans="1:5" ht="45">
      <c r="A2265" s="124" t="s">
        <v>4449</v>
      </c>
      <c r="B2265" s="134" t="s">
        <v>4450</v>
      </c>
      <c r="C2265" s="139" t="s">
        <v>1308</v>
      </c>
      <c r="D2265" s="165">
        <v>0</v>
      </c>
      <c r="E2265" s="176">
        <v>0</v>
      </c>
    </row>
    <row r="2266" spans="1:5" ht="45">
      <c r="A2266" s="124" t="s">
        <v>4451</v>
      </c>
      <c r="B2266" s="134" t="s">
        <v>4452</v>
      </c>
      <c r="C2266" s="139" t="s">
        <v>1308</v>
      </c>
      <c r="D2266" s="165">
        <v>0</v>
      </c>
      <c r="E2266" s="176">
        <v>0</v>
      </c>
    </row>
    <row r="2267" spans="1:5" ht="45">
      <c r="A2267" s="124" t="s">
        <v>4453</v>
      </c>
      <c r="B2267" s="134" t="s">
        <v>4454</v>
      </c>
      <c r="C2267" s="139" t="s">
        <v>45</v>
      </c>
      <c r="D2267" s="162">
        <v>20.949495315551758</v>
      </c>
      <c r="E2267" s="173">
        <v>20.949493408203125</v>
      </c>
    </row>
    <row r="2268" spans="1:5" ht="45">
      <c r="A2268" s="124" t="s">
        <v>4455</v>
      </c>
      <c r="B2268" s="134" t="s">
        <v>4456</v>
      </c>
      <c r="C2268" s="139" t="s">
        <v>3484</v>
      </c>
      <c r="D2268" s="163">
        <v>21861.123046875</v>
      </c>
      <c r="E2268" s="182">
        <v>3.6602152977138758E-4</v>
      </c>
    </row>
    <row r="2269" spans="1:5" ht="45">
      <c r="A2269" s="124" t="s">
        <v>4457</v>
      </c>
      <c r="B2269" s="134" t="s">
        <v>4458</v>
      </c>
      <c r="C2269" s="139" t="s">
        <v>50</v>
      </c>
      <c r="D2269" s="161">
        <v>1.0607287883758545</v>
      </c>
      <c r="E2269" s="172">
        <v>1.0472280979156494</v>
      </c>
    </row>
    <row r="2270" spans="1:5" ht="45">
      <c r="A2270" s="124" t="s">
        <v>4459</v>
      </c>
      <c r="B2270" s="134" t="s">
        <v>4460</v>
      </c>
      <c r="C2270" s="139" t="s">
        <v>42</v>
      </c>
      <c r="D2270" s="162">
        <v>34.347625732421875</v>
      </c>
      <c r="E2270" s="173">
        <v>25.425779342651367</v>
      </c>
    </row>
    <row r="2271" spans="1:5" ht="45">
      <c r="A2271" s="124" t="s">
        <v>4461</v>
      </c>
      <c r="B2271" s="134" t="s">
        <v>4462</v>
      </c>
      <c r="C2271" s="139" t="s">
        <v>20</v>
      </c>
      <c r="D2271" s="162">
        <v>27.880121231079102</v>
      </c>
      <c r="E2271" s="181">
        <v>4.6741760684199107E-7</v>
      </c>
    </row>
    <row r="2272" spans="1:5" ht="45">
      <c r="A2272" s="124" t="s">
        <v>4463</v>
      </c>
      <c r="B2272" s="134" t="s">
        <v>4464</v>
      </c>
      <c r="C2272" s="139" t="s">
        <v>20</v>
      </c>
      <c r="D2272" s="165">
        <v>0</v>
      </c>
      <c r="E2272" s="176">
        <v>0</v>
      </c>
    </row>
    <row r="2273" spans="1:5" ht="45">
      <c r="A2273" s="124" t="s">
        <v>4465</v>
      </c>
      <c r="B2273" s="134" t="s">
        <v>4466</v>
      </c>
      <c r="C2273" s="139" t="s">
        <v>348</v>
      </c>
      <c r="D2273" s="165">
        <v>0</v>
      </c>
      <c r="E2273" s="176">
        <v>0</v>
      </c>
    </row>
    <row r="2274" spans="1:5" ht="45">
      <c r="A2274" s="124" t="s">
        <v>4467</v>
      </c>
      <c r="B2274" s="134" t="s">
        <v>4468</v>
      </c>
      <c r="C2274" s="139" t="s">
        <v>45</v>
      </c>
      <c r="D2274" s="162">
        <v>67.973228454589844</v>
      </c>
      <c r="E2274" s="178">
        <v>100</v>
      </c>
    </row>
    <row r="2275" spans="1:5" ht="45">
      <c r="A2275" s="124" t="s">
        <v>4469</v>
      </c>
      <c r="B2275" s="134" t="s">
        <v>4470</v>
      </c>
      <c r="C2275" s="139" t="s">
        <v>353</v>
      </c>
      <c r="D2275" s="166">
        <v>0.22151771187782288</v>
      </c>
      <c r="E2275" s="177">
        <v>0.19048301875591278</v>
      </c>
    </row>
    <row r="2276" spans="1:5" ht="45">
      <c r="A2276" s="124" t="s">
        <v>4471</v>
      </c>
      <c r="B2276" s="134" t="s">
        <v>4472</v>
      </c>
      <c r="C2276" s="139" t="s">
        <v>348</v>
      </c>
      <c r="D2276" s="161">
        <v>9.5984382629394531</v>
      </c>
      <c r="E2276" s="181">
        <v>-7.1398631007468794E-6</v>
      </c>
    </row>
    <row r="2277" spans="1:5" ht="45">
      <c r="A2277" s="124" t="s">
        <v>4473</v>
      </c>
      <c r="B2277" s="134" t="s">
        <v>4474</v>
      </c>
      <c r="C2277" s="139" t="s">
        <v>3446</v>
      </c>
      <c r="D2277" s="162">
        <v>28.586418151855469</v>
      </c>
      <c r="E2277" s="173">
        <v>28.624374389648438</v>
      </c>
    </row>
    <row r="2278" spans="1:5" ht="45">
      <c r="A2278" s="124" t="s">
        <v>4475</v>
      </c>
      <c r="B2278" s="134" t="s">
        <v>4476</v>
      </c>
      <c r="C2278" s="139" t="s">
        <v>20</v>
      </c>
      <c r="D2278" s="166">
        <v>1.2554948218166828E-2</v>
      </c>
      <c r="E2278" s="181">
        <v>2.1096276114906942E-10</v>
      </c>
    </row>
    <row r="2279" spans="1:5" ht="45">
      <c r="A2279" s="124" t="s">
        <v>4477</v>
      </c>
      <c r="B2279" s="134" t="s">
        <v>4478</v>
      </c>
      <c r="C2279" s="139" t="s">
        <v>162</v>
      </c>
      <c r="D2279" s="161">
        <v>6.5300655364990234</v>
      </c>
      <c r="E2279" s="181">
        <v>1.0749951684374537E-7</v>
      </c>
    </row>
    <row r="2280" spans="1:5" ht="45">
      <c r="A2280" s="124" t="s">
        <v>4479</v>
      </c>
      <c r="B2280" s="134" t="s">
        <v>4480</v>
      </c>
      <c r="C2280" s="139" t="s">
        <v>3453</v>
      </c>
      <c r="D2280" s="161">
        <v>1.1859731674194336</v>
      </c>
      <c r="E2280" s="172">
        <v>1.2078037261962891</v>
      </c>
    </row>
    <row r="2281" spans="1:5" ht="45">
      <c r="A2281" s="124" t="s">
        <v>4481</v>
      </c>
      <c r="B2281" s="134" t="s">
        <v>4482</v>
      </c>
      <c r="C2281" s="139" t="s">
        <v>45</v>
      </c>
      <c r="D2281" s="162">
        <v>75.3670654296875</v>
      </c>
      <c r="E2281" s="173">
        <v>75.6376953125</v>
      </c>
    </row>
    <row r="2282" spans="1:5" ht="45">
      <c r="A2282" s="124" t="s">
        <v>4483</v>
      </c>
      <c r="B2282" s="134" t="s">
        <v>4484</v>
      </c>
      <c r="C2282" s="139" t="s">
        <v>45</v>
      </c>
      <c r="D2282" s="162">
        <v>20.221628189086914</v>
      </c>
      <c r="E2282" s="173">
        <v>20.294240951538086</v>
      </c>
    </row>
    <row r="2283" spans="1:5" ht="45">
      <c r="A2283" s="124" t="s">
        <v>4485</v>
      </c>
      <c r="B2283" s="134" t="s">
        <v>4486</v>
      </c>
      <c r="C2283" s="139" t="s">
        <v>45</v>
      </c>
      <c r="D2283" s="166">
        <v>2.9250187799334526E-2</v>
      </c>
      <c r="E2283" s="177">
        <v>2.935522049665451E-2</v>
      </c>
    </row>
    <row r="2284" spans="1:5" ht="45">
      <c r="A2284" s="124" t="s">
        <v>4487</v>
      </c>
      <c r="B2284" s="134" t="s">
        <v>4488</v>
      </c>
      <c r="C2284" s="139" t="s">
        <v>45</v>
      </c>
      <c r="D2284" s="161">
        <v>3.4743857383728027</v>
      </c>
      <c r="E2284" s="172">
        <v>3.1277782917022705</v>
      </c>
    </row>
    <row r="2285" spans="1:5" ht="45">
      <c r="A2285" s="124" t="s">
        <v>4489</v>
      </c>
      <c r="B2285" s="134" t="s">
        <v>4490</v>
      </c>
      <c r="C2285" s="139" t="s">
        <v>45</v>
      </c>
      <c r="D2285" s="165">
        <v>0</v>
      </c>
      <c r="E2285" s="177">
        <v>2.7906490489840508E-2</v>
      </c>
    </row>
    <row r="2286" spans="1:5" ht="45">
      <c r="A2286" s="124" t="s">
        <v>4491</v>
      </c>
      <c r="B2286" s="134" t="s">
        <v>4492</v>
      </c>
      <c r="C2286" s="139" t="s">
        <v>45</v>
      </c>
      <c r="D2286" s="166">
        <v>0.90766996145248413</v>
      </c>
      <c r="E2286" s="177">
        <v>0.91092920303344727</v>
      </c>
    </row>
    <row r="2287" spans="1:5" ht="45">
      <c r="A2287" s="124" t="s">
        <v>4493</v>
      </c>
      <c r="B2287" s="134" t="s">
        <v>4494</v>
      </c>
      <c r="C2287" s="139" t="s">
        <v>45</v>
      </c>
      <c r="D2287" s="165">
        <v>0</v>
      </c>
      <c r="E2287" s="176">
        <v>0</v>
      </c>
    </row>
    <row r="2288" spans="1:5" ht="45">
      <c r="A2288" s="124" t="s">
        <v>4495</v>
      </c>
      <c r="B2288" s="134" t="s">
        <v>4496</v>
      </c>
      <c r="C2288" s="139" t="s">
        <v>1317</v>
      </c>
      <c r="D2288" s="165">
        <v>0</v>
      </c>
      <c r="E2288" s="176">
        <v>0</v>
      </c>
    </row>
    <row r="2289" spans="1:5" ht="45">
      <c r="A2289" s="124" t="s">
        <v>4497</v>
      </c>
      <c r="B2289" s="134" t="s">
        <v>4498</v>
      </c>
      <c r="C2289" s="139" t="s">
        <v>1308</v>
      </c>
      <c r="D2289" s="165">
        <v>0</v>
      </c>
      <c r="E2289" s="176">
        <v>0</v>
      </c>
    </row>
    <row r="2290" spans="1:5" ht="45">
      <c r="A2290" s="124" t="s">
        <v>4499</v>
      </c>
      <c r="B2290" s="134" t="s">
        <v>4500</v>
      </c>
      <c r="C2290" s="139" t="s">
        <v>1308</v>
      </c>
      <c r="D2290" s="165">
        <v>0</v>
      </c>
      <c r="E2290" s="176">
        <v>0</v>
      </c>
    </row>
    <row r="2291" spans="1:5" ht="45">
      <c r="A2291" s="124" t="s">
        <v>4501</v>
      </c>
      <c r="B2291" s="134" t="s">
        <v>4502</v>
      </c>
      <c r="C2291" s="139" t="s">
        <v>1308</v>
      </c>
      <c r="D2291" s="165">
        <v>0</v>
      </c>
      <c r="E2291" s="176">
        <v>0</v>
      </c>
    </row>
    <row r="2292" spans="1:5" ht="45">
      <c r="A2292" s="124" t="s">
        <v>4503</v>
      </c>
      <c r="B2292" s="134" t="s">
        <v>4504</v>
      </c>
      <c r="C2292" s="139" t="s">
        <v>1308</v>
      </c>
      <c r="D2292" s="165">
        <v>0</v>
      </c>
      <c r="E2292" s="176">
        <v>0</v>
      </c>
    </row>
    <row r="2293" spans="1:5" ht="45">
      <c r="A2293" s="124" t="s">
        <v>4505</v>
      </c>
      <c r="B2293" s="134" t="s">
        <v>4506</v>
      </c>
      <c r="C2293" s="139" t="s">
        <v>1308</v>
      </c>
      <c r="D2293" s="165">
        <v>0</v>
      </c>
      <c r="E2293" s="176">
        <v>0</v>
      </c>
    </row>
    <row r="2294" spans="1:5" ht="45">
      <c r="A2294" s="124" t="s">
        <v>4507</v>
      </c>
      <c r="B2294" s="134" t="s">
        <v>4508</v>
      </c>
      <c r="C2294" s="139" t="s">
        <v>45</v>
      </c>
      <c r="D2294" s="162">
        <v>20.949495315551758</v>
      </c>
      <c r="E2294" s="173">
        <v>20.949493408203125</v>
      </c>
    </row>
    <row r="2295" spans="1:5" ht="45">
      <c r="A2295" s="124" t="s">
        <v>4509</v>
      </c>
      <c r="B2295" s="134" t="s">
        <v>4510</v>
      </c>
      <c r="C2295" s="139" t="s">
        <v>3484</v>
      </c>
      <c r="D2295" s="163">
        <v>21861.123046875</v>
      </c>
      <c r="E2295" s="182">
        <v>3.6602152977138758E-4</v>
      </c>
    </row>
    <row r="2296" spans="1:5" ht="75">
      <c r="A2296" s="124" t="s">
        <v>4511</v>
      </c>
      <c r="B2296" s="134" t="s">
        <v>4512</v>
      </c>
      <c r="C2296" s="139" t="s">
        <v>50</v>
      </c>
      <c r="D2296" s="166">
        <v>0.97310590744018555</v>
      </c>
      <c r="E2296" s="177">
        <v>0.99200963973999023</v>
      </c>
    </row>
    <row r="2297" spans="1:5" ht="75">
      <c r="A2297" s="124" t="s">
        <v>4513</v>
      </c>
      <c r="B2297" s="134" t="s">
        <v>4514</v>
      </c>
      <c r="C2297" s="139" t="s">
        <v>42</v>
      </c>
      <c r="D2297" s="167">
        <v>124.12763214111328</v>
      </c>
      <c r="E2297" s="178">
        <v>823.99993896484375</v>
      </c>
    </row>
    <row r="2298" spans="1:5" ht="75">
      <c r="A2298" s="124" t="s">
        <v>4515</v>
      </c>
      <c r="B2298" s="134" t="s">
        <v>4516</v>
      </c>
      <c r="C2298" s="139" t="s">
        <v>20</v>
      </c>
      <c r="D2298" s="167">
        <v>126.51203918457031</v>
      </c>
      <c r="E2298" s="181">
        <v>4.6741760684199107E-7</v>
      </c>
    </row>
    <row r="2299" spans="1:5" ht="75">
      <c r="A2299" s="124" t="s">
        <v>4517</v>
      </c>
      <c r="B2299" s="134" t="s">
        <v>4518</v>
      </c>
      <c r="C2299" s="139" t="s">
        <v>20</v>
      </c>
      <c r="D2299" s="166">
        <v>0.60012006759643555</v>
      </c>
      <c r="E2299" s="176">
        <v>0</v>
      </c>
    </row>
    <row r="2300" spans="1:5" ht="75">
      <c r="A2300" s="124" t="s">
        <v>4519</v>
      </c>
      <c r="B2300" s="134" t="s">
        <v>4520</v>
      </c>
      <c r="C2300" s="139" t="s">
        <v>348</v>
      </c>
      <c r="D2300" s="162">
        <v>80.373512268066406</v>
      </c>
      <c r="E2300" s="176">
        <v>0</v>
      </c>
    </row>
    <row r="2301" spans="1:5" ht="75">
      <c r="A2301" s="124" t="s">
        <v>4521</v>
      </c>
      <c r="B2301" s="134" t="s">
        <v>4522</v>
      </c>
      <c r="C2301" s="139" t="s">
        <v>45</v>
      </c>
      <c r="D2301" s="161">
        <v>6.9788789749145508</v>
      </c>
      <c r="E2301" s="176">
        <v>0</v>
      </c>
    </row>
    <row r="2302" spans="1:5" ht="60">
      <c r="A2302" s="124" t="s">
        <v>4523</v>
      </c>
      <c r="B2302" s="134" t="s">
        <v>4524</v>
      </c>
      <c r="C2302" s="139" t="s">
        <v>353</v>
      </c>
      <c r="D2302" s="166">
        <v>0.60823202133178711</v>
      </c>
      <c r="E2302" s="172">
        <v>1.6114652156829834</v>
      </c>
    </row>
    <row r="2303" spans="1:5" ht="75">
      <c r="A2303" s="124" t="s">
        <v>4525</v>
      </c>
      <c r="B2303" s="134" t="s">
        <v>4526</v>
      </c>
      <c r="C2303" s="139" t="s">
        <v>348</v>
      </c>
      <c r="D2303" s="167">
        <v>107.82653045654297</v>
      </c>
      <c r="E2303" s="178">
        <v>876.16259765625</v>
      </c>
    </row>
    <row r="2304" spans="1:5" ht="75">
      <c r="A2304" s="124" t="s">
        <v>4527</v>
      </c>
      <c r="B2304" s="134" t="s">
        <v>4528</v>
      </c>
      <c r="C2304" s="139" t="s">
        <v>3446</v>
      </c>
      <c r="D2304" s="162">
        <v>28.805086135864258</v>
      </c>
      <c r="E2304" s="173">
        <v>28.624374389648438</v>
      </c>
    </row>
    <row r="2305" spans="1:5" ht="75">
      <c r="A2305" s="124" t="s">
        <v>4529</v>
      </c>
      <c r="B2305" s="134" t="s">
        <v>4530</v>
      </c>
      <c r="C2305" s="139" t="s">
        <v>20</v>
      </c>
      <c r="D2305" s="162">
        <v>26.312067031860352</v>
      </c>
      <c r="E2305" s="181">
        <v>2.1096276114906942E-10</v>
      </c>
    </row>
    <row r="2306" spans="1:5" ht="75">
      <c r="A2306" s="124" t="s">
        <v>4531</v>
      </c>
      <c r="B2306" s="134" t="s">
        <v>4532</v>
      </c>
      <c r="C2306" s="139" t="s">
        <v>162</v>
      </c>
      <c r="D2306" s="162">
        <v>41.413494110107422</v>
      </c>
      <c r="E2306" s="181">
        <v>4.171232603766839E-7</v>
      </c>
    </row>
    <row r="2307" spans="1:5" ht="60">
      <c r="A2307" s="124" t="s">
        <v>4533</v>
      </c>
      <c r="B2307" s="134" t="s">
        <v>4534</v>
      </c>
      <c r="C2307" s="139" t="s">
        <v>3453</v>
      </c>
      <c r="D2307" s="166">
        <v>0.84857010841369629</v>
      </c>
      <c r="E2307" s="177">
        <v>0.31127083301544189</v>
      </c>
    </row>
    <row r="2308" spans="1:5" ht="75">
      <c r="A2308" s="124" t="s">
        <v>4535</v>
      </c>
      <c r="B2308" s="134" t="s">
        <v>4536</v>
      </c>
      <c r="C2308" s="139" t="s">
        <v>45</v>
      </c>
      <c r="D2308" s="162">
        <v>66.367889404296875</v>
      </c>
      <c r="E2308" s="173">
        <v>75.6376953125</v>
      </c>
    </row>
    <row r="2309" spans="1:5" ht="75">
      <c r="A2309" s="124" t="s">
        <v>4537</v>
      </c>
      <c r="B2309" s="134" t="s">
        <v>4538</v>
      </c>
      <c r="C2309" s="139" t="s">
        <v>45</v>
      </c>
      <c r="D2309" s="161">
        <v>2.9639835357666016</v>
      </c>
      <c r="E2309" s="173">
        <v>20.294240951538086</v>
      </c>
    </row>
    <row r="2310" spans="1:5" ht="75">
      <c r="A2310" s="124" t="s">
        <v>4539</v>
      </c>
      <c r="B2310" s="134" t="s">
        <v>4540</v>
      </c>
      <c r="C2310" s="139" t="s">
        <v>45</v>
      </c>
      <c r="D2310" s="162">
        <v>13.612595558166504</v>
      </c>
      <c r="E2310" s="177">
        <v>2.935522049665451E-2</v>
      </c>
    </row>
    <row r="2311" spans="1:5" ht="75">
      <c r="A2311" s="124" t="s">
        <v>4541</v>
      </c>
      <c r="B2311" s="134" t="s">
        <v>4542</v>
      </c>
      <c r="C2311" s="139" t="s">
        <v>45</v>
      </c>
      <c r="D2311" s="162">
        <v>16.203100204467773</v>
      </c>
      <c r="E2311" s="172">
        <v>3.1277782917022705</v>
      </c>
    </row>
    <row r="2312" spans="1:5" ht="75">
      <c r="A2312" s="124" t="s">
        <v>4543</v>
      </c>
      <c r="B2312" s="134" t="s">
        <v>4544</v>
      </c>
      <c r="C2312" s="139" t="s">
        <v>45</v>
      </c>
      <c r="D2312" s="165">
        <v>0</v>
      </c>
      <c r="E2312" s="176">
        <v>0</v>
      </c>
    </row>
    <row r="2313" spans="1:5" ht="75">
      <c r="A2313" s="124" t="s">
        <v>4545</v>
      </c>
      <c r="B2313" s="134" t="s">
        <v>4546</v>
      </c>
      <c r="C2313" s="139" t="s">
        <v>45</v>
      </c>
      <c r="D2313" s="166">
        <v>0.79824978113174438</v>
      </c>
      <c r="E2313" s="177">
        <v>0.91092920303344727</v>
      </c>
    </row>
    <row r="2314" spans="1:5" ht="75">
      <c r="A2314" s="124" t="s">
        <v>4547</v>
      </c>
      <c r="B2314" s="134" t="s">
        <v>4548</v>
      </c>
      <c r="C2314" s="139" t="s">
        <v>45</v>
      </c>
      <c r="D2314" s="166">
        <v>5.4181106388568878E-2</v>
      </c>
      <c r="E2314" s="176">
        <v>0</v>
      </c>
    </row>
    <row r="2315" spans="1:5" ht="75">
      <c r="A2315" s="124" t="s">
        <v>4549</v>
      </c>
      <c r="B2315" s="134" t="s">
        <v>4550</v>
      </c>
      <c r="C2315" s="139" t="s">
        <v>1317</v>
      </c>
      <c r="D2315" s="161">
        <v>2.7090551853179932</v>
      </c>
      <c r="E2315" s="176">
        <v>0</v>
      </c>
    </row>
    <row r="2316" spans="1:5" ht="75">
      <c r="A2316" s="124" t="s">
        <v>4551</v>
      </c>
      <c r="B2316" s="134" t="s">
        <v>4552</v>
      </c>
      <c r="C2316" s="139" t="s">
        <v>1308</v>
      </c>
      <c r="D2316" s="165">
        <v>0</v>
      </c>
      <c r="E2316" s="176">
        <v>0</v>
      </c>
    </row>
    <row r="2317" spans="1:5" ht="75">
      <c r="A2317" s="124" t="s">
        <v>4553</v>
      </c>
      <c r="B2317" s="134" t="s">
        <v>4554</v>
      </c>
      <c r="C2317" s="139" t="s">
        <v>1308</v>
      </c>
      <c r="D2317" s="165">
        <v>0</v>
      </c>
      <c r="E2317" s="176">
        <v>0</v>
      </c>
    </row>
    <row r="2318" spans="1:5" ht="75">
      <c r="A2318" s="124" t="s">
        <v>4555</v>
      </c>
      <c r="B2318" s="134" t="s">
        <v>4556</v>
      </c>
      <c r="C2318" s="139" t="s">
        <v>1308</v>
      </c>
      <c r="D2318" s="165">
        <v>0</v>
      </c>
      <c r="E2318" s="176">
        <v>0</v>
      </c>
    </row>
    <row r="2319" spans="1:5" ht="75">
      <c r="A2319" s="124" t="s">
        <v>4557</v>
      </c>
      <c r="B2319" s="134" t="s">
        <v>4558</v>
      </c>
      <c r="C2319" s="139" t="s">
        <v>1308</v>
      </c>
      <c r="D2319" s="165">
        <v>0</v>
      </c>
      <c r="E2319" s="176">
        <v>0</v>
      </c>
    </row>
    <row r="2320" spans="1:5" ht="75">
      <c r="A2320" s="124" t="s">
        <v>4559</v>
      </c>
      <c r="B2320" s="134" t="s">
        <v>4560</v>
      </c>
      <c r="C2320" s="139" t="s">
        <v>1308</v>
      </c>
      <c r="D2320" s="165">
        <v>0</v>
      </c>
      <c r="E2320" s="176">
        <v>0</v>
      </c>
    </row>
    <row r="2321" spans="1:5" ht="75">
      <c r="A2321" s="124" t="s">
        <v>4561</v>
      </c>
      <c r="B2321" s="134" t="s">
        <v>4562</v>
      </c>
      <c r="C2321" s="139" t="s">
        <v>45</v>
      </c>
      <c r="D2321" s="161">
        <v>3.5371043682098389</v>
      </c>
      <c r="E2321" s="173">
        <v>20.949493408203125</v>
      </c>
    </row>
    <row r="2322" spans="1:5" ht="75">
      <c r="A2322" s="124" t="s">
        <v>4563</v>
      </c>
      <c r="B2322" s="134" t="s">
        <v>4564</v>
      </c>
      <c r="C2322" s="139" t="s">
        <v>3484</v>
      </c>
      <c r="D2322" s="163">
        <v>98446.4921875</v>
      </c>
      <c r="E2322" s="182">
        <v>3.6602152977138758E-4</v>
      </c>
    </row>
    <row r="2323" spans="1:5" ht="60">
      <c r="A2323" s="124" t="s">
        <v>4565</v>
      </c>
      <c r="B2323" s="134" t="s">
        <v>4566</v>
      </c>
      <c r="C2323" s="139" t="s">
        <v>50</v>
      </c>
      <c r="D2323" s="166">
        <v>0.96500480175018311</v>
      </c>
      <c r="E2323" s="177">
        <v>0.99200963973999023</v>
      </c>
    </row>
    <row r="2324" spans="1:5" ht="60">
      <c r="A2324" s="124" t="s">
        <v>4567</v>
      </c>
      <c r="B2324" s="134" t="s">
        <v>4568</v>
      </c>
      <c r="C2324" s="139" t="s">
        <v>42</v>
      </c>
      <c r="D2324" s="167">
        <v>124.12763214111328</v>
      </c>
      <c r="E2324" s="178">
        <v>823.99993896484375</v>
      </c>
    </row>
    <row r="2325" spans="1:5" ht="60">
      <c r="A2325" s="124" t="s">
        <v>4569</v>
      </c>
      <c r="B2325" s="134" t="s">
        <v>4570</v>
      </c>
      <c r="C2325" s="139" t="s">
        <v>20</v>
      </c>
      <c r="D2325" s="167">
        <v>126.51203918457031</v>
      </c>
      <c r="E2325" s="181">
        <v>4.6741760684199107E-7</v>
      </c>
    </row>
    <row r="2326" spans="1:5" ht="60">
      <c r="A2326" s="124" t="s">
        <v>4571</v>
      </c>
      <c r="B2326" s="134" t="s">
        <v>4572</v>
      </c>
      <c r="C2326" s="139" t="s">
        <v>20</v>
      </c>
      <c r="D2326" s="169">
        <v>2.4032860528677702E-3</v>
      </c>
      <c r="E2326" s="176">
        <v>0</v>
      </c>
    </row>
    <row r="2327" spans="1:5" ht="60">
      <c r="A2327" s="124" t="s">
        <v>4573</v>
      </c>
      <c r="B2327" s="134" t="s">
        <v>4574</v>
      </c>
      <c r="C2327" s="139" t="s">
        <v>348</v>
      </c>
      <c r="D2327" s="162">
        <v>80.373512268066406</v>
      </c>
      <c r="E2327" s="176">
        <v>0</v>
      </c>
    </row>
    <row r="2328" spans="1:5" ht="60">
      <c r="A2328" s="124" t="s">
        <v>4575</v>
      </c>
      <c r="B2328" s="134" t="s">
        <v>4576</v>
      </c>
      <c r="C2328" s="139" t="s">
        <v>45</v>
      </c>
      <c r="D2328" s="161">
        <v>6.9207801818847656</v>
      </c>
      <c r="E2328" s="176">
        <v>0</v>
      </c>
    </row>
    <row r="2329" spans="1:5" ht="60">
      <c r="A2329" s="124" t="s">
        <v>4577</v>
      </c>
      <c r="B2329" s="134" t="s">
        <v>4578</v>
      </c>
      <c r="C2329" s="139" t="s">
        <v>353</v>
      </c>
      <c r="D2329" s="166">
        <v>0.61064505577087402</v>
      </c>
      <c r="E2329" s="172">
        <v>1.6114652156829834</v>
      </c>
    </row>
    <row r="2330" spans="1:5" ht="60">
      <c r="A2330" s="124" t="s">
        <v>4579</v>
      </c>
      <c r="B2330" s="134" t="s">
        <v>4580</v>
      </c>
      <c r="C2330" s="139" t="s">
        <v>348</v>
      </c>
      <c r="D2330" s="167">
        <v>107.82653045654297</v>
      </c>
      <c r="E2330" s="178">
        <v>876.16259765625</v>
      </c>
    </row>
    <row r="2331" spans="1:5" ht="60">
      <c r="A2331" s="124" t="s">
        <v>4581</v>
      </c>
      <c r="B2331" s="134" t="s">
        <v>4582</v>
      </c>
      <c r="C2331" s="139" t="s">
        <v>3446</v>
      </c>
      <c r="D2331" s="162">
        <v>28.805086135864258</v>
      </c>
      <c r="E2331" s="173">
        <v>28.624374389648438</v>
      </c>
    </row>
    <row r="2332" spans="1:5" ht="60">
      <c r="A2332" s="124" t="s">
        <v>4583</v>
      </c>
      <c r="B2332" s="134" t="s">
        <v>4584</v>
      </c>
      <c r="C2332" s="139" t="s">
        <v>20</v>
      </c>
      <c r="D2332" s="162">
        <v>26.312067031860352</v>
      </c>
      <c r="E2332" s="181">
        <v>2.1096276114906942E-10</v>
      </c>
    </row>
    <row r="2333" spans="1:5" ht="60">
      <c r="A2333" s="124" t="s">
        <v>4585</v>
      </c>
      <c r="B2333" s="134" t="s">
        <v>4586</v>
      </c>
      <c r="C2333" s="139" t="s">
        <v>162</v>
      </c>
      <c r="D2333" s="162">
        <v>41.761157989501953</v>
      </c>
      <c r="E2333" s="181">
        <v>4.171232603766839E-7</v>
      </c>
    </row>
    <row r="2334" spans="1:5" ht="60">
      <c r="A2334" s="124" t="s">
        <v>4587</v>
      </c>
      <c r="B2334" s="134" t="s">
        <v>4588</v>
      </c>
      <c r="C2334" s="139" t="s">
        <v>3453</v>
      </c>
      <c r="D2334" s="166">
        <v>0.84150576591491699</v>
      </c>
      <c r="E2334" s="177">
        <v>0.31127083301544189</v>
      </c>
    </row>
    <row r="2335" spans="1:5" ht="60">
      <c r="A2335" s="124" t="s">
        <v>4589</v>
      </c>
      <c r="B2335" s="134" t="s">
        <v>4590</v>
      </c>
      <c r="C2335" s="139" t="s">
        <v>45</v>
      </c>
      <c r="D2335" s="162">
        <v>66.367889404296875</v>
      </c>
      <c r="E2335" s="173">
        <v>75.6376953125</v>
      </c>
    </row>
    <row r="2336" spans="1:5" ht="60">
      <c r="A2336" s="124" t="s">
        <v>4591</v>
      </c>
      <c r="B2336" s="134" t="s">
        <v>4592</v>
      </c>
      <c r="C2336" s="139" t="s">
        <v>45</v>
      </c>
      <c r="D2336" s="161">
        <v>2.9639835357666016</v>
      </c>
      <c r="E2336" s="173">
        <v>20.294240951538086</v>
      </c>
    </row>
    <row r="2337" spans="1:5" ht="60">
      <c r="A2337" s="124" t="s">
        <v>4593</v>
      </c>
      <c r="B2337" s="134" t="s">
        <v>4594</v>
      </c>
      <c r="C2337" s="139" t="s">
        <v>45</v>
      </c>
      <c r="D2337" s="162">
        <v>13.612595558166504</v>
      </c>
      <c r="E2337" s="177">
        <v>2.935522049665451E-2</v>
      </c>
    </row>
    <row r="2338" spans="1:5" ht="60">
      <c r="A2338" s="124" t="s">
        <v>4595</v>
      </c>
      <c r="B2338" s="134" t="s">
        <v>4596</v>
      </c>
      <c r="C2338" s="139" t="s">
        <v>45</v>
      </c>
      <c r="D2338" s="162">
        <v>16.203100204467773</v>
      </c>
      <c r="E2338" s="172">
        <v>3.1277782917022705</v>
      </c>
    </row>
    <row r="2339" spans="1:5" ht="60">
      <c r="A2339" s="124" t="s">
        <v>4597</v>
      </c>
      <c r="B2339" s="134" t="s">
        <v>4598</v>
      </c>
      <c r="C2339" s="139" t="s">
        <v>45</v>
      </c>
      <c r="D2339" s="165">
        <v>0</v>
      </c>
      <c r="E2339" s="176">
        <v>0</v>
      </c>
    </row>
    <row r="2340" spans="1:5" ht="60">
      <c r="A2340" s="124" t="s">
        <v>4599</v>
      </c>
      <c r="B2340" s="134" t="s">
        <v>4600</v>
      </c>
      <c r="C2340" s="139" t="s">
        <v>45</v>
      </c>
      <c r="D2340" s="166">
        <v>0.79824978113174438</v>
      </c>
      <c r="E2340" s="177">
        <v>0.91092920303344727</v>
      </c>
    </row>
    <row r="2341" spans="1:5" ht="60">
      <c r="A2341" s="124" t="s">
        <v>4601</v>
      </c>
      <c r="B2341" s="134" t="s">
        <v>4602</v>
      </c>
      <c r="C2341" s="139" t="s">
        <v>45</v>
      </c>
      <c r="D2341" s="166">
        <v>5.4181106388568878E-2</v>
      </c>
      <c r="E2341" s="176">
        <v>0</v>
      </c>
    </row>
    <row r="2342" spans="1:5" ht="60">
      <c r="A2342" s="124" t="s">
        <v>4603</v>
      </c>
      <c r="B2342" s="134" t="s">
        <v>4604</v>
      </c>
      <c r="C2342" s="139" t="s">
        <v>1317</v>
      </c>
      <c r="D2342" s="162">
        <v>15</v>
      </c>
      <c r="E2342" s="176">
        <v>0</v>
      </c>
    </row>
    <row r="2343" spans="1:5" ht="60">
      <c r="A2343" s="124" t="s">
        <v>4605</v>
      </c>
      <c r="B2343" s="134" t="s">
        <v>4606</v>
      </c>
      <c r="C2343" s="139" t="s">
        <v>1308</v>
      </c>
      <c r="D2343" s="165">
        <v>0</v>
      </c>
      <c r="E2343" s="176">
        <v>0</v>
      </c>
    </row>
    <row r="2344" spans="1:5" ht="60">
      <c r="A2344" s="124" t="s">
        <v>4607</v>
      </c>
      <c r="B2344" s="134" t="s">
        <v>4608</v>
      </c>
      <c r="C2344" s="139" t="s">
        <v>1308</v>
      </c>
      <c r="D2344" s="165">
        <v>0</v>
      </c>
      <c r="E2344" s="176">
        <v>0</v>
      </c>
    </row>
    <row r="2345" spans="1:5" ht="60">
      <c r="A2345" s="124" t="s">
        <v>4609</v>
      </c>
      <c r="B2345" s="134" t="s">
        <v>4610</v>
      </c>
      <c r="C2345" s="139" t="s">
        <v>1308</v>
      </c>
      <c r="D2345" s="165">
        <v>0</v>
      </c>
      <c r="E2345" s="176">
        <v>0</v>
      </c>
    </row>
    <row r="2346" spans="1:5" ht="60">
      <c r="A2346" s="124" t="s">
        <v>4611</v>
      </c>
      <c r="B2346" s="134" t="s">
        <v>4612</v>
      </c>
      <c r="C2346" s="139" t="s">
        <v>1308</v>
      </c>
      <c r="D2346" s="165">
        <v>0</v>
      </c>
      <c r="E2346" s="176">
        <v>0</v>
      </c>
    </row>
    <row r="2347" spans="1:5" ht="60">
      <c r="A2347" s="124" t="s">
        <v>4613</v>
      </c>
      <c r="B2347" s="134" t="s">
        <v>4614</v>
      </c>
      <c r="C2347" s="139" t="s">
        <v>1308</v>
      </c>
      <c r="D2347" s="165">
        <v>0</v>
      </c>
      <c r="E2347" s="176">
        <v>0</v>
      </c>
    </row>
    <row r="2348" spans="1:5" ht="60">
      <c r="A2348" s="124" t="s">
        <v>4615</v>
      </c>
      <c r="B2348" s="134" t="s">
        <v>4616</v>
      </c>
      <c r="C2348" s="139" t="s">
        <v>45</v>
      </c>
      <c r="D2348" s="161">
        <v>3.5371043682098389</v>
      </c>
      <c r="E2348" s="173">
        <v>20.949493408203125</v>
      </c>
    </row>
    <row r="2349" spans="1:5" ht="60">
      <c r="A2349" s="124" t="s">
        <v>4617</v>
      </c>
      <c r="B2349" s="134" t="s">
        <v>4618</v>
      </c>
      <c r="C2349" s="139" t="s">
        <v>3484</v>
      </c>
      <c r="D2349" s="163">
        <v>98446.4921875</v>
      </c>
      <c r="E2349" s="182">
        <v>3.6602152977138758E-4</v>
      </c>
    </row>
    <row r="2350" spans="1:5" ht="30">
      <c r="A2350" s="124" t="s">
        <v>4619</v>
      </c>
      <c r="B2350" s="134" t="s">
        <v>4620</v>
      </c>
      <c r="C2350" s="139" t="s">
        <v>50</v>
      </c>
      <c r="D2350" s="166">
        <v>0.96001958847045898</v>
      </c>
      <c r="E2350" s="177">
        <v>0.99200963973999023</v>
      </c>
    </row>
    <row r="2351" spans="1:5" ht="45">
      <c r="A2351" s="124" t="s">
        <v>4621</v>
      </c>
      <c r="B2351" s="134" t="s">
        <v>4622</v>
      </c>
      <c r="C2351" s="139" t="s">
        <v>42</v>
      </c>
      <c r="D2351" s="167">
        <v>123.01651763916016</v>
      </c>
      <c r="E2351" s="178">
        <v>823.99993896484375</v>
      </c>
    </row>
    <row r="2352" spans="1:5" ht="45">
      <c r="A2352" s="124" t="s">
        <v>4623</v>
      </c>
      <c r="B2352" s="134" t="s">
        <v>4624</v>
      </c>
      <c r="C2352" s="139" t="s">
        <v>20</v>
      </c>
      <c r="D2352" s="167">
        <v>126.51203918457031</v>
      </c>
      <c r="E2352" s="181">
        <v>4.6741760684199107E-7</v>
      </c>
    </row>
    <row r="2353" spans="1:5" ht="45">
      <c r="A2353" s="124" t="s">
        <v>4625</v>
      </c>
      <c r="B2353" s="134" t="s">
        <v>4626</v>
      </c>
      <c r="C2353" s="139" t="s">
        <v>20</v>
      </c>
      <c r="D2353" s="169">
        <v>2.4032860528677702E-3</v>
      </c>
      <c r="E2353" s="176">
        <v>0</v>
      </c>
    </row>
    <row r="2354" spans="1:5" ht="45">
      <c r="A2354" s="124" t="s">
        <v>4627</v>
      </c>
      <c r="B2354" s="134" t="s">
        <v>4628</v>
      </c>
      <c r="C2354" s="139" t="s">
        <v>348</v>
      </c>
      <c r="D2354" s="162">
        <v>79.39691162109375</v>
      </c>
      <c r="E2354" s="176">
        <v>0</v>
      </c>
    </row>
    <row r="2355" spans="1:5" ht="45">
      <c r="A2355" s="124" t="s">
        <v>4629</v>
      </c>
      <c r="B2355" s="134" t="s">
        <v>4630</v>
      </c>
      <c r="C2355" s="139" t="s">
        <v>45</v>
      </c>
      <c r="D2355" s="161">
        <v>7.1266069412231445</v>
      </c>
      <c r="E2355" s="176">
        <v>0</v>
      </c>
    </row>
    <row r="2356" spans="1:5" ht="30">
      <c r="A2356" s="124" t="s">
        <v>4631</v>
      </c>
      <c r="B2356" s="134" t="s">
        <v>4632</v>
      </c>
      <c r="C2356" s="139" t="s">
        <v>353</v>
      </c>
      <c r="D2356" s="166">
        <v>0.60905963182449341</v>
      </c>
      <c r="E2356" s="172">
        <v>1.6114652156829834</v>
      </c>
    </row>
    <row r="2357" spans="1:5" ht="30">
      <c r="A2357" s="124" t="s">
        <v>4633</v>
      </c>
      <c r="B2357" s="134" t="s">
        <v>4634</v>
      </c>
      <c r="C2357" s="139" t="s">
        <v>348</v>
      </c>
      <c r="D2357" s="167">
        <v>106.60445404052734</v>
      </c>
      <c r="E2357" s="178">
        <v>876.16259765625</v>
      </c>
    </row>
    <row r="2358" spans="1:5" ht="45">
      <c r="A2358" s="124" t="s">
        <v>4635</v>
      </c>
      <c r="B2358" s="134" t="s">
        <v>4636</v>
      </c>
      <c r="C2358" s="139" t="s">
        <v>3446</v>
      </c>
      <c r="D2358" s="162">
        <v>28.805086135864258</v>
      </c>
      <c r="E2358" s="173">
        <v>28.624374389648438</v>
      </c>
    </row>
    <row r="2359" spans="1:5" ht="45">
      <c r="A2359" s="124" t="s">
        <v>4637</v>
      </c>
      <c r="B2359" s="134" t="s">
        <v>4638</v>
      </c>
      <c r="C2359" s="139" t="s">
        <v>20</v>
      </c>
      <c r="D2359" s="162">
        <v>26.312067031860352</v>
      </c>
      <c r="E2359" s="181">
        <v>2.1096276114906942E-10</v>
      </c>
    </row>
    <row r="2360" spans="1:5" ht="45">
      <c r="A2360" s="124" t="s">
        <v>4639</v>
      </c>
      <c r="B2360" s="134" t="s">
        <v>4640</v>
      </c>
      <c r="C2360" s="139" t="s">
        <v>162</v>
      </c>
      <c r="D2360" s="162">
        <v>41.860610961914063</v>
      </c>
      <c r="E2360" s="181">
        <v>4.171232603766839E-7</v>
      </c>
    </row>
    <row r="2361" spans="1:5" ht="30">
      <c r="A2361" s="124" t="s">
        <v>4641</v>
      </c>
      <c r="B2361" s="134" t="s">
        <v>4642</v>
      </c>
      <c r="C2361" s="139" t="s">
        <v>3453</v>
      </c>
      <c r="D2361" s="166">
        <v>0.83950644731521606</v>
      </c>
      <c r="E2361" s="177">
        <v>0.31127083301544189</v>
      </c>
    </row>
    <row r="2362" spans="1:5" ht="45">
      <c r="A2362" s="124" t="s">
        <v>4643</v>
      </c>
      <c r="B2362" s="134" t="s">
        <v>4644</v>
      </c>
      <c r="C2362" s="139" t="s">
        <v>45</v>
      </c>
      <c r="D2362" s="162">
        <v>66.367889404296875</v>
      </c>
      <c r="E2362" s="173">
        <v>75.6376953125</v>
      </c>
    </row>
    <row r="2363" spans="1:5" ht="45">
      <c r="A2363" s="124" t="s">
        <v>4645</v>
      </c>
      <c r="B2363" s="134" t="s">
        <v>4646</v>
      </c>
      <c r="C2363" s="139" t="s">
        <v>45</v>
      </c>
      <c r="D2363" s="161">
        <v>2.9639835357666016</v>
      </c>
      <c r="E2363" s="173">
        <v>20.294240951538086</v>
      </c>
    </row>
    <row r="2364" spans="1:5" ht="45">
      <c r="A2364" s="124" t="s">
        <v>4647</v>
      </c>
      <c r="B2364" s="134" t="s">
        <v>4648</v>
      </c>
      <c r="C2364" s="139" t="s">
        <v>45</v>
      </c>
      <c r="D2364" s="162">
        <v>13.612595558166504</v>
      </c>
      <c r="E2364" s="177">
        <v>2.935522049665451E-2</v>
      </c>
    </row>
    <row r="2365" spans="1:5" ht="45">
      <c r="A2365" s="124" t="s">
        <v>4649</v>
      </c>
      <c r="B2365" s="134" t="s">
        <v>4650</v>
      </c>
      <c r="C2365" s="139" t="s">
        <v>45</v>
      </c>
      <c r="D2365" s="162">
        <v>16.203100204467773</v>
      </c>
      <c r="E2365" s="172">
        <v>3.1277782917022705</v>
      </c>
    </row>
    <row r="2366" spans="1:5" ht="45">
      <c r="A2366" s="124" t="s">
        <v>4651</v>
      </c>
      <c r="B2366" s="134" t="s">
        <v>4652</v>
      </c>
      <c r="C2366" s="139" t="s">
        <v>45</v>
      </c>
      <c r="D2366" s="165">
        <v>0</v>
      </c>
      <c r="E2366" s="176">
        <v>0</v>
      </c>
    </row>
    <row r="2367" spans="1:5" ht="45">
      <c r="A2367" s="124" t="s">
        <v>4653</v>
      </c>
      <c r="B2367" s="134" t="s">
        <v>4654</v>
      </c>
      <c r="C2367" s="139" t="s">
        <v>45</v>
      </c>
      <c r="D2367" s="166">
        <v>0.79824978113174438</v>
      </c>
      <c r="E2367" s="177">
        <v>0.91092920303344727</v>
      </c>
    </row>
    <row r="2368" spans="1:5" ht="45">
      <c r="A2368" s="124" t="s">
        <v>4655</v>
      </c>
      <c r="B2368" s="134" t="s">
        <v>4656</v>
      </c>
      <c r="C2368" s="139" t="s">
        <v>45</v>
      </c>
      <c r="D2368" s="166">
        <v>5.4181106388568878E-2</v>
      </c>
      <c r="E2368" s="176">
        <v>0</v>
      </c>
    </row>
    <row r="2369" spans="1:5" ht="45">
      <c r="A2369" s="124" t="s">
        <v>4657</v>
      </c>
      <c r="B2369" s="134" t="s">
        <v>4658</v>
      </c>
      <c r="C2369" s="139" t="s">
        <v>1317</v>
      </c>
      <c r="D2369" s="162">
        <v>15</v>
      </c>
      <c r="E2369" s="176">
        <v>0</v>
      </c>
    </row>
    <row r="2370" spans="1:5" ht="45">
      <c r="A2370" s="124" t="s">
        <v>4659</v>
      </c>
      <c r="B2370" s="134" t="s">
        <v>4660</v>
      </c>
      <c r="C2370" s="139" t="s">
        <v>1308</v>
      </c>
      <c r="D2370" s="165">
        <v>0</v>
      </c>
      <c r="E2370" s="176">
        <v>0</v>
      </c>
    </row>
    <row r="2371" spans="1:5" ht="45">
      <c r="A2371" s="124" t="s">
        <v>4661</v>
      </c>
      <c r="B2371" s="134" t="s">
        <v>4662</v>
      </c>
      <c r="C2371" s="139" t="s">
        <v>1308</v>
      </c>
      <c r="D2371" s="165">
        <v>0</v>
      </c>
      <c r="E2371" s="176">
        <v>0</v>
      </c>
    </row>
    <row r="2372" spans="1:5" ht="45">
      <c r="A2372" s="124" t="s">
        <v>4663</v>
      </c>
      <c r="B2372" s="134" t="s">
        <v>4664</v>
      </c>
      <c r="C2372" s="139" t="s">
        <v>1308</v>
      </c>
      <c r="D2372" s="165">
        <v>0</v>
      </c>
      <c r="E2372" s="176">
        <v>0</v>
      </c>
    </row>
    <row r="2373" spans="1:5" ht="45">
      <c r="A2373" s="124" t="s">
        <v>4665</v>
      </c>
      <c r="B2373" s="134" t="s">
        <v>4666</v>
      </c>
      <c r="C2373" s="139" t="s">
        <v>1308</v>
      </c>
      <c r="D2373" s="165">
        <v>0</v>
      </c>
      <c r="E2373" s="176">
        <v>0</v>
      </c>
    </row>
    <row r="2374" spans="1:5" ht="45">
      <c r="A2374" s="124" t="s">
        <v>4667</v>
      </c>
      <c r="B2374" s="134" t="s">
        <v>4668</v>
      </c>
      <c r="C2374" s="139" t="s">
        <v>1308</v>
      </c>
      <c r="D2374" s="165">
        <v>0</v>
      </c>
      <c r="E2374" s="176">
        <v>0</v>
      </c>
    </row>
    <row r="2375" spans="1:5" ht="45">
      <c r="A2375" s="124" t="s">
        <v>4669</v>
      </c>
      <c r="B2375" s="134" t="s">
        <v>4670</v>
      </c>
      <c r="C2375" s="139" t="s">
        <v>45</v>
      </c>
      <c r="D2375" s="161">
        <v>3.5371043682098389</v>
      </c>
      <c r="E2375" s="173">
        <v>20.949493408203125</v>
      </c>
    </row>
    <row r="2376" spans="1:5" ht="45">
      <c r="A2376" s="124" t="s">
        <v>4671</v>
      </c>
      <c r="B2376" s="134" t="s">
        <v>4672</v>
      </c>
      <c r="C2376" s="139" t="s">
        <v>3484</v>
      </c>
      <c r="D2376" s="163">
        <v>98446.4921875</v>
      </c>
      <c r="E2376" s="182">
        <v>3.6602152977138758E-4</v>
      </c>
    </row>
    <row r="2377" spans="1:5" ht="30">
      <c r="A2377" s="124" t="s">
        <v>4673</v>
      </c>
      <c r="B2377" s="134" t="s">
        <v>4674</v>
      </c>
      <c r="C2377" s="139" t="s">
        <v>50</v>
      </c>
      <c r="D2377" s="166">
        <v>0.96001958847045898</v>
      </c>
      <c r="E2377" s="177">
        <v>0.99200963973999023</v>
      </c>
    </row>
    <row r="2378" spans="1:5" ht="30">
      <c r="A2378" s="124" t="s">
        <v>4675</v>
      </c>
      <c r="B2378" s="134" t="s">
        <v>4676</v>
      </c>
      <c r="C2378" s="139" t="s">
        <v>42</v>
      </c>
      <c r="D2378" s="167">
        <v>123.01651763916016</v>
      </c>
      <c r="E2378" s="178">
        <v>823.99993896484375</v>
      </c>
    </row>
    <row r="2379" spans="1:5" ht="30">
      <c r="A2379" s="124" t="s">
        <v>4677</v>
      </c>
      <c r="B2379" s="134" t="s">
        <v>4678</v>
      </c>
      <c r="C2379" s="139" t="s">
        <v>20</v>
      </c>
      <c r="D2379" s="162">
        <v>63.256019592285156</v>
      </c>
      <c r="E2379" s="181">
        <v>4.6741760684199107E-7</v>
      </c>
    </row>
    <row r="2380" spans="1:5" ht="30">
      <c r="A2380" s="124" t="s">
        <v>4679</v>
      </c>
      <c r="B2380" s="134" t="s">
        <v>4680</v>
      </c>
      <c r="C2380" s="139" t="s">
        <v>20</v>
      </c>
      <c r="D2380" s="169">
        <v>1.2016429100185633E-3</v>
      </c>
      <c r="E2380" s="176">
        <v>0</v>
      </c>
    </row>
    <row r="2381" spans="1:5" ht="30">
      <c r="A2381" s="124" t="s">
        <v>4681</v>
      </c>
      <c r="B2381" s="134" t="s">
        <v>4682</v>
      </c>
      <c r="C2381" s="139" t="s">
        <v>348</v>
      </c>
      <c r="D2381" s="162">
        <v>79.39691162109375</v>
      </c>
      <c r="E2381" s="176">
        <v>0</v>
      </c>
    </row>
    <row r="2382" spans="1:5" ht="30">
      <c r="A2382" s="124" t="s">
        <v>4683</v>
      </c>
      <c r="B2382" s="134" t="s">
        <v>4684</v>
      </c>
      <c r="C2382" s="139" t="s">
        <v>45</v>
      </c>
      <c r="D2382" s="161">
        <v>7.1266069412231445</v>
      </c>
      <c r="E2382" s="176">
        <v>0</v>
      </c>
    </row>
    <row r="2383" spans="1:5" ht="30">
      <c r="A2383" s="124" t="s">
        <v>4685</v>
      </c>
      <c r="B2383" s="134" t="s">
        <v>4686</v>
      </c>
      <c r="C2383" s="139" t="s">
        <v>353</v>
      </c>
      <c r="D2383" s="166">
        <v>0.60905963182449341</v>
      </c>
      <c r="E2383" s="172">
        <v>1.6114652156829834</v>
      </c>
    </row>
    <row r="2384" spans="1:5" ht="30">
      <c r="A2384" s="124" t="s">
        <v>4687</v>
      </c>
      <c r="B2384" s="134" t="s">
        <v>4688</v>
      </c>
      <c r="C2384" s="139" t="s">
        <v>348</v>
      </c>
      <c r="D2384" s="167">
        <v>106.60445404052734</v>
      </c>
      <c r="E2384" s="178">
        <v>876.16259765625</v>
      </c>
    </row>
    <row r="2385" spans="1:5" ht="30">
      <c r="A2385" s="124" t="s">
        <v>4689</v>
      </c>
      <c r="B2385" s="134" t="s">
        <v>4690</v>
      </c>
      <c r="C2385" s="139" t="s">
        <v>3446</v>
      </c>
      <c r="D2385" s="162">
        <v>28.805086135864258</v>
      </c>
      <c r="E2385" s="173">
        <v>28.624374389648438</v>
      </c>
    </row>
    <row r="2386" spans="1:5" ht="30">
      <c r="A2386" s="124" t="s">
        <v>4691</v>
      </c>
      <c r="B2386" s="134" t="s">
        <v>4692</v>
      </c>
      <c r="C2386" s="139" t="s">
        <v>20</v>
      </c>
      <c r="D2386" s="162">
        <v>13.156033515930176</v>
      </c>
      <c r="E2386" s="181">
        <v>2.1096276114906942E-10</v>
      </c>
    </row>
    <row r="2387" spans="1:5" ht="30">
      <c r="A2387" s="124" t="s">
        <v>4693</v>
      </c>
      <c r="B2387" s="134" t="s">
        <v>4694</v>
      </c>
      <c r="C2387" s="139" t="s">
        <v>162</v>
      </c>
      <c r="D2387" s="162">
        <v>20.930305480957031</v>
      </c>
      <c r="E2387" s="181">
        <v>4.171232603766839E-7</v>
      </c>
    </row>
    <row r="2388" spans="1:5" ht="30">
      <c r="A2388" s="124" t="s">
        <v>4695</v>
      </c>
      <c r="B2388" s="134" t="s">
        <v>4696</v>
      </c>
      <c r="C2388" s="139" t="s">
        <v>3453</v>
      </c>
      <c r="D2388" s="166">
        <v>0.83950644731521606</v>
      </c>
      <c r="E2388" s="177">
        <v>0.31127083301544189</v>
      </c>
    </row>
    <row r="2389" spans="1:5" ht="30">
      <c r="A2389" s="124" t="s">
        <v>4697</v>
      </c>
      <c r="B2389" s="134" t="s">
        <v>4698</v>
      </c>
      <c r="C2389" s="139" t="s">
        <v>45</v>
      </c>
      <c r="D2389" s="162">
        <v>66.367889404296875</v>
      </c>
      <c r="E2389" s="173">
        <v>75.6376953125</v>
      </c>
    </row>
    <row r="2390" spans="1:5" ht="30">
      <c r="A2390" s="124" t="s">
        <v>4699</v>
      </c>
      <c r="B2390" s="134" t="s">
        <v>4700</v>
      </c>
      <c r="C2390" s="139" t="s">
        <v>45</v>
      </c>
      <c r="D2390" s="161">
        <v>2.9639835357666016</v>
      </c>
      <c r="E2390" s="173">
        <v>20.294240951538086</v>
      </c>
    </row>
    <row r="2391" spans="1:5" ht="30">
      <c r="A2391" s="124" t="s">
        <v>4701</v>
      </c>
      <c r="B2391" s="134" t="s">
        <v>4702</v>
      </c>
      <c r="C2391" s="139" t="s">
        <v>45</v>
      </c>
      <c r="D2391" s="162">
        <v>13.612595558166504</v>
      </c>
      <c r="E2391" s="177">
        <v>2.935522049665451E-2</v>
      </c>
    </row>
    <row r="2392" spans="1:5" ht="30">
      <c r="A2392" s="124" t="s">
        <v>4703</v>
      </c>
      <c r="B2392" s="134" t="s">
        <v>4704</v>
      </c>
      <c r="C2392" s="139" t="s">
        <v>45</v>
      </c>
      <c r="D2392" s="162">
        <v>16.203100204467773</v>
      </c>
      <c r="E2392" s="172">
        <v>3.1277782917022705</v>
      </c>
    </row>
    <row r="2393" spans="1:5" ht="45">
      <c r="A2393" s="124" t="s">
        <v>4705</v>
      </c>
      <c r="B2393" s="134" t="s">
        <v>4706</v>
      </c>
      <c r="C2393" s="139" t="s">
        <v>45</v>
      </c>
      <c r="D2393" s="165">
        <v>0</v>
      </c>
      <c r="E2393" s="176">
        <v>0</v>
      </c>
    </row>
    <row r="2394" spans="1:5" ht="30">
      <c r="A2394" s="124" t="s">
        <v>4707</v>
      </c>
      <c r="B2394" s="134" t="s">
        <v>4708</v>
      </c>
      <c r="C2394" s="139" t="s">
        <v>45</v>
      </c>
      <c r="D2394" s="166">
        <v>0.79824978113174438</v>
      </c>
      <c r="E2394" s="177">
        <v>0.91092920303344727</v>
      </c>
    </row>
    <row r="2395" spans="1:5" ht="30">
      <c r="A2395" s="124" t="s">
        <v>4709</v>
      </c>
      <c r="B2395" s="134" t="s">
        <v>4710</v>
      </c>
      <c r="C2395" s="139" t="s">
        <v>45</v>
      </c>
      <c r="D2395" s="166">
        <v>5.4181106388568878E-2</v>
      </c>
      <c r="E2395" s="176">
        <v>0</v>
      </c>
    </row>
    <row r="2396" spans="1:5" ht="30">
      <c r="A2396" s="124" t="s">
        <v>4711</v>
      </c>
      <c r="B2396" s="134" t="s">
        <v>4712</v>
      </c>
      <c r="C2396" s="139" t="s">
        <v>1317</v>
      </c>
      <c r="D2396" s="162">
        <v>15</v>
      </c>
      <c r="E2396" s="176">
        <v>0</v>
      </c>
    </row>
    <row r="2397" spans="1:5" ht="30">
      <c r="A2397" s="124" t="s">
        <v>4713</v>
      </c>
      <c r="B2397" s="134" t="s">
        <v>4714</v>
      </c>
      <c r="C2397" s="139" t="s">
        <v>1308</v>
      </c>
      <c r="D2397" s="165">
        <v>0</v>
      </c>
      <c r="E2397" s="176">
        <v>0</v>
      </c>
    </row>
    <row r="2398" spans="1:5" ht="30">
      <c r="A2398" s="124" t="s">
        <v>4715</v>
      </c>
      <c r="B2398" s="134" t="s">
        <v>4716</v>
      </c>
      <c r="C2398" s="139" t="s">
        <v>1308</v>
      </c>
      <c r="D2398" s="165">
        <v>0</v>
      </c>
      <c r="E2398" s="176">
        <v>0</v>
      </c>
    </row>
    <row r="2399" spans="1:5" ht="30">
      <c r="A2399" s="124" t="s">
        <v>4717</v>
      </c>
      <c r="B2399" s="134" t="s">
        <v>4718</v>
      </c>
      <c r="C2399" s="139" t="s">
        <v>1308</v>
      </c>
      <c r="D2399" s="165">
        <v>0</v>
      </c>
      <c r="E2399" s="176">
        <v>0</v>
      </c>
    </row>
    <row r="2400" spans="1:5" ht="30">
      <c r="A2400" s="124" t="s">
        <v>4719</v>
      </c>
      <c r="B2400" s="134" t="s">
        <v>4720</v>
      </c>
      <c r="C2400" s="139" t="s">
        <v>1308</v>
      </c>
      <c r="D2400" s="165">
        <v>0</v>
      </c>
      <c r="E2400" s="176">
        <v>0</v>
      </c>
    </row>
    <row r="2401" spans="1:5" ht="30">
      <c r="A2401" s="124" t="s">
        <v>4721</v>
      </c>
      <c r="B2401" s="134" t="s">
        <v>4722</v>
      </c>
      <c r="C2401" s="139" t="s">
        <v>1308</v>
      </c>
      <c r="D2401" s="165">
        <v>0</v>
      </c>
      <c r="E2401" s="176">
        <v>0</v>
      </c>
    </row>
    <row r="2402" spans="1:5" ht="30">
      <c r="A2402" s="124" t="s">
        <v>4723</v>
      </c>
      <c r="B2402" s="134" t="s">
        <v>4724</v>
      </c>
      <c r="C2402" s="139" t="s">
        <v>45</v>
      </c>
      <c r="D2402" s="161">
        <v>3.5371043682098389</v>
      </c>
      <c r="E2402" s="173">
        <v>20.949493408203125</v>
      </c>
    </row>
    <row r="2403" spans="1:5" ht="30">
      <c r="A2403" s="124" t="s">
        <v>4725</v>
      </c>
      <c r="B2403" s="134" t="s">
        <v>4726</v>
      </c>
      <c r="C2403" s="139" t="s">
        <v>3484</v>
      </c>
      <c r="D2403" s="163">
        <v>49223.24609375</v>
      </c>
      <c r="E2403" s="182">
        <v>3.6602152977138758E-4</v>
      </c>
    </row>
    <row r="2404" spans="1:5" ht="30">
      <c r="A2404" s="124" t="s">
        <v>4727</v>
      </c>
      <c r="B2404" s="134" t="s">
        <v>4728</v>
      </c>
      <c r="C2404" s="139" t="s">
        <v>50</v>
      </c>
      <c r="D2404" s="166">
        <v>0.96001958847045898</v>
      </c>
      <c r="E2404" s="177">
        <v>0.99200963973999023</v>
      </c>
    </row>
    <row r="2405" spans="1:5" ht="30">
      <c r="A2405" s="124" t="s">
        <v>4729</v>
      </c>
      <c r="B2405" s="134" t="s">
        <v>4730</v>
      </c>
      <c r="C2405" s="139" t="s">
        <v>42</v>
      </c>
      <c r="D2405" s="167">
        <v>123.01651763916016</v>
      </c>
      <c r="E2405" s="178">
        <v>823.99993896484375</v>
      </c>
    </row>
    <row r="2406" spans="1:5" ht="30">
      <c r="A2406" s="124" t="s">
        <v>4731</v>
      </c>
      <c r="B2406" s="134" t="s">
        <v>4732</v>
      </c>
      <c r="C2406" s="139" t="s">
        <v>20</v>
      </c>
      <c r="D2406" s="162">
        <v>63.256019592285156</v>
      </c>
      <c r="E2406" s="181">
        <v>4.6741760684199107E-7</v>
      </c>
    </row>
    <row r="2407" spans="1:5" ht="30">
      <c r="A2407" s="124" t="s">
        <v>4733</v>
      </c>
      <c r="B2407" s="134" t="s">
        <v>4734</v>
      </c>
      <c r="C2407" s="139" t="s">
        <v>20</v>
      </c>
      <c r="D2407" s="169">
        <v>1.2016429100185633E-3</v>
      </c>
      <c r="E2407" s="176">
        <v>0</v>
      </c>
    </row>
    <row r="2408" spans="1:5" ht="30">
      <c r="A2408" s="124" t="s">
        <v>4735</v>
      </c>
      <c r="B2408" s="134" t="s">
        <v>4736</v>
      </c>
      <c r="C2408" s="139" t="s">
        <v>348</v>
      </c>
      <c r="D2408" s="162">
        <v>79.39691162109375</v>
      </c>
      <c r="E2408" s="176">
        <v>0</v>
      </c>
    </row>
    <row r="2409" spans="1:5" ht="30">
      <c r="A2409" s="124" t="s">
        <v>4737</v>
      </c>
      <c r="B2409" s="134" t="s">
        <v>4738</v>
      </c>
      <c r="C2409" s="139" t="s">
        <v>45</v>
      </c>
      <c r="D2409" s="161">
        <v>7.1266069412231445</v>
      </c>
      <c r="E2409" s="176">
        <v>0</v>
      </c>
    </row>
    <row r="2410" spans="1:5" ht="30">
      <c r="A2410" s="124" t="s">
        <v>4739</v>
      </c>
      <c r="B2410" s="134" t="s">
        <v>4740</v>
      </c>
      <c r="C2410" s="139" t="s">
        <v>353</v>
      </c>
      <c r="D2410" s="166">
        <v>0.60905963182449341</v>
      </c>
      <c r="E2410" s="172">
        <v>1.6114652156829834</v>
      </c>
    </row>
    <row r="2411" spans="1:5" ht="30">
      <c r="A2411" s="124" t="s">
        <v>4741</v>
      </c>
      <c r="B2411" s="134" t="s">
        <v>4742</v>
      </c>
      <c r="C2411" s="139" t="s">
        <v>348</v>
      </c>
      <c r="D2411" s="167">
        <v>106.60445404052734</v>
      </c>
      <c r="E2411" s="178">
        <v>876.16259765625</v>
      </c>
    </row>
    <row r="2412" spans="1:5" ht="30">
      <c r="A2412" s="124" t="s">
        <v>4743</v>
      </c>
      <c r="B2412" s="134" t="s">
        <v>4744</v>
      </c>
      <c r="C2412" s="139" t="s">
        <v>3446</v>
      </c>
      <c r="D2412" s="162">
        <v>28.805086135864258</v>
      </c>
      <c r="E2412" s="173">
        <v>28.624374389648438</v>
      </c>
    </row>
    <row r="2413" spans="1:5" ht="30">
      <c r="A2413" s="124" t="s">
        <v>4745</v>
      </c>
      <c r="B2413" s="134" t="s">
        <v>4746</v>
      </c>
      <c r="C2413" s="139" t="s">
        <v>20</v>
      </c>
      <c r="D2413" s="162">
        <v>13.156033515930176</v>
      </c>
      <c r="E2413" s="181">
        <v>2.1096276114906942E-10</v>
      </c>
    </row>
    <row r="2414" spans="1:5" ht="30">
      <c r="A2414" s="124" t="s">
        <v>4747</v>
      </c>
      <c r="B2414" s="134" t="s">
        <v>4748</v>
      </c>
      <c r="C2414" s="139" t="s">
        <v>162</v>
      </c>
      <c r="D2414" s="162">
        <v>20.930305480957031</v>
      </c>
      <c r="E2414" s="181">
        <v>4.171232603766839E-7</v>
      </c>
    </row>
    <row r="2415" spans="1:5" ht="30">
      <c r="A2415" s="124" t="s">
        <v>4749</v>
      </c>
      <c r="B2415" s="134" t="s">
        <v>4750</v>
      </c>
      <c r="C2415" s="139" t="s">
        <v>3453</v>
      </c>
      <c r="D2415" s="166">
        <v>0.83950644731521606</v>
      </c>
      <c r="E2415" s="177">
        <v>0.31127083301544189</v>
      </c>
    </row>
    <row r="2416" spans="1:5" ht="30">
      <c r="A2416" s="124" t="s">
        <v>4751</v>
      </c>
      <c r="B2416" s="134" t="s">
        <v>4752</v>
      </c>
      <c r="C2416" s="139" t="s">
        <v>45</v>
      </c>
      <c r="D2416" s="162">
        <v>66.367889404296875</v>
      </c>
      <c r="E2416" s="173">
        <v>75.6376953125</v>
      </c>
    </row>
    <row r="2417" spans="1:5" ht="30">
      <c r="A2417" s="124" t="s">
        <v>4753</v>
      </c>
      <c r="B2417" s="134" t="s">
        <v>4754</v>
      </c>
      <c r="C2417" s="139" t="s">
        <v>45</v>
      </c>
      <c r="D2417" s="161">
        <v>2.9639835357666016</v>
      </c>
      <c r="E2417" s="173">
        <v>20.294240951538086</v>
      </c>
    </row>
    <row r="2418" spans="1:5" ht="30">
      <c r="A2418" s="124" t="s">
        <v>4755</v>
      </c>
      <c r="B2418" s="134" t="s">
        <v>4756</v>
      </c>
      <c r="C2418" s="139" t="s">
        <v>45</v>
      </c>
      <c r="D2418" s="162">
        <v>13.612595558166504</v>
      </c>
      <c r="E2418" s="177">
        <v>2.935522049665451E-2</v>
      </c>
    </row>
    <row r="2419" spans="1:5" ht="30">
      <c r="A2419" s="124" t="s">
        <v>4757</v>
      </c>
      <c r="B2419" s="134" t="s">
        <v>4758</v>
      </c>
      <c r="C2419" s="139" t="s">
        <v>45</v>
      </c>
      <c r="D2419" s="162">
        <v>16.203100204467773</v>
      </c>
      <c r="E2419" s="172">
        <v>3.1277782917022705</v>
      </c>
    </row>
    <row r="2420" spans="1:5" ht="45">
      <c r="A2420" s="124" t="s">
        <v>4759</v>
      </c>
      <c r="B2420" s="134" t="s">
        <v>4760</v>
      </c>
      <c r="C2420" s="139" t="s">
        <v>45</v>
      </c>
      <c r="D2420" s="165">
        <v>0</v>
      </c>
      <c r="E2420" s="176">
        <v>0</v>
      </c>
    </row>
    <row r="2421" spans="1:5" ht="30">
      <c r="A2421" s="124" t="s">
        <v>4761</v>
      </c>
      <c r="B2421" s="134" t="s">
        <v>4762</v>
      </c>
      <c r="C2421" s="139" t="s">
        <v>45</v>
      </c>
      <c r="D2421" s="166">
        <v>0.79824978113174438</v>
      </c>
      <c r="E2421" s="177">
        <v>0.91092920303344727</v>
      </c>
    </row>
    <row r="2422" spans="1:5" ht="30">
      <c r="A2422" s="124" t="s">
        <v>4763</v>
      </c>
      <c r="B2422" s="134" t="s">
        <v>4764</v>
      </c>
      <c r="C2422" s="139" t="s">
        <v>45</v>
      </c>
      <c r="D2422" s="166">
        <v>5.4181106388568878E-2</v>
      </c>
      <c r="E2422" s="176">
        <v>0</v>
      </c>
    </row>
    <row r="2423" spans="1:5" ht="30">
      <c r="A2423" s="124" t="s">
        <v>4765</v>
      </c>
      <c r="B2423" s="134" t="s">
        <v>4766</v>
      </c>
      <c r="C2423" s="139" t="s">
        <v>1317</v>
      </c>
      <c r="D2423" s="162">
        <v>15</v>
      </c>
      <c r="E2423" s="176">
        <v>0</v>
      </c>
    </row>
    <row r="2424" spans="1:5" ht="30">
      <c r="A2424" s="124" t="s">
        <v>4767</v>
      </c>
      <c r="B2424" s="134" t="s">
        <v>4768</v>
      </c>
      <c r="C2424" s="139" t="s">
        <v>1308</v>
      </c>
      <c r="D2424" s="165">
        <v>0</v>
      </c>
      <c r="E2424" s="176">
        <v>0</v>
      </c>
    </row>
    <row r="2425" spans="1:5" ht="30">
      <c r="A2425" s="124" t="s">
        <v>4769</v>
      </c>
      <c r="B2425" s="134" t="s">
        <v>4770</v>
      </c>
      <c r="C2425" s="139" t="s">
        <v>1308</v>
      </c>
      <c r="D2425" s="165">
        <v>0</v>
      </c>
      <c r="E2425" s="176">
        <v>0</v>
      </c>
    </row>
    <row r="2426" spans="1:5" ht="30">
      <c r="A2426" s="124" t="s">
        <v>4771</v>
      </c>
      <c r="B2426" s="134" t="s">
        <v>4772</v>
      </c>
      <c r="C2426" s="139" t="s">
        <v>1308</v>
      </c>
      <c r="D2426" s="165">
        <v>0</v>
      </c>
      <c r="E2426" s="176">
        <v>0</v>
      </c>
    </row>
    <row r="2427" spans="1:5" ht="30">
      <c r="A2427" s="124" t="s">
        <v>4773</v>
      </c>
      <c r="B2427" s="134" t="s">
        <v>4774</v>
      </c>
      <c r="C2427" s="139" t="s">
        <v>1308</v>
      </c>
      <c r="D2427" s="165">
        <v>0</v>
      </c>
      <c r="E2427" s="176">
        <v>0</v>
      </c>
    </row>
    <row r="2428" spans="1:5" ht="30">
      <c r="A2428" s="124" t="s">
        <v>4775</v>
      </c>
      <c r="B2428" s="134" t="s">
        <v>4776</v>
      </c>
      <c r="C2428" s="139" t="s">
        <v>1308</v>
      </c>
      <c r="D2428" s="165">
        <v>0</v>
      </c>
      <c r="E2428" s="176">
        <v>0</v>
      </c>
    </row>
    <row r="2429" spans="1:5" ht="30">
      <c r="A2429" s="124" t="s">
        <v>4777</v>
      </c>
      <c r="B2429" s="134" t="s">
        <v>4778</v>
      </c>
      <c r="C2429" s="139" t="s">
        <v>45</v>
      </c>
      <c r="D2429" s="161">
        <v>3.5371043682098389</v>
      </c>
      <c r="E2429" s="173">
        <v>20.949493408203125</v>
      </c>
    </row>
    <row r="2430" spans="1:5" ht="30">
      <c r="A2430" s="124" t="s">
        <v>4779</v>
      </c>
      <c r="B2430" s="134" t="s">
        <v>4780</v>
      </c>
      <c r="C2430" s="139" t="s">
        <v>3484</v>
      </c>
      <c r="D2430" s="163">
        <v>49223.24609375</v>
      </c>
      <c r="E2430" s="182">
        <v>3.6602152977138758E-4</v>
      </c>
    </row>
    <row r="2431" spans="1:5" ht="30">
      <c r="A2431" s="124" t="s">
        <v>4781</v>
      </c>
      <c r="B2431" s="134" t="s">
        <v>4782</v>
      </c>
      <c r="C2431" s="139" t="s">
        <v>50</v>
      </c>
      <c r="D2431" s="161">
        <v>1.0132377147674561</v>
      </c>
      <c r="E2431" s="172">
        <v>1.0122001171112061</v>
      </c>
    </row>
    <row r="2432" spans="1:5" ht="30">
      <c r="A2432" s="124" t="s">
        <v>4783</v>
      </c>
      <c r="B2432" s="134" t="s">
        <v>4784</v>
      </c>
      <c r="C2432" s="139" t="s">
        <v>42</v>
      </c>
      <c r="D2432" s="167">
        <v>130.07269287109375</v>
      </c>
      <c r="E2432" s="178">
        <v>823.99993896484375</v>
      </c>
    </row>
    <row r="2433" spans="1:5" ht="30">
      <c r="A2433" s="124" t="s">
        <v>4785</v>
      </c>
      <c r="B2433" s="134" t="s">
        <v>4786</v>
      </c>
      <c r="C2433" s="139" t="s">
        <v>20</v>
      </c>
      <c r="D2433" s="162">
        <v>63.256019592285156</v>
      </c>
      <c r="E2433" s="181">
        <v>4.6741760684199107E-7</v>
      </c>
    </row>
    <row r="2434" spans="1:5" ht="30">
      <c r="A2434" s="124" t="s">
        <v>4787</v>
      </c>
      <c r="B2434" s="134" t="s">
        <v>4788</v>
      </c>
      <c r="C2434" s="139" t="s">
        <v>20</v>
      </c>
      <c r="D2434" s="169">
        <v>1.2016429100185633E-3</v>
      </c>
      <c r="E2434" s="176">
        <v>0</v>
      </c>
    </row>
    <row r="2435" spans="1:5" ht="45">
      <c r="A2435" s="124" t="s">
        <v>4789</v>
      </c>
      <c r="B2435" s="134" t="s">
        <v>4790</v>
      </c>
      <c r="C2435" s="139" t="s">
        <v>348</v>
      </c>
      <c r="D2435" s="162">
        <v>85.626358032226563</v>
      </c>
      <c r="E2435" s="176">
        <v>0</v>
      </c>
    </row>
    <row r="2436" spans="1:5" ht="45">
      <c r="A2436" s="124" t="s">
        <v>4791</v>
      </c>
      <c r="B2436" s="134" t="s">
        <v>4792</v>
      </c>
      <c r="C2436" s="139" t="s">
        <v>45</v>
      </c>
      <c r="D2436" s="161">
        <v>6.0645036697387695</v>
      </c>
      <c r="E2436" s="176">
        <v>0</v>
      </c>
    </row>
    <row r="2437" spans="1:5" ht="30">
      <c r="A2437" s="124" t="s">
        <v>4793</v>
      </c>
      <c r="B2437" s="134" t="s">
        <v>4794</v>
      </c>
      <c r="C2437" s="139" t="s">
        <v>353</v>
      </c>
      <c r="D2437" s="166">
        <v>0.61291813850402832</v>
      </c>
      <c r="E2437" s="172">
        <v>1.6056123971939087</v>
      </c>
    </row>
    <row r="2438" spans="1:5" ht="30">
      <c r="A2438" s="124" t="s">
        <v>4795</v>
      </c>
      <c r="B2438" s="134" t="s">
        <v>4796</v>
      </c>
      <c r="C2438" s="139" t="s">
        <v>348</v>
      </c>
      <c r="D2438" s="167">
        <v>114.37100219726562</v>
      </c>
      <c r="E2438" s="178">
        <v>876.16259765625</v>
      </c>
    </row>
    <row r="2439" spans="1:5" ht="45">
      <c r="A2439" s="124" t="s">
        <v>4797</v>
      </c>
      <c r="B2439" s="134" t="s">
        <v>4798</v>
      </c>
      <c r="C2439" s="139" t="s">
        <v>3446</v>
      </c>
      <c r="D2439" s="162">
        <v>28.805086135864258</v>
      </c>
      <c r="E2439" s="173">
        <v>28.624374389648438</v>
      </c>
    </row>
    <row r="2440" spans="1:5" ht="45">
      <c r="A2440" s="124" t="s">
        <v>4799</v>
      </c>
      <c r="B2440" s="134" t="s">
        <v>4800</v>
      </c>
      <c r="C2440" s="139" t="s">
        <v>20</v>
      </c>
      <c r="D2440" s="162">
        <v>13.156033515930176</v>
      </c>
      <c r="E2440" s="181">
        <v>2.1096276114906942E-10</v>
      </c>
    </row>
    <row r="2441" spans="1:5" ht="30">
      <c r="A2441" s="124" t="s">
        <v>4801</v>
      </c>
      <c r="B2441" s="134" t="s">
        <v>4802</v>
      </c>
      <c r="C2441" s="139" t="s">
        <v>162</v>
      </c>
      <c r="D2441" s="162">
        <v>20.184198379516602</v>
      </c>
      <c r="E2441" s="181">
        <v>4.0880283336264256E-7</v>
      </c>
    </row>
    <row r="2442" spans="1:5" ht="30">
      <c r="A2442" s="124" t="s">
        <v>4803</v>
      </c>
      <c r="B2442" s="134" t="s">
        <v>4804</v>
      </c>
      <c r="C2442" s="139" t="s">
        <v>3453</v>
      </c>
      <c r="D2442" s="166">
        <v>0.87053877115249634</v>
      </c>
      <c r="E2442" s="177">
        <v>0.31760618090629578</v>
      </c>
    </row>
    <row r="2443" spans="1:5" ht="45">
      <c r="A2443" s="124" t="s">
        <v>4805</v>
      </c>
      <c r="B2443" s="134" t="s">
        <v>4806</v>
      </c>
      <c r="C2443" s="139" t="s">
        <v>45</v>
      </c>
      <c r="D2443" s="162">
        <v>66.367889404296875</v>
      </c>
      <c r="E2443" s="173">
        <v>75.6376953125</v>
      </c>
    </row>
    <row r="2444" spans="1:5" ht="45">
      <c r="A2444" s="124" t="s">
        <v>4807</v>
      </c>
      <c r="B2444" s="134" t="s">
        <v>4808</v>
      </c>
      <c r="C2444" s="139" t="s">
        <v>45</v>
      </c>
      <c r="D2444" s="161">
        <v>2.9639835357666016</v>
      </c>
      <c r="E2444" s="173">
        <v>20.294240951538086</v>
      </c>
    </row>
    <row r="2445" spans="1:5" ht="45">
      <c r="A2445" s="124" t="s">
        <v>4809</v>
      </c>
      <c r="B2445" s="134" t="s">
        <v>4810</v>
      </c>
      <c r="C2445" s="139" t="s">
        <v>45</v>
      </c>
      <c r="D2445" s="162">
        <v>13.612595558166504</v>
      </c>
      <c r="E2445" s="177">
        <v>2.935522049665451E-2</v>
      </c>
    </row>
    <row r="2446" spans="1:5" ht="45">
      <c r="A2446" s="124" t="s">
        <v>4811</v>
      </c>
      <c r="B2446" s="134" t="s">
        <v>4812</v>
      </c>
      <c r="C2446" s="139" t="s">
        <v>45</v>
      </c>
      <c r="D2446" s="162">
        <v>16.203100204467773</v>
      </c>
      <c r="E2446" s="172">
        <v>3.1277782917022705</v>
      </c>
    </row>
    <row r="2447" spans="1:5" ht="45">
      <c r="A2447" s="124" t="s">
        <v>4813</v>
      </c>
      <c r="B2447" s="134" t="s">
        <v>4814</v>
      </c>
      <c r="C2447" s="139" t="s">
        <v>45</v>
      </c>
      <c r="D2447" s="165">
        <v>0</v>
      </c>
      <c r="E2447" s="176">
        <v>0</v>
      </c>
    </row>
    <row r="2448" spans="1:5" ht="45">
      <c r="A2448" s="124" t="s">
        <v>4815</v>
      </c>
      <c r="B2448" s="134" t="s">
        <v>4816</v>
      </c>
      <c r="C2448" s="139" t="s">
        <v>45</v>
      </c>
      <c r="D2448" s="166">
        <v>0.79824978113174438</v>
      </c>
      <c r="E2448" s="177">
        <v>0.91092920303344727</v>
      </c>
    </row>
    <row r="2449" spans="1:5" ht="45">
      <c r="A2449" s="124" t="s">
        <v>4817</v>
      </c>
      <c r="B2449" s="134" t="s">
        <v>4818</v>
      </c>
      <c r="C2449" s="139" t="s">
        <v>45</v>
      </c>
      <c r="D2449" s="166">
        <v>5.4181106388568878E-2</v>
      </c>
      <c r="E2449" s="176">
        <v>0</v>
      </c>
    </row>
    <row r="2450" spans="1:5" ht="45">
      <c r="A2450" s="124" t="s">
        <v>4819</v>
      </c>
      <c r="B2450" s="134" t="s">
        <v>4820</v>
      </c>
      <c r="C2450" s="139" t="s">
        <v>1317</v>
      </c>
      <c r="D2450" s="162">
        <v>15</v>
      </c>
      <c r="E2450" s="176">
        <v>0</v>
      </c>
    </row>
    <row r="2451" spans="1:5" ht="45">
      <c r="A2451" s="124" t="s">
        <v>4821</v>
      </c>
      <c r="B2451" s="134" t="s">
        <v>4822</v>
      </c>
      <c r="C2451" s="139" t="s">
        <v>1308</v>
      </c>
      <c r="D2451" s="165">
        <v>0</v>
      </c>
      <c r="E2451" s="176">
        <v>0</v>
      </c>
    </row>
    <row r="2452" spans="1:5" ht="45">
      <c r="A2452" s="124" t="s">
        <v>4823</v>
      </c>
      <c r="B2452" s="134" t="s">
        <v>4824</v>
      </c>
      <c r="C2452" s="139" t="s">
        <v>1308</v>
      </c>
      <c r="D2452" s="165">
        <v>0</v>
      </c>
      <c r="E2452" s="176">
        <v>0</v>
      </c>
    </row>
    <row r="2453" spans="1:5" ht="30">
      <c r="A2453" s="124" t="s">
        <v>4825</v>
      </c>
      <c r="B2453" s="134" t="s">
        <v>4826</v>
      </c>
      <c r="C2453" s="139" t="s">
        <v>1308</v>
      </c>
      <c r="D2453" s="165">
        <v>0</v>
      </c>
      <c r="E2453" s="176">
        <v>0</v>
      </c>
    </row>
    <row r="2454" spans="1:5" ht="45">
      <c r="A2454" s="124" t="s">
        <v>4827</v>
      </c>
      <c r="B2454" s="134" t="s">
        <v>4828</v>
      </c>
      <c r="C2454" s="139" t="s">
        <v>1308</v>
      </c>
      <c r="D2454" s="165">
        <v>0</v>
      </c>
      <c r="E2454" s="176">
        <v>0</v>
      </c>
    </row>
    <row r="2455" spans="1:5" ht="30">
      <c r="A2455" s="124" t="s">
        <v>4829</v>
      </c>
      <c r="B2455" s="134" t="s">
        <v>4830</v>
      </c>
      <c r="C2455" s="139" t="s">
        <v>1308</v>
      </c>
      <c r="D2455" s="165">
        <v>0</v>
      </c>
      <c r="E2455" s="176">
        <v>0</v>
      </c>
    </row>
    <row r="2456" spans="1:5" ht="30">
      <c r="A2456" s="124" t="s">
        <v>4831</v>
      </c>
      <c r="B2456" s="134" t="s">
        <v>4832</v>
      </c>
      <c r="C2456" s="139" t="s">
        <v>45</v>
      </c>
      <c r="D2456" s="161">
        <v>3.5371043682098389</v>
      </c>
      <c r="E2456" s="173">
        <v>20.949493408203125</v>
      </c>
    </row>
    <row r="2457" spans="1:5" ht="45">
      <c r="A2457" s="124" t="s">
        <v>4833</v>
      </c>
      <c r="B2457" s="134" t="s">
        <v>4834</v>
      </c>
      <c r="C2457" s="139" t="s">
        <v>3484</v>
      </c>
      <c r="D2457" s="163">
        <v>49223.24609375</v>
      </c>
      <c r="E2457" s="182">
        <v>3.6602152977138758E-4</v>
      </c>
    </row>
    <row r="2458" spans="1:5" ht="30">
      <c r="A2458" s="124" t="s">
        <v>4835</v>
      </c>
      <c r="B2458" s="134" t="s">
        <v>4836</v>
      </c>
      <c r="C2458" s="139" t="s">
        <v>50</v>
      </c>
      <c r="D2458" s="161">
        <v>1.0132377147674561</v>
      </c>
      <c r="E2458" s="172">
        <v>1.0122001171112061</v>
      </c>
    </row>
    <row r="2459" spans="1:5" ht="30">
      <c r="A2459" s="124" t="s">
        <v>4837</v>
      </c>
      <c r="B2459" s="134" t="s">
        <v>4838</v>
      </c>
      <c r="C2459" s="139" t="s">
        <v>42</v>
      </c>
      <c r="D2459" s="167">
        <v>130.07269287109375</v>
      </c>
      <c r="E2459" s="178">
        <v>823.99993896484375</v>
      </c>
    </row>
    <row r="2460" spans="1:5" ht="30">
      <c r="A2460" s="124" t="s">
        <v>4839</v>
      </c>
      <c r="B2460" s="134" t="s">
        <v>4840</v>
      </c>
      <c r="C2460" s="139" t="s">
        <v>20</v>
      </c>
      <c r="D2460" s="162">
        <v>63.256019592285156</v>
      </c>
      <c r="E2460" s="181">
        <v>4.6741760684199107E-7</v>
      </c>
    </row>
    <row r="2461" spans="1:5" ht="30">
      <c r="A2461" s="124" t="s">
        <v>4841</v>
      </c>
      <c r="B2461" s="134" t="s">
        <v>4842</v>
      </c>
      <c r="C2461" s="139" t="s">
        <v>20</v>
      </c>
      <c r="D2461" s="169">
        <v>1.2016429100185633E-3</v>
      </c>
      <c r="E2461" s="176">
        <v>0</v>
      </c>
    </row>
    <row r="2462" spans="1:5" ht="45">
      <c r="A2462" s="124" t="s">
        <v>4843</v>
      </c>
      <c r="B2462" s="134" t="s">
        <v>4844</v>
      </c>
      <c r="C2462" s="139" t="s">
        <v>348</v>
      </c>
      <c r="D2462" s="162">
        <v>85.626358032226563</v>
      </c>
      <c r="E2462" s="176">
        <v>0</v>
      </c>
    </row>
    <row r="2463" spans="1:5" ht="45">
      <c r="A2463" s="124" t="s">
        <v>4845</v>
      </c>
      <c r="B2463" s="134" t="s">
        <v>4846</v>
      </c>
      <c r="C2463" s="139" t="s">
        <v>45</v>
      </c>
      <c r="D2463" s="161">
        <v>6.0645036697387695</v>
      </c>
      <c r="E2463" s="176">
        <v>0</v>
      </c>
    </row>
    <row r="2464" spans="1:5" ht="30">
      <c r="A2464" s="124" t="s">
        <v>4847</v>
      </c>
      <c r="B2464" s="134" t="s">
        <v>4848</v>
      </c>
      <c r="C2464" s="139" t="s">
        <v>353</v>
      </c>
      <c r="D2464" s="166">
        <v>0.61291813850402832</v>
      </c>
      <c r="E2464" s="172">
        <v>1.6056123971939087</v>
      </c>
    </row>
    <row r="2465" spans="1:5" ht="30">
      <c r="A2465" s="124" t="s">
        <v>4849</v>
      </c>
      <c r="B2465" s="134" t="s">
        <v>4850</v>
      </c>
      <c r="C2465" s="139" t="s">
        <v>348</v>
      </c>
      <c r="D2465" s="167">
        <v>114.37100219726562</v>
      </c>
      <c r="E2465" s="178">
        <v>876.16259765625</v>
      </c>
    </row>
    <row r="2466" spans="1:5" ht="45">
      <c r="A2466" s="124" t="s">
        <v>4851</v>
      </c>
      <c r="B2466" s="134" t="s">
        <v>4852</v>
      </c>
      <c r="C2466" s="139" t="s">
        <v>3446</v>
      </c>
      <c r="D2466" s="162">
        <v>28.805086135864258</v>
      </c>
      <c r="E2466" s="173">
        <v>28.624374389648438</v>
      </c>
    </row>
    <row r="2467" spans="1:5" ht="45">
      <c r="A2467" s="124" t="s">
        <v>4853</v>
      </c>
      <c r="B2467" s="134" t="s">
        <v>4854</v>
      </c>
      <c r="C2467" s="139" t="s">
        <v>20</v>
      </c>
      <c r="D2467" s="162">
        <v>13.156033515930176</v>
      </c>
      <c r="E2467" s="181">
        <v>2.1096276114906942E-10</v>
      </c>
    </row>
    <row r="2468" spans="1:5" ht="30">
      <c r="A2468" s="124" t="s">
        <v>4855</v>
      </c>
      <c r="B2468" s="134" t="s">
        <v>4856</v>
      </c>
      <c r="C2468" s="139" t="s">
        <v>162</v>
      </c>
      <c r="D2468" s="162">
        <v>20.184198379516602</v>
      </c>
      <c r="E2468" s="181">
        <v>4.0880283336264256E-7</v>
      </c>
    </row>
    <row r="2469" spans="1:5" ht="30">
      <c r="A2469" s="124" t="s">
        <v>4857</v>
      </c>
      <c r="B2469" s="134" t="s">
        <v>4858</v>
      </c>
      <c r="C2469" s="139" t="s">
        <v>3453</v>
      </c>
      <c r="D2469" s="166">
        <v>0.87053877115249634</v>
      </c>
      <c r="E2469" s="177">
        <v>0.31760618090629578</v>
      </c>
    </row>
    <row r="2470" spans="1:5" ht="45">
      <c r="A2470" s="124" t="s">
        <v>4859</v>
      </c>
      <c r="B2470" s="134" t="s">
        <v>4860</v>
      </c>
      <c r="C2470" s="139" t="s">
        <v>45</v>
      </c>
      <c r="D2470" s="162">
        <v>66.367889404296875</v>
      </c>
      <c r="E2470" s="173">
        <v>75.6376953125</v>
      </c>
    </row>
    <row r="2471" spans="1:5" ht="45">
      <c r="A2471" s="124" t="s">
        <v>4861</v>
      </c>
      <c r="B2471" s="134" t="s">
        <v>4862</v>
      </c>
      <c r="C2471" s="139" t="s">
        <v>45</v>
      </c>
      <c r="D2471" s="161">
        <v>2.9639835357666016</v>
      </c>
      <c r="E2471" s="173">
        <v>20.294240951538086</v>
      </c>
    </row>
    <row r="2472" spans="1:5" ht="45">
      <c r="A2472" s="124" t="s">
        <v>4863</v>
      </c>
      <c r="B2472" s="134" t="s">
        <v>4864</v>
      </c>
      <c r="C2472" s="139" t="s">
        <v>45</v>
      </c>
      <c r="D2472" s="162">
        <v>13.612595558166504</v>
      </c>
      <c r="E2472" s="177">
        <v>2.935522049665451E-2</v>
      </c>
    </row>
    <row r="2473" spans="1:5" ht="45">
      <c r="A2473" s="124" t="s">
        <v>4865</v>
      </c>
      <c r="B2473" s="134" t="s">
        <v>4866</v>
      </c>
      <c r="C2473" s="139" t="s">
        <v>45</v>
      </c>
      <c r="D2473" s="162">
        <v>16.203100204467773</v>
      </c>
      <c r="E2473" s="172">
        <v>3.1277782917022705</v>
      </c>
    </row>
    <row r="2474" spans="1:5" ht="45">
      <c r="A2474" s="124" t="s">
        <v>4867</v>
      </c>
      <c r="B2474" s="134" t="s">
        <v>4868</v>
      </c>
      <c r="C2474" s="139" t="s">
        <v>45</v>
      </c>
      <c r="D2474" s="165">
        <v>0</v>
      </c>
      <c r="E2474" s="176">
        <v>0</v>
      </c>
    </row>
    <row r="2475" spans="1:5" ht="45">
      <c r="A2475" s="124" t="s">
        <v>4869</v>
      </c>
      <c r="B2475" s="134" t="s">
        <v>4870</v>
      </c>
      <c r="C2475" s="139" t="s">
        <v>45</v>
      </c>
      <c r="D2475" s="166">
        <v>0.79824978113174438</v>
      </c>
      <c r="E2475" s="177">
        <v>0.91092920303344727</v>
      </c>
    </row>
    <row r="2476" spans="1:5" ht="45">
      <c r="A2476" s="124" t="s">
        <v>4871</v>
      </c>
      <c r="B2476" s="134" t="s">
        <v>4872</v>
      </c>
      <c r="C2476" s="139" t="s">
        <v>45</v>
      </c>
      <c r="D2476" s="166">
        <v>5.4181106388568878E-2</v>
      </c>
      <c r="E2476" s="176">
        <v>0</v>
      </c>
    </row>
    <row r="2477" spans="1:5" ht="45">
      <c r="A2477" s="124" t="s">
        <v>4873</v>
      </c>
      <c r="B2477" s="134" t="s">
        <v>4874</v>
      </c>
      <c r="C2477" s="139" t="s">
        <v>1317</v>
      </c>
      <c r="D2477" s="162">
        <v>15</v>
      </c>
      <c r="E2477" s="176">
        <v>0</v>
      </c>
    </row>
    <row r="2478" spans="1:5" ht="45">
      <c r="A2478" s="124" t="s">
        <v>4875</v>
      </c>
      <c r="B2478" s="134" t="s">
        <v>4876</v>
      </c>
      <c r="C2478" s="139" t="s">
        <v>1308</v>
      </c>
      <c r="D2478" s="165">
        <v>0</v>
      </c>
      <c r="E2478" s="176">
        <v>0</v>
      </c>
    </row>
    <row r="2479" spans="1:5" ht="45">
      <c r="A2479" s="124" t="s">
        <v>4877</v>
      </c>
      <c r="B2479" s="134" t="s">
        <v>4878</v>
      </c>
      <c r="C2479" s="139" t="s">
        <v>1308</v>
      </c>
      <c r="D2479" s="165">
        <v>0</v>
      </c>
      <c r="E2479" s="176">
        <v>0</v>
      </c>
    </row>
    <row r="2480" spans="1:5" ht="30">
      <c r="A2480" s="124" t="s">
        <v>4879</v>
      </c>
      <c r="B2480" s="134" t="s">
        <v>4880</v>
      </c>
      <c r="C2480" s="139" t="s">
        <v>1308</v>
      </c>
      <c r="D2480" s="165">
        <v>0</v>
      </c>
      <c r="E2480" s="176">
        <v>0</v>
      </c>
    </row>
    <row r="2481" spans="1:5" ht="45">
      <c r="A2481" s="124" t="s">
        <v>4881</v>
      </c>
      <c r="B2481" s="134" t="s">
        <v>4882</v>
      </c>
      <c r="C2481" s="139" t="s">
        <v>1308</v>
      </c>
      <c r="D2481" s="165">
        <v>0</v>
      </c>
      <c r="E2481" s="176">
        <v>0</v>
      </c>
    </row>
    <row r="2482" spans="1:5" ht="30">
      <c r="A2482" s="124" t="s">
        <v>4883</v>
      </c>
      <c r="B2482" s="134" t="s">
        <v>4884</v>
      </c>
      <c r="C2482" s="139" t="s">
        <v>1308</v>
      </c>
      <c r="D2482" s="165">
        <v>0</v>
      </c>
      <c r="E2482" s="176">
        <v>0</v>
      </c>
    </row>
    <row r="2483" spans="1:5" ht="30">
      <c r="A2483" s="124" t="s">
        <v>4885</v>
      </c>
      <c r="B2483" s="134" t="s">
        <v>4886</v>
      </c>
      <c r="C2483" s="139" t="s">
        <v>45</v>
      </c>
      <c r="D2483" s="161">
        <v>3.5371043682098389</v>
      </c>
      <c r="E2483" s="173">
        <v>20.949493408203125</v>
      </c>
    </row>
    <row r="2484" spans="1:5" ht="45">
      <c r="A2484" s="124" t="s">
        <v>4887</v>
      </c>
      <c r="B2484" s="134" t="s">
        <v>4888</v>
      </c>
      <c r="C2484" s="139" t="s">
        <v>3484</v>
      </c>
      <c r="D2484" s="163">
        <v>49223.24609375</v>
      </c>
      <c r="E2484" s="182">
        <v>3.6602152977138758E-4</v>
      </c>
    </row>
    <row r="2485" spans="1:5" ht="45">
      <c r="A2485" s="124" t="s">
        <v>4889</v>
      </c>
      <c r="B2485" s="134" t="s">
        <v>4890</v>
      </c>
      <c r="C2485" s="139" t="s">
        <v>50</v>
      </c>
      <c r="D2485" s="161">
        <v>1.0132377147674561</v>
      </c>
      <c r="E2485" s="172">
        <v>1.0122001171112061</v>
      </c>
    </row>
    <row r="2486" spans="1:5" ht="45">
      <c r="A2486" s="124" t="s">
        <v>4891</v>
      </c>
      <c r="B2486" s="134" t="s">
        <v>4892</v>
      </c>
      <c r="C2486" s="139" t="s">
        <v>42</v>
      </c>
      <c r="D2486" s="167">
        <v>130.08090209960937</v>
      </c>
      <c r="E2486" s="178">
        <v>823.99993896484375</v>
      </c>
    </row>
    <row r="2487" spans="1:5" ht="45">
      <c r="A2487" s="124" t="s">
        <v>4893</v>
      </c>
      <c r="B2487" s="134" t="s">
        <v>4894</v>
      </c>
      <c r="C2487" s="139" t="s">
        <v>20</v>
      </c>
      <c r="D2487" s="167">
        <v>126.51203918457031</v>
      </c>
      <c r="E2487" s="181">
        <v>4.6741760684199107E-7</v>
      </c>
    </row>
    <row r="2488" spans="1:5" ht="45">
      <c r="A2488" s="124" t="s">
        <v>4895</v>
      </c>
      <c r="B2488" s="134" t="s">
        <v>4896</v>
      </c>
      <c r="C2488" s="139" t="s">
        <v>20</v>
      </c>
      <c r="D2488" s="169">
        <v>2.4032858200371265E-3</v>
      </c>
      <c r="E2488" s="176">
        <v>0</v>
      </c>
    </row>
    <row r="2489" spans="1:5" ht="45">
      <c r="A2489" s="124" t="s">
        <v>4897</v>
      </c>
      <c r="B2489" s="134" t="s">
        <v>4898</v>
      </c>
      <c r="C2489" s="139" t="s">
        <v>348</v>
      </c>
      <c r="D2489" s="162">
        <v>85.633628845214844</v>
      </c>
      <c r="E2489" s="176">
        <v>0</v>
      </c>
    </row>
    <row r="2490" spans="1:5" ht="45">
      <c r="A2490" s="124" t="s">
        <v>4899</v>
      </c>
      <c r="B2490" s="134" t="s">
        <v>4900</v>
      </c>
      <c r="C2490" s="139" t="s">
        <v>45</v>
      </c>
      <c r="D2490" s="161">
        <v>6.0630154609680176</v>
      </c>
      <c r="E2490" s="176">
        <v>0</v>
      </c>
    </row>
    <row r="2491" spans="1:5" ht="45">
      <c r="A2491" s="124" t="s">
        <v>4901</v>
      </c>
      <c r="B2491" s="134" t="s">
        <v>4902</v>
      </c>
      <c r="C2491" s="139" t="s">
        <v>353</v>
      </c>
      <c r="D2491" s="166">
        <v>0.61294054985046387</v>
      </c>
      <c r="E2491" s="172">
        <v>1.6056123971939087</v>
      </c>
    </row>
    <row r="2492" spans="1:5" ht="45">
      <c r="A2492" s="124" t="s">
        <v>4903</v>
      </c>
      <c r="B2492" s="134" t="s">
        <v>4904</v>
      </c>
      <c r="C2492" s="139" t="s">
        <v>348</v>
      </c>
      <c r="D2492" s="167">
        <v>114.38004302978516</v>
      </c>
      <c r="E2492" s="178">
        <v>876.16259765625</v>
      </c>
    </row>
    <row r="2493" spans="1:5" ht="45">
      <c r="A2493" s="124" t="s">
        <v>4905</v>
      </c>
      <c r="B2493" s="134" t="s">
        <v>4906</v>
      </c>
      <c r="C2493" s="139" t="s">
        <v>3446</v>
      </c>
      <c r="D2493" s="162">
        <v>28.805086135864258</v>
      </c>
      <c r="E2493" s="173">
        <v>28.624374389648438</v>
      </c>
    </row>
    <row r="2494" spans="1:5" ht="45">
      <c r="A2494" s="124" t="s">
        <v>4907</v>
      </c>
      <c r="B2494" s="134" t="s">
        <v>4908</v>
      </c>
      <c r="C2494" s="139" t="s">
        <v>20</v>
      </c>
      <c r="D2494" s="162">
        <v>26.312067031860352</v>
      </c>
      <c r="E2494" s="181">
        <v>2.1096273339349381E-10</v>
      </c>
    </row>
    <row r="2495" spans="1:5" ht="45">
      <c r="A2495" s="124" t="s">
        <v>4909</v>
      </c>
      <c r="B2495" s="134" t="s">
        <v>4910</v>
      </c>
      <c r="C2495" s="139" t="s">
        <v>162</v>
      </c>
      <c r="D2495" s="162">
        <v>40.369213104248047</v>
      </c>
      <c r="E2495" s="181">
        <v>4.0880283336264256E-7</v>
      </c>
    </row>
    <row r="2496" spans="1:5" ht="45">
      <c r="A2496" s="124" t="s">
        <v>4911</v>
      </c>
      <c r="B2496" s="134" t="s">
        <v>4912</v>
      </c>
      <c r="C2496" s="139" t="s">
        <v>3453</v>
      </c>
      <c r="D2496" s="166">
        <v>0.8705211877822876</v>
      </c>
      <c r="E2496" s="177">
        <v>0.31760618090629578</v>
      </c>
    </row>
    <row r="2497" spans="1:5" ht="45">
      <c r="A2497" s="124" t="s">
        <v>4913</v>
      </c>
      <c r="B2497" s="134" t="s">
        <v>4914</v>
      </c>
      <c r="C2497" s="139" t="s">
        <v>45</v>
      </c>
      <c r="D2497" s="162">
        <v>66.367889404296875</v>
      </c>
      <c r="E2497" s="173">
        <v>75.6376953125</v>
      </c>
    </row>
    <row r="2498" spans="1:5" ht="45">
      <c r="A2498" s="124" t="s">
        <v>4915</v>
      </c>
      <c r="B2498" s="134" t="s">
        <v>4916</v>
      </c>
      <c r="C2498" s="139" t="s">
        <v>45</v>
      </c>
      <c r="D2498" s="161">
        <v>2.9639835357666016</v>
      </c>
      <c r="E2498" s="173">
        <v>20.294239044189453</v>
      </c>
    </row>
    <row r="2499" spans="1:5" ht="45">
      <c r="A2499" s="124" t="s">
        <v>4917</v>
      </c>
      <c r="B2499" s="134" t="s">
        <v>4918</v>
      </c>
      <c r="C2499" s="139" t="s">
        <v>45</v>
      </c>
      <c r="D2499" s="162">
        <v>13.612595558166504</v>
      </c>
      <c r="E2499" s="177">
        <v>2.9355216771364212E-2</v>
      </c>
    </row>
    <row r="2500" spans="1:5" ht="45">
      <c r="A2500" s="124" t="s">
        <v>4919</v>
      </c>
      <c r="B2500" s="134" t="s">
        <v>4920</v>
      </c>
      <c r="C2500" s="139" t="s">
        <v>45</v>
      </c>
      <c r="D2500" s="162">
        <v>16.203100204467773</v>
      </c>
      <c r="E2500" s="172">
        <v>3.1277782917022705</v>
      </c>
    </row>
    <row r="2501" spans="1:5" ht="45">
      <c r="A2501" s="124" t="s">
        <v>4921</v>
      </c>
      <c r="B2501" s="134" t="s">
        <v>4922</v>
      </c>
      <c r="C2501" s="139" t="s">
        <v>45</v>
      </c>
      <c r="D2501" s="165">
        <v>0</v>
      </c>
      <c r="E2501" s="176">
        <v>0</v>
      </c>
    </row>
    <row r="2502" spans="1:5" ht="45">
      <c r="A2502" s="124" t="s">
        <v>4923</v>
      </c>
      <c r="B2502" s="134" t="s">
        <v>4924</v>
      </c>
      <c r="C2502" s="139" t="s">
        <v>45</v>
      </c>
      <c r="D2502" s="166">
        <v>0.79824978113174438</v>
      </c>
      <c r="E2502" s="177">
        <v>0.91092914342880249</v>
      </c>
    </row>
    <row r="2503" spans="1:5" ht="45">
      <c r="A2503" s="124" t="s">
        <v>4925</v>
      </c>
      <c r="B2503" s="134" t="s">
        <v>4926</v>
      </c>
      <c r="C2503" s="139" t="s">
        <v>45</v>
      </c>
      <c r="D2503" s="166">
        <v>5.4181110113859177E-2</v>
      </c>
      <c r="E2503" s="176">
        <v>0</v>
      </c>
    </row>
    <row r="2504" spans="1:5" ht="45">
      <c r="A2504" s="124" t="s">
        <v>4927</v>
      </c>
      <c r="B2504" s="134" t="s">
        <v>4928</v>
      </c>
      <c r="C2504" s="139" t="s">
        <v>1317</v>
      </c>
      <c r="D2504" s="162">
        <v>15</v>
      </c>
      <c r="E2504" s="176">
        <v>0</v>
      </c>
    </row>
    <row r="2505" spans="1:5" ht="45">
      <c r="A2505" s="124" t="s">
        <v>4929</v>
      </c>
      <c r="B2505" s="134" t="s">
        <v>4930</v>
      </c>
      <c r="C2505" s="139" t="s">
        <v>1308</v>
      </c>
      <c r="D2505" s="165">
        <v>0</v>
      </c>
      <c r="E2505" s="176">
        <v>0</v>
      </c>
    </row>
    <row r="2506" spans="1:5" ht="45">
      <c r="A2506" s="124" t="s">
        <v>4931</v>
      </c>
      <c r="B2506" s="134" t="s">
        <v>4932</v>
      </c>
      <c r="C2506" s="139" t="s">
        <v>1308</v>
      </c>
      <c r="D2506" s="165">
        <v>0</v>
      </c>
      <c r="E2506" s="176">
        <v>0</v>
      </c>
    </row>
    <row r="2507" spans="1:5" ht="45">
      <c r="A2507" s="124" t="s">
        <v>4933</v>
      </c>
      <c r="B2507" s="134" t="s">
        <v>4934</v>
      </c>
      <c r="C2507" s="139" t="s">
        <v>1308</v>
      </c>
      <c r="D2507" s="165">
        <v>0</v>
      </c>
      <c r="E2507" s="176">
        <v>0</v>
      </c>
    </row>
    <row r="2508" spans="1:5" ht="45">
      <c r="A2508" s="124" t="s">
        <v>4935</v>
      </c>
      <c r="B2508" s="134" t="s">
        <v>4936</v>
      </c>
      <c r="C2508" s="139" t="s">
        <v>1308</v>
      </c>
      <c r="D2508" s="165">
        <v>0</v>
      </c>
      <c r="E2508" s="176">
        <v>0</v>
      </c>
    </row>
    <row r="2509" spans="1:5" ht="45">
      <c r="A2509" s="124" t="s">
        <v>4937</v>
      </c>
      <c r="B2509" s="134" t="s">
        <v>4938</v>
      </c>
      <c r="C2509" s="139" t="s">
        <v>1308</v>
      </c>
      <c r="D2509" s="165">
        <v>0</v>
      </c>
      <c r="E2509" s="176">
        <v>0</v>
      </c>
    </row>
    <row r="2510" spans="1:5" ht="45">
      <c r="A2510" s="124" t="s">
        <v>4939</v>
      </c>
      <c r="B2510" s="134" t="s">
        <v>4940</v>
      </c>
      <c r="C2510" s="139" t="s">
        <v>45</v>
      </c>
      <c r="D2510" s="161">
        <v>3.5371043682098389</v>
      </c>
      <c r="E2510" s="173">
        <v>20.949491500854492</v>
      </c>
    </row>
    <row r="2511" spans="1:5" ht="45">
      <c r="A2511" s="124" t="s">
        <v>4941</v>
      </c>
      <c r="B2511" s="134" t="s">
        <v>4942</v>
      </c>
      <c r="C2511" s="139" t="s">
        <v>3484</v>
      </c>
      <c r="D2511" s="163">
        <v>98446.4921875</v>
      </c>
      <c r="E2511" s="182">
        <v>3.6602152977138758E-4</v>
      </c>
    </row>
    <row r="2512" spans="1:5" ht="30">
      <c r="A2512" s="124" t="s">
        <v>4943</v>
      </c>
      <c r="B2512" s="134" t="s">
        <v>4944</v>
      </c>
      <c r="C2512" s="139" t="s">
        <v>50</v>
      </c>
      <c r="D2512" s="162">
        <v>10.449999809265137</v>
      </c>
      <c r="E2512" s="173">
        <v>10.449883460998535</v>
      </c>
    </row>
    <row r="2513" spans="1:5" ht="30">
      <c r="A2513" s="124" t="s">
        <v>4945</v>
      </c>
      <c r="B2513" s="134" t="s">
        <v>4946</v>
      </c>
      <c r="C2513" s="139" t="s">
        <v>42</v>
      </c>
      <c r="D2513" s="167">
        <v>381.83978271484375</v>
      </c>
      <c r="E2513" s="178">
        <v>181.80690002441406</v>
      </c>
    </row>
    <row r="2514" spans="1:5" ht="30">
      <c r="A2514" s="124" t="s">
        <v>4947</v>
      </c>
      <c r="B2514" s="134" t="s">
        <v>4948</v>
      </c>
      <c r="C2514" s="139" t="s">
        <v>20</v>
      </c>
      <c r="D2514" s="162">
        <v>84.694374084472656</v>
      </c>
      <c r="E2514" s="172">
        <v>3.7510507106781006</v>
      </c>
    </row>
    <row r="2515" spans="1:5" ht="30">
      <c r="A2515" s="124" t="s">
        <v>4949</v>
      </c>
      <c r="B2515" s="134" t="s">
        <v>4950</v>
      </c>
      <c r="C2515" s="139" t="s">
        <v>353</v>
      </c>
      <c r="D2515" s="161">
        <v>7.3874211311340332</v>
      </c>
      <c r="E2515" s="172">
        <v>4.880129337310791</v>
      </c>
    </row>
    <row r="2516" spans="1:5" ht="30">
      <c r="A2516" s="124" t="s">
        <v>4951</v>
      </c>
      <c r="B2516" s="134" t="s">
        <v>4952</v>
      </c>
      <c r="C2516" s="139" t="s">
        <v>348</v>
      </c>
      <c r="D2516" s="163">
        <v>3224.99853515625</v>
      </c>
      <c r="E2516" s="175">
        <v>2010.0650634765625</v>
      </c>
    </row>
    <row r="2517" spans="1:5" ht="30">
      <c r="A2517" s="124" t="s">
        <v>4953</v>
      </c>
      <c r="B2517" s="134" t="s">
        <v>4954</v>
      </c>
      <c r="C2517" s="139" t="s">
        <v>348</v>
      </c>
      <c r="D2517" s="167">
        <v>677.50994873046875</v>
      </c>
      <c r="E2517" s="178">
        <v>-537.4234619140625</v>
      </c>
    </row>
    <row r="2518" spans="1:5" ht="30">
      <c r="A2518" s="124" t="s">
        <v>4955</v>
      </c>
      <c r="B2518" s="134" t="s">
        <v>4956</v>
      </c>
      <c r="C2518" s="139"/>
      <c r="D2518" s="161">
        <v>1.2222667932510376</v>
      </c>
      <c r="E2518" s="177">
        <v>0.61709964275360107</v>
      </c>
    </row>
    <row r="2519" spans="1:5" ht="30">
      <c r="A2519" s="124" t="s">
        <v>4957</v>
      </c>
      <c r="B2519" s="134" t="s">
        <v>4958</v>
      </c>
      <c r="C2519" s="139" t="s">
        <v>3453</v>
      </c>
      <c r="D2519" s="161">
        <v>3.5106751918792725</v>
      </c>
      <c r="E2519" s="172">
        <v>8.663482666015625</v>
      </c>
    </row>
    <row r="2520" spans="1:5" ht="30">
      <c r="A2520" s="124" t="s">
        <v>4959</v>
      </c>
      <c r="B2520" s="134" t="s">
        <v>4960</v>
      </c>
      <c r="C2520" s="139" t="s">
        <v>353</v>
      </c>
      <c r="D2520" s="161">
        <v>2.1201803684234619</v>
      </c>
      <c r="E2520" s="172">
        <v>2.6157262325286865</v>
      </c>
    </row>
    <row r="2521" spans="1:5" ht="30">
      <c r="A2521" s="124" t="s">
        <v>4961</v>
      </c>
      <c r="B2521" s="134" t="s">
        <v>4962</v>
      </c>
      <c r="C2521" s="139" t="s">
        <v>4963</v>
      </c>
      <c r="D2521" s="166">
        <v>5.3443048149347305E-2</v>
      </c>
      <c r="E2521" s="177">
        <v>3.5758156329393387E-2</v>
      </c>
    </row>
    <row r="2522" spans="1:5" ht="30">
      <c r="A2522" s="124" t="s">
        <v>4964</v>
      </c>
      <c r="B2522" s="134" t="s">
        <v>4965</v>
      </c>
      <c r="C2522" s="139" t="s">
        <v>4966</v>
      </c>
      <c r="D2522" s="170">
        <v>2.3668504582019523E-5</v>
      </c>
      <c r="E2522" s="181">
        <v>1.5141708900046069E-5</v>
      </c>
    </row>
    <row r="2523" spans="1:5" ht="30">
      <c r="A2523" s="124" t="s">
        <v>4967</v>
      </c>
      <c r="B2523" s="134" t="s">
        <v>4968</v>
      </c>
      <c r="C2523" s="139" t="s">
        <v>50</v>
      </c>
      <c r="D2523" s="162">
        <v>10.449999809265137</v>
      </c>
      <c r="E2523" s="173">
        <v>10.449883460998535</v>
      </c>
    </row>
    <row r="2524" spans="1:5" ht="30">
      <c r="A2524" s="124" t="s">
        <v>4969</v>
      </c>
      <c r="B2524" s="134" t="s">
        <v>4970</v>
      </c>
      <c r="C2524" s="139" t="s">
        <v>42</v>
      </c>
      <c r="D2524" s="167">
        <v>381.83978271484375</v>
      </c>
      <c r="E2524" s="178">
        <v>181.80690002441406</v>
      </c>
    </row>
    <row r="2525" spans="1:5" ht="30">
      <c r="A2525" s="124" t="s">
        <v>4971</v>
      </c>
      <c r="B2525" s="134" t="s">
        <v>4972</v>
      </c>
      <c r="C2525" s="139" t="s">
        <v>20</v>
      </c>
      <c r="D2525" s="162">
        <v>77.819297790527344</v>
      </c>
      <c r="E2525" s="172">
        <v>3.7510497570037842</v>
      </c>
    </row>
    <row r="2526" spans="1:5" ht="30">
      <c r="A2526" s="124" t="s">
        <v>4973</v>
      </c>
      <c r="B2526" s="134" t="s">
        <v>4974</v>
      </c>
      <c r="C2526" s="139" t="s">
        <v>353</v>
      </c>
      <c r="D2526" s="161">
        <v>7.3874211311340332</v>
      </c>
      <c r="E2526" s="172">
        <v>4.880129337310791</v>
      </c>
    </row>
    <row r="2527" spans="1:5" ht="30">
      <c r="A2527" s="124" t="s">
        <v>4975</v>
      </c>
      <c r="B2527" s="134" t="s">
        <v>4976</v>
      </c>
      <c r="C2527" s="139" t="s">
        <v>348</v>
      </c>
      <c r="D2527" s="163">
        <v>3224.99853515625</v>
      </c>
      <c r="E2527" s="175">
        <v>2010.0650634765625</v>
      </c>
    </row>
    <row r="2528" spans="1:5" ht="30">
      <c r="A2528" s="124" t="s">
        <v>4977</v>
      </c>
      <c r="B2528" s="134" t="s">
        <v>4978</v>
      </c>
      <c r="C2528" s="139" t="s">
        <v>348</v>
      </c>
      <c r="D2528" s="167">
        <v>677.50994873046875</v>
      </c>
      <c r="E2528" s="178">
        <v>-537.4234619140625</v>
      </c>
    </row>
    <row r="2529" spans="1:5" ht="30">
      <c r="A2529" s="124" t="s">
        <v>4979</v>
      </c>
      <c r="B2529" s="134" t="s">
        <v>4980</v>
      </c>
      <c r="C2529" s="139"/>
      <c r="D2529" s="161">
        <v>1.2222667932510376</v>
      </c>
      <c r="E2529" s="177">
        <v>0.61709964275360107</v>
      </c>
    </row>
    <row r="2530" spans="1:5" ht="30">
      <c r="A2530" s="124" t="s">
        <v>4981</v>
      </c>
      <c r="B2530" s="134" t="s">
        <v>4982</v>
      </c>
      <c r="C2530" s="139" t="s">
        <v>3453</v>
      </c>
      <c r="D2530" s="161">
        <v>3.5106751918792725</v>
      </c>
      <c r="E2530" s="172">
        <v>8.663482666015625</v>
      </c>
    </row>
    <row r="2531" spans="1:5" ht="30">
      <c r="A2531" s="124" t="s">
        <v>4983</v>
      </c>
      <c r="B2531" s="134" t="s">
        <v>4984</v>
      </c>
      <c r="C2531" s="139" t="s">
        <v>353</v>
      </c>
      <c r="D2531" s="161">
        <v>2.1201803684234619</v>
      </c>
      <c r="E2531" s="172">
        <v>2.6157262325286865</v>
      </c>
    </row>
    <row r="2532" spans="1:5" ht="45">
      <c r="A2532" s="124" t="s">
        <v>4985</v>
      </c>
      <c r="B2532" s="134" t="s">
        <v>4986</v>
      </c>
      <c r="C2532" s="139" t="s">
        <v>4963</v>
      </c>
      <c r="D2532" s="166">
        <v>5.3443048149347305E-2</v>
      </c>
      <c r="E2532" s="177">
        <v>3.5758156329393387E-2</v>
      </c>
    </row>
    <row r="2533" spans="1:5" ht="45">
      <c r="A2533" s="124" t="s">
        <v>4987</v>
      </c>
      <c r="B2533" s="134" t="s">
        <v>4988</v>
      </c>
      <c r="C2533" s="139" t="s">
        <v>4966</v>
      </c>
      <c r="D2533" s="170">
        <v>2.3668504582019523E-5</v>
      </c>
      <c r="E2533" s="181">
        <v>1.5141708900046069E-5</v>
      </c>
    </row>
    <row r="2534" spans="1:5" ht="30">
      <c r="A2534" s="124" t="s">
        <v>4989</v>
      </c>
      <c r="B2534" s="134" t="s">
        <v>4990</v>
      </c>
      <c r="C2534" s="139" t="s">
        <v>50</v>
      </c>
      <c r="D2534" s="161">
        <v>2.75</v>
      </c>
      <c r="E2534" s="172">
        <v>2.749969482421875</v>
      </c>
    </row>
    <row r="2535" spans="1:5" ht="30">
      <c r="A2535" s="124" t="s">
        <v>4991</v>
      </c>
      <c r="B2535" s="134" t="s">
        <v>4992</v>
      </c>
      <c r="C2535" s="139" t="s">
        <v>42</v>
      </c>
      <c r="D2535" s="167">
        <v>237.28424072265625</v>
      </c>
      <c r="E2535" s="178">
        <v>130.58197021484375</v>
      </c>
    </row>
    <row r="2536" spans="1:5" ht="30">
      <c r="A2536" s="124" t="s">
        <v>4993</v>
      </c>
      <c r="B2536" s="134" t="s">
        <v>4994</v>
      </c>
      <c r="C2536" s="139" t="s">
        <v>20</v>
      </c>
      <c r="D2536" s="162">
        <v>77.819297790527344</v>
      </c>
      <c r="E2536" s="172">
        <v>3.7510497570037842</v>
      </c>
    </row>
    <row r="2537" spans="1:5" ht="30">
      <c r="A2537" s="124" t="s">
        <v>4995</v>
      </c>
      <c r="B2537" s="134" t="s">
        <v>4996</v>
      </c>
      <c r="C2537" s="139" t="s">
        <v>353</v>
      </c>
      <c r="D2537" s="161">
        <v>7.5095844268798828</v>
      </c>
      <c r="E2537" s="172">
        <v>5.3199844360351563</v>
      </c>
    </row>
    <row r="2538" spans="1:5" ht="30">
      <c r="A2538" s="124" t="s">
        <v>4997</v>
      </c>
      <c r="B2538" s="134" t="s">
        <v>4998</v>
      </c>
      <c r="C2538" s="139" t="s">
        <v>348</v>
      </c>
      <c r="D2538" s="164">
        <v>2943</v>
      </c>
      <c r="E2538" s="175">
        <v>2034.2894287109375</v>
      </c>
    </row>
    <row r="2539" spans="1:5" ht="30">
      <c r="A2539" s="124" t="s">
        <v>4999</v>
      </c>
      <c r="B2539" s="134" t="s">
        <v>5000</v>
      </c>
      <c r="C2539" s="139" t="s">
        <v>348</v>
      </c>
      <c r="D2539" s="167">
        <v>395.51156616210937</v>
      </c>
      <c r="E2539" s="178">
        <v>-513.19903564453125</v>
      </c>
    </row>
    <row r="2540" spans="1:5" ht="30">
      <c r="A2540" s="124" t="s">
        <v>5001</v>
      </c>
      <c r="B2540" s="134" t="s">
        <v>5002</v>
      </c>
      <c r="C2540" s="139"/>
      <c r="D2540" s="161">
        <v>1.1022607088088989</v>
      </c>
      <c r="E2540" s="177">
        <v>0.68388873338699341</v>
      </c>
    </row>
    <row r="2541" spans="1:5" ht="30">
      <c r="A2541" s="124" t="s">
        <v>5003</v>
      </c>
      <c r="B2541" s="134" t="s">
        <v>5004</v>
      </c>
      <c r="C2541" s="139" t="s">
        <v>3453</v>
      </c>
      <c r="D2541" s="161">
        <v>1.1797853708267212</v>
      </c>
      <c r="E2541" s="172">
        <v>2.2230386734008789</v>
      </c>
    </row>
    <row r="2542" spans="1:5" ht="30">
      <c r="A2542" s="124" t="s">
        <v>5005</v>
      </c>
      <c r="B2542" s="134" t="s">
        <v>5006</v>
      </c>
      <c r="C2542" s="139" t="s">
        <v>353</v>
      </c>
      <c r="D2542" s="161">
        <v>2.0332088470458984</v>
      </c>
      <c r="E2542" s="172">
        <v>4.2642002105712891</v>
      </c>
    </row>
    <row r="2543" spans="1:5" ht="30">
      <c r="A2543" s="124" t="s">
        <v>5007</v>
      </c>
      <c r="B2543" s="134" t="s">
        <v>5008</v>
      </c>
      <c r="C2543" s="139" t="s">
        <v>4963</v>
      </c>
      <c r="D2543" s="166">
        <v>3.726658970117569E-2</v>
      </c>
      <c r="E2543" s="177">
        <v>2.8246454894542694E-2</v>
      </c>
    </row>
    <row r="2544" spans="1:5" ht="30">
      <c r="A2544" s="124" t="s">
        <v>5009</v>
      </c>
      <c r="B2544" s="134" t="s">
        <v>5010</v>
      </c>
      <c r="C2544" s="139" t="s">
        <v>4966</v>
      </c>
      <c r="D2544" s="170">
        <v>1.7671842215349898E-5</v>
      </c>
      <c r="E2544" s="181">
        <v>1.3342558304429986E-5</v>
      </c>
    </row>
    <row r="2545" spans="1:5" ht="30">
      <c r="A2545" s="124" t="s">
        <v>5011</v>
      </c>
      <c r="B2545" s="134" t="s">
        <v>5012</v>
      </c>
      <c r="C2545" s="139" t="s">
        <v>50</v>
      </c>
      <c r="D2545" s="161">
        <v>2.75</v>
      </c>
      <c r="E2545" s="172">
        <v>2.749969482421875</v>
      </c>
    </row>
    <row r="2546" spans="1:5" ht="30">
      <c r="A2546" s="124" t="s">
        <v>5013</v>
      </c>
      <c r="B2546" s="134" t="s">
        <v>5014</v>
      </c>
      <c r="C2546" s="139" t="s">
        <v>42</v>
      </c>
      <c r="D2546" s="167">
        <v>237.28424072265625</v>
      </c>
      <c r="E2546" s="178">
        <v>130.58197021484375</v>
      </c>
    </row>
    <row r="2547" spans="1:5" ht="30">
      <c r="A2547" s="124" t="s">
        <v>5015</v>
      </c>
      <c r="B2547" s="134" t="s">
        <v>5016</v>
      </c>
      <c r="C2547" s="139" t="s">
        <v>20</v>
      </c>
      <c r="D2547" s="162">
        <v>73.090240478515625</v>
      </c>
      <c r="E2547" s="172">
        <v>3.411163330078125</v>
      </c>
    </row>
    <row r="2548" spans="1:5" ht="30">
      <c r="A2548" s="124" t="s">
        <v>5017</v>
      </c>
      <c r="B2548" s="134" t="s">
        <v>5018</v>
      </c>
      <c r="C2548" s="139" t="s">
        <v>353</v>
      </c>
      <c r="D2548" s="161">
        <v>7.5095844268798828</v>
      </c>
      <c r="E2548" s="172">
        <v>5.3199844360351563</v>
      </c>
    </row>
    <row r="2549" spans="1:5" ht="30">
      <c r="A2549" s="124" t="s">
        <v>5019</v>
      </c>
      <c r="B2549" s="134" t="s">
        <v>5020</v>
      </c>
      <c r="C2549" s="139" t="s">
        <v>348</v>
      </c>
      <c r="D2549" s="164">
        <v>2943</v>
      </c>
      <c r="E2549" s="175">
        <v>2034.2894287109375</v>
      </c>
    </row>
    <row r="2550" spans="1:5" ht="30">
      <c r="A2550" s="124" t="s">
        <v>5021</v>
      </c>
      <c r="B2550" s="134" t="s">
        <v>5022</v>
      </c>
      <c r="C2550" s="139" t="s">
        <v>348</v>
      </c>
      <c r="D2550" s="167">
        <v>395.51156616210937</v>
      </c>
      <c r="E2550" s="178">
        <v>-513.19903564453125</v>
      </c>
    </row>
    <row r="2551" spans="1:5" ht="30">
      <c r="A2551" s="124" t="s">
        <v>5023</v>
      </c>
      <c r="B2551" s="134" t="s">
        <v>5024</v>
      </c>
      <c r="C2551" s="139"/>
      <c r="D2551" s="161">
        <v>1.1022607088088989</v>
      </c>
      <c r="E2551" s="177">
        <v>0.68388873338699341</v>
      </c>
    </row>
    <row r="2552" spans="1:5" ht="30">
      <c r="A2552" s="124" t="s">
        <v>5025</v>
      </c>
      <c r="B2552" s="134" t="s">
        <v>5026</v>
      </c>
      <c r="C2552" s="139" t="s">
        <v>3453</v>
      </c>
      <c r="D2552" s="161">
        <v>1.1797853708267212</v>
      </c>
      <c r="E2552" s="172">
        <v>2.2230386734008789</v>
      </c>
    </row>
    <row r="2553" spans="1:5" ht="30">
      <c r="A2553" s="124" t="s">
        <v>5027</v>
      </c>
      <c r="B2553" s="134" t="s">
        <v>5028</v>
      </c>
      <c r="C2553" s="139" t="s">
        <v>353</v>
      </c>
      <c r="D2553" s="161">
        <v>2.0332088470458984</v>
      </c>
      <c r="E2553" s="172">
        <v>4.2642002105712891</v>
      </c>
    </row>
    <row r="2554" spans="1:5" ht="45">
      <c r="A2554" s="124" t="s">
        <v>5029</v>
      </c>
      <c r="B2554" s="134" t="s">
        <v>5030</v>
      </c>
      <c r="C2554" s="139" t="s">
        <v>4963</v>
      </c>
      <c r="D2554" s="166">
        <v>3.726658970117569E-2</v>
      </c>
      <c r="E2554" s="177">
        <v>2.8246454894542694E-2</v>
      </c>
    </row>
    <row r="2555" spans="1:5" ht="45">
      <c r="A2555" s="124" t="s">
        <v>5031</v>
      </c>
      <c r="B2555" s="134" t="s">
        <v>5032</v>
      </c>
      <c r="C2555" s="139" t="s">
        <v>4966</v>
      </c>
      <c r="D2555" s="170">
        <v>1.7671842215349898E-5</v>
      </c>
      <c r="E2555" s="181">
        <v>1.3342558304429986E-5</v>
      </c>
    </row>
    <row r="2556" spans="1:5" ht="30">
      <c r="A2556" s="124" t="s">
        <v>5033</v>
      </c>
      <c r="B2556" s="134" t="s">
        <v>5034</v>
      </c>
      <c r="C2556" s="139" t="s">
        <v>50</v>
      </c>
      <c r="D2556" s="166">
        <v>0.95000004768371582</v>
      </c>
      <c r="E2556" s="177">
        <v>0.9499894380569458</v>
      </c>
    </row>
    <row r="2557" spans="1:5" ht="30">
      <c r="A2557" s="124" t="s">
        <v>5035</v>
      </c>
      <c r="B2557" s="134" t="s">
        <v>5036</v>
      </c>
      <c r="C2557" s="139" t="s">
        <v>42</v>
      </c>
      <c r="D2557" s="167">
        <v>172.4124755859375</v>
      </c>
      <c r="E2557" s="173">
        <v>98.178024291992188</v>
      </c>
    </row>
    <row r="2558" spans="1:5" ht="30">
      <c r="A2558" s="124" t="s">
        <v>5037</v>
      </c>
      <c r="B2558" s="134" t="s">
        <v>5038</v>
      </c>
      <c r="C2558" s="139" t="s">
        <v>20</v>
      </c>
      <c r="D2558" s="162">
        <v>73.090240478515625</v>
      </c>
      <c r="E2558" s="172">
        <v>3.411163330078125</v>
      </c>
    </row>
    <row r="2559" spans="1:5" ht="30">
      <c r="A2559" s="124" t="s">
        <v>5039</v>
      </c>
      <c r="B2559" s="134" t="s">
        <v>5040</v>
      </c>
      <c r="C2559" s="139" t="s">
        <v>353</v>
      </c>
      <c r="D2559" s="161">
        <v>7.741063117980957</v>
      </c>
      <c r="E2559" s="172">
        <v>5.5480799674987793</v>
      </c>
    </row>
    <row r="2560" spans="1:5" ht="30">
      <c r="A2560" s="124" t="s">
        <v>5041</v>
      </c>
      <c r="B2560" s="134" t="s">
        <v>5042</v>
      </c>
      <c r="C2560" s="139" t="s">
        <v>348</v>
      </c>
      <c r="D2560" s="164">
        <v>2821.26513671875</v>
      </c>
      <c r="E2560" s="175">
        <v>1993.9083251953125</v>
      </c>
    </row>
    <row r="2561" spans="1:5" ht="30">
      <c r="A2561" s="124" t="s">
        <v>5043</v>
      </c>
      <c r="B2561" s="134" t="s">
        <v>5044</v>
      </c>
      <c r="C2561" s="139" t="s">
        <v>348</v>
      </c>
      <c r="D2561" s="167">
        <v>273.77658081054687</v>
      </c>
      <c r="E2561" s="178">
        <v>-553.58013916015625</v>
      </c>
    </row>
    <row r="2562" spans="1:5" ht="30">
      <c r="A2562" s="124" t="s">
        <v>5045</v>
      </c>
      <c r="B2562" s="134" t="s">
        <v>5046</v>
      </c>
      <c r="C2562" s="139"/>
      <c r="D2562" s="161">
        <v>1.0657050609588623</v>
      </c>
      <c r="E2562" s="177">
        <v>0.69982439279556274</v>
      </c>
    </row>
    <row r="2563" spans="1:5" ht="30">
      <c r="A2563" s="124" t="s">
        <v>5047</v>
      </c>
      <c r="B2563" s="134" t="s">
        <v>5048</v>
      </c>
      <c r="C2563" s="139" t="s">
        <v>3453</v>
      </c>
      <c r="D2563" s="166">
        <v>0.46491274237632751</v>
      </c>
      <c r="E2563" s="177">
        <v>0.80382168292999268</v>
      </c>
    </row>
    <row r="2564" spans="1:5" ht="30">
      <c r="A2564" s="124" t="s">
        <v>5049</v>
      </c>
      <c r="B2564" s="134" t="s">
        <v>5050</v>
      </c>
      <c r="C2564" s="139" t="s">
        <v>353</v>
      </c>
      <c r="D2564" s="161">
        <v>1.9771608114242554</v>
      </c>
      <c r="E2564" s="172">
        <v>4.2132797241210938</v>
      </c>
    </row>
    <row r="2565" spans="1:5" ht="30">
      <c r="A2565" s="124" t="s">
        <v>5051</v>
      </c>
      <c r="B2565" s="134" t="s">
        <v>5052</v>
      </c>
      <c r="C2565" s="139" t="s">
        <v>4963</v>
      </c>
      <c r="D2565" s="166">
        <v>3.0816925689578056E-2</v>
      </c>
      <c r="E2565" s="177">
        <v>2.462993748486042E-2</v>
      </c>
    </row>
    <row r="2566" spans="1:5" ht="30">
      <c r="A2566" s="124" t="s">
        <v>5053</v>
      </c>
      <c r="B2566" s="134" t="s">
        <v>5054</v>
      </c>
      <c r="C2566" s="139" t="s">
        <v>4966</v>
      </c>
      <c r="D2566" s="170">
        <v>1.507989418314537E-5</v>
      </c>
      <c r="E2566" s="181">
        <v>1.221705497300718E-5</v>
      </c>
    </row>
    <row r="2567" spans="1:5" ht="30">
      <c r="A2567" s="124" t="s">
        <v>5055</v>
      </c>
      <c r="B2567" s="134" t="s">
        <v>5056</v>
      </c>
      <c r="C2567" s="139" t="s">
        <v>50</v>
      </c>
      <c r="D2567" s="166">
        <v>0.95000004768371582</v>
      </c>
      <c r="E2567" s="177">
        <v>0.9499894380569458</v>
      </c>
    </row>
    <row r="2568" spans="1:5" ht="30">
      <c r="A2568" s="124" t="s">
        <v>5057</v>
      </c>
      <c r="B2568" s="134" t="s">
        <v>5058</v>
      </c>
      <c r="C2568" s="139" t="s">
        <v>42</v>
      </c>
      <c r="D2568" s="167">
        <v>172.4124755859375</v>
      </c>
      <c r="E2568" s="173">
        <v>98.178024291992188</v>
      </c>
    </row>
    <row r="2569" spans="1:5" ht="30">
      <c r="A2569" s="124" t="s">
        <v>5059</v>
      </c>
      <c r="B2569" s="134" t="s">
        <v>5060</v>
      </c>
      <c r="C2569" s="139" t="s">
        <v>20</v>
      </c>
      <c r="D2569" s="162">
        <v>70.00360107421875</v>
      </c>
      <c r="E2569" s="172">
        <v>3.1881852149963379</v>
      </c>
    </row>
    <row r="2570" spans="1:5" ht="30">
      <c r="A2570" s="124" t="s">
        <v>5061</v>
      </c>
      <c r="B2570" s="134" t="s">
        <v>5062</v>
      </c>
      <c r="C2570" s="139" t="s">
        <v>353</v>
      </c>
      <c r="D2570" s="161">
        <v>7.741063117980957</v>
      </c>
      <c r="E2570" s="172">
        <v>5.5480799674987793</v>
      </c>
    </row>
    <row r="2571" spans="1:5" ht="30">
      <c r="A2571" s="124" t="s">
        <v>5063</v>
      </c>
      <c r="B2571" s="134" t="s">
        <v>5064</v>
      </c>
      <c r="C2571" s="139" t="s">
        <v>348</v>
      </c>
      <c r="D2571" s="164">
        <v>2821.26513671875</v>
      </c>
      <c r="E2571" s="175">
        <v>1993.9083251953125</v>
      </c>
    </row>
    <row r="2572" spans="1:5" ht="30">
      <c r="A2572" s="124" t="s">
        <v>5065</v>
      </c>
      <c r="B2572" s="134" t="s">
        <v>5066</v>
      </c>
      <c r="C2572" s="139" t="s">
        <v>348</v>
      </c>
      <c r="D2572" s="167">
        <v>273.77658081054687</v>
      </c>
      <c r="E2572" s="178">
        <v>-553.58013916015625</v>
      </c>
    </row>
    <row r="2573" spans="1:5" ht="30">
      <c r="A2573" s="124" t="s">
        <v>5067</v>
      </c>
      <c r="B2573" s="134" t="s">
        <v>5068</v>
      </c>
      <c r="C2573" s="139"/>
      <c r="D2573" s="161">
        <v>1.0657050609588623</v>
      </c>
      <c r="E2573" s="177">
        <v>0.69982439279556274</v>
      </c>
    </row>
    <row r="2574" spans="1:5" ht="30">
      <c r="A2574" s="124" t="s">
        <v>5069</v>
      </c>
      <c r="B2574" s="134" t="s">
        <v>5070</v>
      </c>
      <c r="C2574" s="139" t="s">
        <v>3453</v>
      </c>
      <c r="D2574" s="166">
        <v>0.46491274237632751</v>
      </c>
      <c r="E2574" s="177">
        <v>0.80382168292999268</v>
      </c>
    </row>
    <row r="2575" spans="1:5" ht="30">
      <c r="A2575" s="124" t="s">
        <v>5071</v>
      </c>
      <c r="B2575" s="134" t="s">
        <v>5072</v>
      </c>
      <c r="C2575" s="139" t="s">
        <v>353</v>
      </c>
      <c r="D2575" s="161">
        <v>1.9771608114242554</v>
      </c>
      <c r="E2575" s="172">
        <v>4.2132797241210938</v>
      </c>
    </row>
    <row r="2576" spans="1:5" ht="45">
      <c r="A2576" s="124" t="s">
        <v>5073</v>
      </c>
      <c r="B2576" s="134" t="s">
        <v>5074</v>
      </c>
      <c r="C2576" s="139" t="s">
        <v>4963</v>
      </c>
      <c r="D2576" s="166">
        <v>3.0816925689578056E-2</v>
      </c>
      <c r="E2576" s="177">
        <v>2.462993748486042E-2</v>
      </c>
    </row>
    <row r="2577" spans="1:5" ht="45">
      <c r="A2577" s="124" t="s">
        <v>5075</v>
      </c>
      <c r="B2577" s="134" t="s">
        <v>5076</v>
      </c>
      <c r="C2577" s="139" t="s">
        <v>4966</v>
      </c>
      <c r="D2577" s="170">
        <v>1.507989418314537E-5</v>
      </c>
      <c r="E2577" s="181">
        <v>1.221705497300718E-5</v>
      </c>
    </row>
    <row r="2578" spans="1:5" ht="30">
      <c r="A2578" s="124" t="s">
        <v>5077</v>
      </c>
      <c r="B2578" s="134" t="s">
        <v>5078</v>
      </c>
      <c r="C2578" s="139" t="s">
        <v>50</v>
      </c>
      <c r="D2578" s="161">
        <v>2.75</v>
      </c>
      <c r="E2578" s="172">
        <v>2.749969482421875</v>
      </c>
    </row>
    <row r="2579" spans="1:5" ht="30">
      <c r="A2579" s="124" t="s">
        <v>5079</v>
      </c>
      <c r="B2579" s="134" t="s">
        <v>5080</v>
      </c>
      <c r="C2579" s="139" t="s">
        <v>42</v>
      </c>
      <c r="D2579" s="167">
        <v>237.28424072265625</v>
      </c>
      <c r="E2579" s="178">
        <v>130.58197021484375</v>
      </c>
    </row>
    <row r="2580" spans="1:5" ht="30">
      <c r="A2580" s="124" t="s">
        <v>5081</v>
      </c>
      <c r="B2580" s="134" t="s">
        <v>5082</v>
      </c>
      <c r="C2580" s="139" t="s">
        <v>20</v>
      </c>
      <c r="D2580" s="161">
        <v>4.7290496826171875</v>
      </c>
      <c r="E2580" s="177">
        <v>0.33988633751869202</v>
      </c>
    </row>
    <row r="2581" spans="1:5" ht="30">
      <c r="A2581" s="124" t="s">
        <v>5083</v>
      </c>
      <c r="B2581" s="134" t="s">
        <v>5084</v>
      </c>
      <c r="C2581" s="139" t="s">
        <v>353</v>
      </c>
      <c r="D2581" s="161">
        <v>7.5095844268798828</v>
      </c>
      <c r="E2581" s="172">
        <v>5.3199844360351563</v>
      </c>
    </row>
    <row r="2582" spans="1:5" ht="30">
      <c r="A2582" s="124" t="s">
        <v>5085</v>
      </c>
      <c r="B2582" s="134" t="s">
        <v>5086</v>
      </c>
      <c r="C2582" s="139" t="s">
        <v>348</v>
      </c>
      <c r="D2582" s="164">
        <v>2943</v>
      </c>
      <c r="E2582" s="175">
        <v>2034.2894287109375</v>
      </c>
    </row>
    <row r="2583" spans="1:5" ht="30">
      <c r="A2583" s="124" t="s">
        <v>5087</v>
      </c>
      <c r="B2583" s="134" t="s">
        <v>5088</v>
      </c>
      <c r="C2583" s="139" t="s">
        <v>348</v>
      </c>
      <c r="D2583" s="167">
        <v>395.51156616210937</v>
      </c>
      <c r="E2583" s="178">
        <v>-513.19903564453125</v>
      </c>
    </row>
    <row r="2584" spans="1:5" ht="30">
      <c r="A2584" s="124" t="s">
        <v>5089</v>
      </c>
      <c r="B2584" s="134" t="s">
        <v>5090</v>
      </c>
      <c r="C2584" s="139"/>
      <c r="D2584" s="161">
        <v>1.1022607088088989</v>
      </c>
      <c r="E2584" s="177">
        <v>0.68388873338699341</v>
      </c>
    </row>
    <row r="2585" spans="1:5" ht="30">
      <c r="A2585" s="124" t="s">
        <v>5091</v>
      </c>
      <c r="B2585" s="134" t="s">
        <v>5092</v>
      </c>
      <c r="C2585" s="139" t="s">
        <v>3453</v>
      </c>
      <c r="D2585" s="161">
        <v>1.1797853708267212</v>
      </c>
      <c r="E2585" s="172">
        <v>2.2230386734008789</v>
      </c>
    </row>
    <row r="2586" spans="1:5" ht="30">
      <c r="A2586" s="124" t="s">
        <v>5093</v>
      </c>
      <c r="B2586" s="134" t="s">
        <v>5094</v>
      </c>
      <c r="C2586" s="139" t="s">
        <v>353</v>
      </c>
      <c r="D2586" s="161">
        <v>2.0332088470458984</v>
      </c>
      <c r="E2586" s="172">
        <v>4.2642002105712891</v>
      </c>
    </row>
    <row r="2587" spans="1:5" ht="30">
      <c r="A2587" s="124" t="s">
        <v>5095</v>
      </c>
      <c r="B2587" s="134" t="s">
        <v>5096</v>
      </c>
      <c r="C2587" s="139" t="s">
        <v>4963</v>
      </c>
      <c r="D2587" s="166">
        <v>3.726658970117569E-2</v>
      </c>
      <c r="E2587" s="177">
        <v>2.8246454894542694E-2</v>
      </c>
    </row>
    <row r="2588" spans="1:5" ht="30">
      <c r="A2588" s="124" t="s">
        <v>5097</v>
      </c>
      <c r="B2588" s="134" t="s">
        <v>5098</v>
      </c>
      <c r="C2588" s="139" t="s">
        <v>4966</v>
      </c>
      <c r="D2588" s="170">
        <v>1.7671842215349898E-5</v>
      </c>
      <c r="E2588" s="181">
        <v>1.3342558304429986E-5</v>
      </c>
    </row>
    <row r="2589" spans="1:5" ht="30">
      <c r="A2589" s="124" t="s">
        <v>5099</v>
      </c>
      <c r="B2589" s="134" t="s">
        <v>5100</v>
      </c>
      <c r="C2589" s="139" t="s">
        <v>50</v>
      </c>
      <c r="D2589" s="162">
        <v>10.449999809265137</v>
      </c>
      <c r="E2589" s="173">
        <v>10.449883460998535</v>
      </c>
    </row>
    <row r="2590" spans="1:5" ht="30">
      <c r="A2590" s="124" t="s">
        <v>5101</v>
      </c>
      <c r="B2590" s="134" t="s">
        <v>5102</v>
      </c>
      <c r="C2590" s="139" t="s">
        <v>42</v>
      </c>
      <c r="D2590" s="167">
        <v>381.83978271484375</v>
      </c>
      <c r="E2590" s="178">
        <v>181.80690002441406</v>
      </c>
    </row>
    <row r="2591" spans="1:5" ht="30">
      <c r="A2591" s="124" t="s">
        <v>5103</v>
      </c>
      <c r="B2591" s="134" t="s">
        <v>5104</v>
      </c>
      <c r="C2591" s="139" t="s">
        <v>20</v>
      </c>
      <c r="D2591" s="161">
        <v>6.8750829696655273</v>
      </c>
      <c r="E2591" s="181">
        <v>5.8837940741796046E-7</v>
      </c>
    </row>
    <row r="2592" spans="1:5" ht="30">
      <c r="A2592" s="124" t="s">
        <v>5105</v>
      </c>
      <c r="B2592" s="134" t="s">
        <v>5106</v>
      </c>
      <c r="C2592" s="139" t="s">
        <v>353</v>
      </c>
      <c r="D2592" s="161">
        <v>7.3874211311340332</v>
      </c>
      <c r="E2592" s="172">
        <v>4.880129337310791</v>
      </c>
    </row>
    <row r="2593" spans="1:5" ht="30">
      <c r="A2593" s="124" t="s">
        <v>5107</v>
      </c>
      <c r="B2593" s="134" t="s">
        <v>5108</v>
      </c>
      <c r="C2593" s="139" t="s">
        <v>348</v>
      </c>
      <c r="D2593" s="163">
        <v>3224.99853515625</v>
      </c>
      <c r="E2593" s="175">
        <v>2010.0650634765625</v>
      </c>
    </row>
    <row r="2594" spans="1:5" ht="30">
      <c r="A2594" s="124" t="s">
        <v>5109</v>
      </c>
      <c r="B2594" s="134" t="s">
        <v>5110</v>
      </c>
      <c r="C2594" s="139" t="s">
        <v>348</v>
      </c>
      <c r="D2594" s="167">
        <v>677.50994873046875</v>
      </c>
      <c r="E2594" s="178">
        <v>-537.4234619140625</v>
      </c>
    </row>
    <row r="2595" spans="1:5" ht="30">
      <c r="A2595" s="124" t="s">
        <v>5111</v>
      </c>
      <c r="B2595" s="134" t="s">
        <v>5112</v>
      </c>
      <c r="C2595" s="139"/>
      <c r="D2595" s="161">
        <v>1.2222667932510376</v>
      </c>
      <c r="E2595" s="177">
        <v>0.61709964275360107</v>
      </c>
    </row>
    <row r="2596" spans="1:5" ht="30">
      <c r="A2596" s="124" t="s">
        <v>5113</v>
      </c>
      <c r="B2596" s="134" t="s">
        <v>5114</v>
      </c>
      <c r="C2596" s="139" t="s">
        <v>3453</v>
      </c>
      <c r="D2596" s="161">
        <v>3.5106751918792725</v>
      </c>
      <c r="E2596" s="172">
        <v>8.663482666015625</v>
      </c>
    </row>
    <row r="2597" spans="1:5" ht="30">
      <c r="A2597" s="124" t="s">
        <v>5115</v>
      </c>
      <c r="B2597" s="134" t="s">
        <v>5116</v>
      </c>
      <c r="C2597" s="139" t="s">
        <v>353</v>
      </c>
      <c r="D2597" s="161">
        <v>2.1201803684234619</v>
      </c>
      <c r="E2597" s="172">
        <v>2.6157262325286865</v>
      </c>
    </row>
    <row r="2598" spans="1:5" ht="30">
      <c r="A2598" s="124" t="s">
        <v>5117</v>
      </c>
      <c r="B2598" s="134" t="s">
        <v>5118</v>
      </c>
      <c r="C2598" s="139" t="s">
        <v>4963</v>
      </c>
      <c r="D2598" s="166">
        <v>5.3443048149347305E-2</v>
      </c>
      <c r="E2598" s="177">
        <v>3.5758156329393387E-2</v>
      </c>
    </row>
    <row r="2599" spans="1:5" ht="30">
      <c r="A2599" s="124" t="s">
        <v>5119</v>
      </c>
      <c r="B2599" s="134" t="s">
        <v>5120</v>
      </c>
      <c r="C2599" s="139" t="s">
        <v>4966</v>
      </c>
      <c r="D2599" s="170">
        <v>2.3668504582019523E-5</v>
      </c>
      <c r="E2599" s="181">
        <v>1.5141708900046069E-5</v>
      </c>
    </row>
    <row r="2600" spans="1:5" ht="30">
      <c r="A2600" s="124" t="s">
        <v>5121</v>
      </c>
      <c r="B2600" s="134" t="s">
        <v>5122</v>
      </c>
      <c r="C2600" s="139" t="s">
        <v>50</v>
      </c>
      <c r="D2600" s="162">
        <v>10.449999809265137</v>
      </c>
      <c r="E2600" s="173">
        <v>10.449883460998535</v>
      </c>
    </row>
    <row r="2601" spans="1:5" ht="30">
      <c r="A2601" s="124" t="s">
        <v>5123</v>
      </c>
      <c r="B2601" s="134" t="s">
        <v>5124</v>
      </c>
      <c r="C2601" s="139" t="s">
        <v>42</v>
      </c>
      <c r="D2601" s="167">
        <v>381.83978271484375</v>
      </c>
      <c r="E2601" s="178">
        <v>181.80690002441406</v>
      </c>
    </row>
    <row r="2602" spans="1:5" ht="30">
      <c r="A2602" s="124" t="s">
        <v>5125</v>
      </c>
      <c r="B2602" s="134" t="s">
        <v>5126</v>
      </c>
      <c r="C2602" s="139" t="s">
        <v>20</v>
      </c>
      <c r="D2602" s="170">
        <v>2.9418970370898023E-7</v>
      </c>
      <c r="E2602" s="181">
        <v>2.9418970370898023E-7</v>
      </c>
    </row>
    <row r="2603" spans="1:5" ht="30">
      <c r="A2603" s="124" t="s">
        <v>5127</v>
      </c>
      <c r="B2603" s="134" t="s">
        <v>5128</v>
      </c>
      <c r="C2603" s="139" t="s">
        <v>353</v>
      </c>
      <c r="D2603" s="161">
        <v>7.3874211311340332</v>
      </c>
      <c r="E2603" s="172">
        <v>4.880129337310791</v>
      </c>
    </row>
    <row r="2604" spans="1:5" ht="30">
      <c r="A2604" s="124" t="s">
        <v>5129</v>
      </c>
      <c r="B2604" s="134" t="s">
        <v>5130</v>
      </c>
      <c r="C2604" s="139" t="s">
        <v>348</v>
      </c>
      <c r="D2604" s="163">
        <v>3224.99853515625</v>
      </c>
      <c r="E2604" s="175">
        <v>2010.0650634765625</v>
      </c>
    </row>
    <row r="2605" spans="1:5" ht="30">
      <c r="A2605" s="124" t="s">
        <v>5131</v>
      </c>
      <c r="B2605" s="134" t="s">
        <v>5132</v>
      </c>
      <c r="C2605" s="139" t="s">
        <v>348</v>
      </c>
      <c r="D2605" s="167">
        <v>677.50994873046875</v>
      </c>
      <c r="E2605" s="178">
        <v>-537.4234619140625</v>
      </c>
    </row>
    <row r="2606" spans="1:5" ht="30">
      <c r="A2606" s="124" t="s">
        <v>5133</v>
      </c>
      <c r="B2606" s="134" t="s">
        <v>5134</v>
      </c>
      <c r="C2606" s="139"/>
      <c r="D2606" s="161">
        <v>1.2222667932510376</v>
      </c>
      <c r="E2606" s="177">
        <v>0.61709964275360107</v>
      </c>
    </row>
    <row r="2607" spans="1:5" ht="30">
      <c r="A2607" s="124" t="s">
        <v>5135</v>
      </c>
      <c r="B2607" s="134" t="s">
        <v>5136</v>
      </c>
      <c r="C2607" s="139" t="s">
        <v>3453</v>
      </c>
      <c r="D2607" s="161">
        <v>3.5106751918792725</v>
      </c>
      <c r="E2607" s="172">
        <v>8.663482666015625</v>
      </c>
    </row>
    <row r="2608" spans="1:5" ht="30">
      <c r="A2608" s="124" t="s">
        <v>5137</v>
      </c>
      <c r="B2608" s="134" t="s">
        <v>5138</v>
      </c>
      <c r="C2608" s="139" t="s">
        <v>353</v>
      </c>
      <c r="D2608" s="161">
        <v>2.1201803684234619</v>
      </c>
      <c r="E2608" s="172">
        <v>2.6157262325286865</v>
      </c>
    </row>
    <row r="2609" spans="1:5" ht="30">
      <c r="A2609" s="124" t="s">
        <v>5139</v>
      </c>
      <c r="B2609" s="134" t="s">
        <v>5140</v>
      </c>
      <c r="C2609" s="139" t="s">
        <v>4963</v>
      </c>
      <c r="D2609" s="166">
        <v>5.3443048149347305E-2</v>
      </c>
      <c r="E2609" s="177">
        <v>3.5758156329393387E-2</v>
      </c>
    </row>
    <row r="2610" spans="1:5" ht="30">
      <c r="A2610" s="124" t="s">
        <v>5141</v>
      </c>
      <c r="B2610" s="134" t="s">
        <v>5142</v>
      </c>
      <c r="C2610" s="139" t="s">
        <v>4966</v>
      </c>
      <c r="D2610" s="170">
        <v>2.3668504582019523E-5</v>
      </c>
      <c r="E2610" s="181">
        <v>1.5141708900046069E-5</v>
      </c>
    </row>
    <row r="2611" spans="1:5" ht="30">
      <c r="A2611" s="124" t="s">
        <v>5143</v>
      </c>
      <c r="B2611" s="134" t="s">
        <v>5144</v>
      </c>
      <c r="C2611" s="139" t="s">
        <v>50</v>
      </c>
      <c r="D2611" s="166">
        <v>0.95000004768371582</v>
      </c>
      <c r="E2611" s="177">
        <v>0.9499894380569458</v>
      </c>
    </row>
    <row r="2612" spans="1:5" ht="30">
      <c r="A2612" s="124" t="s">
        <v>5145</v>
      </c>
      <c r="B2612" s="134" t="s">
        <v>5146</v>
      </c>
      <c r="C2612" s="139" t="s">
        <v>42</v>
      </c>
      <c r="D2612" s="167">
        <v>172.4124755859375</v>
      </c>
      <c r="E2612" s="173">
        <v>98.178024291992188</v>
      </c>
    </row>
    <row r="2613" spans="1:5" ht="30">
      <c r="A2613" s="124" t="s">
        <v>5147</v>
      </c>
      <c r="B2613" s="134" t="s">
        <v>5148</v>
      </c>
      <c r="C2613" s="139" t="s">
        <v>20</v>
      </c>
      <c r="D2613" s="161">
        <v>3.0866518020629883</v>
      </c>
      <c r="E2613" s="177">
        <v>0.22297848761081696</v>
      </c>
    </row>
    <row r="2614" spans="1:5" ht="30">
      <c r="A2614" s="124" t="s">
        <v>5149</v>
      </c>
      <c r="B2614" s="134" t="s">
        <v>5150</v>
      </c>
      <c r="C2614" s="139" t="s">
        <v>353</v>
      </c>
      <c r="D2614" s="161">
        <v>7.741063117980957</v>
      </c>
      <c r="E2614" s="172">
        <v>5.5480799674987793</v>
      </c>
    </row>
    <row r="2615" spans="1:5" ht="30">
      <c r="A2615" s="124" t="s">
        <v>5151</v>
      </c>
      <c r="B2615" s="134" t="s">
        <v>5152</v>
      </c>
      <c r="C2615" s="139" t="s">
        <v>348</v>
      </c>
      <c r="D2615" s="164">
        <v>2821.26513671875</v>
      </c>
      <c r="E2615" s="175">
        <v>1993.9083251953125</v>
      </c>
    </row>
    <row r="2616" spans="1:5" ht="30">
      <c r="A2616" s="124" t="s">
        <v>5153</v>
      </c>
      <c r="B2616" s="134" t="s">
        <v>5154</v>
      </c>
      <c r="C2616" s="139" t="s">
        <v>348</v>
      </c>
      <c r="D2616" s="167">
        <v>273.77658081054687</v>
      </c>
      <c r="E2616" s="178">
        <v>-553.58013916015625</v>
      </c>
    </row>
    <row r="2617" spans="1:5" ht="30">
      <c r="A2617" s="124" t="s">
        <v>5155</v>
      </c>
      <c r="B2617" s="134" t="s">
        <v>5156</v>
      </c>
      <c r="C2617" s="139"/>
      <c r="D2617" s="161">
        <v>1.0657050609588623</v>
      </c>
      <c r="E2617" s="177">
        <v>0.69982439279556274</v>
      </c>
    </row>
    <row r="2618" spans="1:5" ht="30">
      <c r="A2618" s="124" t="s">
        <v>5157</v>
      </c>
      <c r="B2618" s="134" t="s">
        <v>5158</v>
      </c>
      <c r="C2618" s="139" t="s">
        <v>3453</v>
      </c>
      <c r="D2618" s="166">
        <v>0.46491274237632751</v>
      </c>
      <c r="E2618" s="177">
        <v>0.80382168292999268</v>
      </c>
    </row>
    <row r="2619" spans="1:5" ht="30">
      <c r="A2619" s="124" t="s">
        <v>5159</v>
      </c>
      <c r="B2619" s="134" t="s">
        <v>5160</v>
      </c>
      <c r="C2619" s="139" t="s">
        <v>353</v>
      </c>
      <c r="D2619" s="161">
        <v>1.9771608114242554</v>
      </c>
      <c r="E2619" s="172">
        <v>4.2132797241210938</v>
      </c>
    </row>
    <row r="2620" spans="1:5" ht="30">
      <c r="A2620" s="124" t="s">
        <v>5161</v>
      </c>
      <c r="B2620" s="134" t="s">
        <v>5162</v>
      </c>
      <c r="C2620" s="139" t="s">
        <v>4963</v>
      </c>
      <c r="D2620" s="166">
        <v>3.0816925689578056E-2</v>
      </c>
      <c r="E2620" s="177">
        <v>2.462993748486042E-2</v>
      </c>
    </row>
    <row r="2621" spans="1:5" ht="30">
      <c r="A2621" s="124" t="s">
        <v>5163</v>
      </c>
      <c r="B2621" s="134" t="s">
        <v>5164</v>
      </c>
      <c r="C2621" s="139" t="s">
        <v>4966</v>
      </c>
      <c r="D2621" s="170">
        <v>1.507989418314537E-5</v>
      </c>
      <c r="E2621" s="181">
        <v>1.221705497300718E-5</v>
      </c>
    </row>
    <row r="2622" spans="1:5" ht="45">
      <c r="A2622" s="124" t="s">
        <v>5165</v>
      </c>
      <c r="B2622" s="134" t="s">
        <v>5166</v>
      </c>
      <c r="C2622" s="139" t="s">
        <v>50</v>
      </c>
      <c r="D2622" s="166">
        <v>7.9999998211860657E-2</v>
      </c>
      <c r="E2622" s="177">
        <v>7.9999998211860657E-2</v>
      </c>
    </row>
    <row r="2623" spans="1:5" ht="45">
      <c r="A2623" s="124" t="s">
        <v>5167</v>
      </c>
      <c r="B2623" s="134" t="s">
        <v>5168</v>
      </c>
      <c r="C2623" s="139" t="s">
        <v>42</v>
      </c>
      <c r="D2623" s="162">
        <v>51.381488800048828</v>
      </c>
      <c r="E2623" s="173">
        <v>41.51007080078125</v>
      </c>
    </row>
    <row r="2624" spans="1:5" ht="45">
      <c r="A2624" s="124" t="s">
        <v>5169</v>
      </c>
      <c r="B2624" s="134" t="s">
        <v>5170</v>
      </c>
      <c r="C2624" s="139" t="s">
        <v>20</v>
      </c>
      <c r="D2624" s="162">
        <v>70.185028076171875</v>
      </c>
      <c r="E2624" s="172">
        <v>3.1881852149963379</v>
      </c>
    </row>
    <row r="2625" spans="1:5" ht="45">
      <c r="A2625" s="124" t="s">
        <v>5171</v>
      </c>
      <c r="B2625" s="134" t="s">
        <v>5172</v>
      </c>
      <c r="C2625" s="139" t="s">
        <v>353</v>
      </c>
      <c r="D2625" s="161">
        <v>8.2867259979248047</v>
      </c>
      <c r="E2625" s="172">
        <v>6.1120014190673828</v>
      </c>
    </row>
    <row r="2626" spans="1:5" ht="45">
      <c r="A2626" s="124" t="s">
        <v>5173</v>
      </c>
      <c r="B2626" s="134" t="s">
        <v>5174</v>
      </c>
      <c r="C2626" s="139" t="s">
        <v>348</v>
      </c>
      <c r="D2626" s="164">
        <v>2595.177734375</v>
      </c>
      <c r="E2626" s="175">
        <v>1910.6051025390625</v>
      </c>
    </row>
    <row r="2627" spans="1:5" ht="45">
      <c r="A2627" s="124" t="s">
        <v>5175</v>
      </c>
      <c r="B2627" s="134" t="s">
        <v>5176</v>
      </c>
      <c r="C2627" s="139" t="s">
        <v>348</v>
      </c>
      <c r="D2627" s="162">
        <v>47.689125061035156</v>
      </c>
      <c r="E2627" s="178">
        <v>-636.88336181640625</v>
      </c>
    </row>
    <row r="2628" spans="1:5" ht="45">
      <c r="A2628" s="124" t="s">
        <v>5177</v>
      </c>
      <c r="B2628" s="134" t="s">
        <v>5178</v>
      </c>
      <c r="C2628" s="139"/>
      <c r="D2628" s="161">
        <v>1.0078834295272827</v>
      </c>
      <c r="E2628" s="177">
        <v>0.72292822599411011</v>
      </c>
    </row>
    <row r="2629" spans="1:5" ht="45">
      <c r="A2629" s="124" t="s">
        <v>5179</v>
      </c>
      <c r="B2629" s="134" t="s">
        <v>5180</v>
      </c>
      <c r="C2629" s="139" t="s">
        <v>3453</v>
      </c>
      <c r="D2629" s="166">
        <v>5.3544271737337112E-2</v>
      </c>
      <c r="E2629" s="177">
        <v>7.6426990330219269E-2</v>
      </c>
    </row>
    <row r="2630" spans="1:5" ht="45">
      <c r="A2630" s="124" t="s">
        <v>5181</v>
      </c>
      <c r="B2630" s="134" t="s">
        <v>5182</v>
      </c>
      <c r="C2630" s="139" t="s">
        <v>353</v>
      </c>
      <c r="D2630" s="161">
        <v>1.8883280754089355</v>
      </c>
      <c r="E2630" s="172">
        <v>4.1788954734802246</v>
      </c>
    </row>
    <row r="2631" spans="1:5" ht="60">
      <c r="A2631" s="124" t="s">
        <v>5183</v>
      </c>
      <c r="B2631" s="134" t="s">
        <v>5184</v>
      </c>
      <c r="C2631" s="139" t="s">
        <v>4963</v>
      </c>
      <c r="D2631" s="166">
        <v>2.0369073376059532E-2</v>
      </c>
      <c r="E2631" s="177">
        <v>1.961703784763813E-2</v>
      </c>
    </row>
    <row r="2632" spans="1:5" ht="45">
      <c r="A2632" s="124" t="s">
        <v>5185</v>
      </c>
      <c r="B2632" s="134" t="s">
        <v>5186</v>
      </c>
      <c r="C2632" s="139" t="s">
        <v>4966</v>
      </c>
      <c r="D2632" s="170">
        <v>1.0670260962797329E-5</v>
      </c>
      <c r="E2632" s="181">
        <v>1.0356509847042616E-5</v>
      </c>
    </row>
    <row r="2633" spans="1:5" ht="45">
      <c r="A2633" s="124" t="s">
        <v>5187</v>
      </c>
      <c r="B2633" s="134" t="s">
        <v>5188</v>
      </c>
      <c r="C2633" s="139" t="s">
        <v>50</v>
      </c>
      <c r="D2633" s="161">
        <v>2.3808958530426025</v>
      </c>
      <c r="E2633" s="172">
        <v>2.3808960914611816</v>
      </c>
    </row>
    <row r="2634" spans="1:5" ht="45">
      <c r="A2634" s="124" t="s">
        <v>5189</v>
      </c>
      <c r="B2634" s="134" t="s">
        <v>5190</v>
      </c>
      <c r="C2634" s="139" t="s">
        <v>42</v>
      </c>
      <c r="D2634" s="167">
        <v>104.39205169677734</v>
      </c>
      <c r="E2634" s="178">
        <v>104.39205169677734</v>
      </c>
    </row>
    <row r="2635" spans="1:5" ht="45">
      <c r="A2635" s="124" t="s">
        <v>5191</v>
      </c>
      <c r="B2635" s="134" t="s">
        <v>5192</v>
      </c>
      <c r="C2635" s="139" t="s">
        <v>20</v>
      </c>
      <c r="D2635" s="162">
        <v>86.884757995605469</v>
      </c>
      <c r="E2635" s="172">
        <v>3.7510507106781006</v>
      </c>
    </row>
    <row r="2636" spans="1:5" ht="30">
      <c r="A2636" s="124" t="s">
        <v>5193</v>
      </c>
      <c r="B2636" s="134" t="s">
        <v>5194</v>
      </c>
      <c r="C2636" s="139" t="s">
        <v>353</v>
      </c>
      <c r="D2636" s="161">
        <v>1.3562778234481812</v>
      </c>
      <c r="E2636" s="172">
        <v>1.3562778234481812</v>
      </c>
    </row>
    <row r="2637" spans="1:5" ht="45">
      <c r="A2637" s="124" t="s">
        <v>5195</v>
      </c>
      <c r="B2637" s="134" t="s">
        <v>5196</v>
      </c>
      <c r="C2637" s="139" t="s">
        <v>348</v>
      </c>
      <c r="D2637" s="167">
        <v>437.7197265625</v>
      </c>
      <c r="E2637" s="178">
        <v>437.7197265625</v>
      </c>
    </row>
    <row r="2638" spans="1:5" ht="45">
      <c r="A2638" s="124" t="s">
        <v>5197</v>
      </c>
      <c r="B2638" s="134" t="s">
        <v>5198</v>
      </c>
      <c r="C2638" s="139" t="s">
        <v>348</v>
      </c>
      <c r="D2638" s="164">
        <v>-2109.768798828125</v>
      </c>
      <c r="E2638" s="175">
        <v>-2109.768798828125</v>
      </c>
    </row>
    <row r="2639" spans="1:5" ht="45">
      <c r="A2639" s="124" t="s">
        <v>5199</v>
      </c>
      <c r="B2639" s="134" t="s">
        <v>5200</v>
      </c>
      <c r="C2639" s="139"/>
      <c r="D2639" s="166">
        <v>-4.1544180363416672E-2</v>
      </c>
      <c r="E2639" s="177">
        <v>-4.1544180363416672E-2</v>
      </c>
    </row>
    <row r="2640" spans="1:5" ht="30">
      <c r="A2640" s="124" t="s">
        <v>5201</v>
      </c>
      <c r="B2640" s="134" t="s">
        <v>5202</v>
      </c>
      <c r="C2640" s="139" t="s">
        <v>3453</v>
      </c>
      <c r="D2640" s="167">
        <v>955.2501220703125</v>
      </c>
      <c r="E2640" s="178">
        <v>955.2501220703125</v>
      </c>
    </row>
    <row r="2641" spans="1:5" ht="45">
      <c r="A2641" s="124" t="s">
        <v>5203</v>
      </c>
      <c r="B2641" s="134" t="s">
        <v>5204</v>
      </c>
      <c r="C2641" s="139" t="s">
        <v>353</v>
      </c>
      <c r="D2641" s="161">
        <v>4.2205696105957031</v>
      </c>
      <c r="E2641" s="172">
        <v>4.2205696105957031</v>
      </c>
    </row>
    <row r="2642" spans="1:5" ht="45">
      <c r="A2642" s="124" t="s">
        <v>5205</v>
      </c>
      <c r="B2642" s="134" t="s">
        <v>5206</v>
      </c>
      <c r="C2642" s="139" t="s">
        <v>4963</v>
      </c>
      <c r="D2642" s="166">
        <v>0.68007290363311768</v>
      </c>
      <c r="E2642" s="177">
        <v>0.68007290363311768</v>
      </c>
    </row>
    <row r="2643" spans="1:5" ht="45">
      <c r="A2643" s="124" t="s">
        <v>5207</v>
      </c>
      <c r="B2643" s="134" t="s">
        <v>5208</v>
      </c>
      <c r="C2643" s="139" t="s">
        <v>4966</v>
      </c>
      <c r="D2643" s="171">
        <v>2.6966119185090065E-4</v>
      </c>
      <c r="E2643" s="182">
        <v>2.6966119185090065E-4</v>
      </c>
    </row>
    <row r="2644" spans="1:5" ht="30">
      <c r="A2644" s="124" t="s">
        <v>5209</v>
      </c>
      <c r="B2644" s="134" t="s">
        <v>5210</v>
      </c>
      <c r="C2644" s="139" t="s">
        <v>50</v>
      </c>
      <c r="D2644" s="162">
        <v>61.157421112060547</v>
      </c>
      <c r="E2644" s="173">
        <v>53.355121612548828</v>
      </c>
    </row>
    <row r="2645" spans="1:5" ht="30">
      <c r="A2645" s="124" t="s">
        <v>5211</v>
      </c>
      <c r="B2645" s="134" t="s">
        <v>5212</v>
      </c>
      <c r="C2645" s="139" t="s">
        <v>42</v>
      </c>
      <c r="D2645" s="167">
        <v>105.2994384765625</v>
      </c>
      <c r="E2645" s="178">
        <v>105.17886352539062</v>
      </c>
    </row>
    <row r="2646" spans="1:5" ht="30">
      <c r="A2646" s="124" t="s">
        <v>5213</v>
      </c>
      <c r="B2646" s="134" t="s">
        <v>5214</v>
      </c>
      <c r="C2646" s="139" t="s">
        <v>20</v>
      </c>
      <c r="D2646" s="162">
        <v>86.884757995605469</v>
      </c>
      <c r="E2646" s="172">
        <v>3.7510507106781006</v>
      </c>
    </row>
    <row r="2647" spans="1:5" ht="30">
      <c r="A2647" s="124" t="s">
        <v>5215</v>
      </c>
      <c r="B2647" s="134" t="s">
        <v>5216</v>
      </c>
      <c r="C2647" s="139" t="s">
        <v>353</v>
      </c>
      <c r="D2647" s="161">
        <v>1.361657977104187</v>
      </c>
      <c r="E2647" s="172">
        <v>1.360943078994751</v>
      </c>
    </row>
    <row r="2648" spans="1:5" ht="30">
      <c r="A2648" s="124" t="s">
        <v>5217</v>
      </c>
      <c r="B2648" s="134" t="s">
        <v>5218</v>
      </c>
      <c r="C2648" s="139" t="s">
        <v>348</v>
      </c>
      <c r="D2648" s="167">
        <v>445.92324829101562</v>
      </c>
      <c r="E2648" s="178">
        <v>444.834716796875</v>
      </c>
    </row>
    <row r="2649" spans="1:5" ht="30">
      <c r="A2649" s="124" t="s">
        <v>5219</v>
      </c>
      <c r="B2649" s="134" t="s">
        <v>5220</v>
      </c>
      <c r="C2649" s="139" t="s">
        <v>348</v>
      </c>
      <c r="D2649" s="164">
        <v>-2101.565185546875</v>
      </c>
      <c r="E2649" s="175">
        <v>-2102.65380859375</v>
      </c>
    </row>
    <row r="2650" spans="1:5" ht="30">
      <c r="A2650" s="124" t="s">
        <v>5221</v>
      </c>
      <c r="B2650" s="134" t="s">
        <v>5222</v>
      </c>
      <c r="C2650" s="139"/>
      <c r="D2650" s="166">
        <v>-0.49534854292869568</v>
      </c>
      <c r="E2650" s="177">
        <v>-0.45185559988021851</v>
      </c>
    </row>
    <row r="2651" spans="1:5" ht="30">
      <c r="A2651" s="124" t="s">
        <v>5223</v>
      </c>
      <c r="B2651" s="134" t="s">
        <v>5224</v>
      </c>
      <c r="C2651" s="139" t="s">
        <v>3453</v>
      </c>
      <c r="D2651" s="167">
        <v>957.35150146484375</v>
      </c>
      <c r="E2651" s="178">
        <v>957.0745849609375</v>
      </c>
    </row>
    <row r="2652" spans="1:5" ht="30">
      <c r="A2652" s="124" t="s">
        <v>5225</v>
      </c>
      <c r="B2652" s="134" t="s">
        <v>5226</v>
      </c>
      <c r="C2652" s="139" t="s">
        <v>353</v>
      </c>
      <c r="D2652" s="161">
        <v>4.2084274291992187</v>
      </c>
      <c r="E2652" s="172">
        <v>4.2100167274475098</v>
      </c>
    </row>
    <row r="2653" spans="1:5" ht="30">
      <c r="A2653" s="124" t="s">
        <v>5227</v>
      </c>
      <c r="B2653" s="134" t="s">
        <v>5228</v>
      </c>
      <c r="C2653" s="139" t="s">
        <v>4963</v>
      </c>
      <c r="D2653" s="166">
        <v>0.68369919061660767</v>
      </c>
      <c r="E2653" s="177">
        <v>0.68322032690048218</v>
      </c>
    </row>
    <row r="2654" spans="1:5" ht="30">
      <c r="A2654" s="124" t="s">
        <v>5229</v>
      </c>
      <c r="B2654" s="134" t="s">
        <v>5230</v>
      </c>
      <c r="C2654" s="139" t="s">
        <v>4966</v>
      </c>
      <c r="D2654" s="171">
        <v>2.6874552713707089E-4</v>
      </c>
      <c r="E2654" s="182">
        <v>2.6886517298407853E-4</v>
      </c>
    </row>
    <row r="2655" spans="1:5" ht="45">
      <c r="A2655" s="124" t="s">
        <v>5231</v>
      </c>
      <c r="B2655" s="134" t="s">
        <v>5232</v>
      </c>
      <c r="C2655" s="139" t="s">
        <v>50</v>
      </c>
      <c r="D2655" s="162">
        <v>10.449999809265137</v>
      </c>
      <c r="E2655" s="173">
        <v>10.449883460998535</v>
      </c>
    </row>
    <row r="2656" spans="1:5" ht="45">
      <c r="A2656" s="124" t="s">
        <v>5233</v>
      </c>
      <c r="B2656" s="134" t="s">
        <v>5234</v>
      </c>
      <c r="C2656" s="139" t="s">
        <v>42</v>
      </c>
      <c r="D2656" s="167">
        <v>381.83978271484375</v>
      </c>
      <c r="E2656" s="178">
        <v>181.80690002441406</v>
      </c>
    </row>
    <row r="2657" spans="1:5" ht="45">
      <c r="A2657" s="124" t="s">
        <v>5235</v>
      </c>
      <c r="B2657" s="134" t="s">
        <v>5236</v>
      </c>
      <c r="C2657" s="139" t="s">
        <v>20</v>
      </c>
      <c r="D2657" s="161">
        <v>6.8750829696655273</v>
      </c>
      <c r="E2657" s="181">
        <v>2.9418970370898023E-7</v>
      </c>
    </row>
    <row r="2658" spans="1:5" ht="45">
      <c r="A2658" s="124" t="s">
        <v>5237</v>
      </c>
      <c r="B2658" s="134" t="s">
        <v>5238</v>
      </c>
      <c r="C2658" s="139" t="s">
        <v>353</v>
      </c>
      <c r="D2658" s="161">
        <v>7.3874211311340332</v>
      </c>
      <c r="E2658" s="172">
        <v>4.880129337310791</v>
      </c>
    </row>
    <row r="2659" spans="1:5" ht="45">
      <c r="A2659" s="124" t="s">
        <v>5239</v>
      </c>
      <c r="B2659" s="134" t="s">
        <v>5240</v>
      </c>
      <c r="C2659" s="139" t="s">
        <v>348</v>
      </c>
      <c r="D2659" s="163">
        <v>3224.99853515625</v>
      </c>
      <c r="E2659" s="175">
        <v>2010.0650634765625</v>
      </c>
    </row>
    <row r="2660" spans="1:5" ht="45">
      <c r="A2660" s="124" t="s">
        <v>5241</v>
      </c>
      <c r="B2660" s="134" t="s">
        <v>5242</v>
      </c>
      <c r="C2660" s="139" t="s">
        <v>348</v>
      </c>
      <c r="D2660" s="167">
        <v>677.50994873046875</v>
      </c>
      <c r="E2660" s="178">
        <v>-537.4234619140625</v>
      </c>
    </row>
    <row r="2661" spans="1:5" ht="45">
      <c r="A2661" s="124" t="s">
        <v>5243</v>
      </c>
      <c r="B2661" s="134" t="s">
        <v>5244</v>
      </c>
      <c r="C2661" s="139"/>
      <c r="D2661" s="161">
        <v>1.2222667932510376</v>
      </c>
      <c r="E2661" s="177">
        <v>0.61709964275360107</v>
      </c>
    </row>
    <row r="2662" spans="1:5" ht="45">
      <c r="A2662" s="124" t="s">
        <v>5245</v>
      </c>
      <c r="B2662" s="134" t="s">
        <v>5246</v>
      </c>
      <c r="C2662" s="139" t="s">
        <v>3453</v>
      </c>
      <c r="D2662" s="161">
        <v>3.5106751918792725</v>
      </c>
      <c r="E2662" s="172">
        <v>8.663482666015625</v>
      </c>
    </row>
    <row r="2663" spans="1:5" ht="45">
      <c r="A2663" s="124" t="s">
        <v>5247</v>
      </c>
      <c r="B2663" s="134" t="s">
        <v>5248</v>
      </c>
      <c r="C2663" s="139" t="s">
        <v>353</v>
      </c>
      <c r="D2663" s="161">
        <v>2.1201803684234619</v>
      </c>
      <c r="E2663" s="172">
        <v>2.6157262325286865</v>
      </c>
    </row>
    <row r="2664" spans="1:5" ht="45">
      <c r="A2664" s="124" t="s">
        <v>5249</v>
      </c>
      <c r="B2664" s="134" t="s">
        <v>5250</v>
      </c>
      <c r="C2664" s="139" t="s">
        <v>4963</v>
      </c>
      <c r="D2664" s="166">
        <v>5.3443048149347305E-2</v>
      </c>
      <c r="E2664" s="177">
        <v>3.5758156329393387E-2</v>
      </c>
    </row>
    <row r="2665" spans="1:5" ht="45">
      <c r="A2665" s="124" t="s">
        <v>5251</v>
      </c>
      <c r="B2665" s="134" t="s">
        <v>5252</v>
      </c>
      <c r="C2665" s="139" t="s">
        <v>4966</v>
      </c>
      <c r="D2665" s="170">
        <v>2.3668504582019523E-5</v>
      </c>
      <c r="E2665" s="181">
        <v>1.5141708900046069E-5</v>
      </c>
    </row>
    <row r="2666" spans="1:5" ht="60">
      <c r="A2666" s="124" t="s">
        <v>5253</v>
      </c>
      <c r="B2666" s="134" t="s">
        <v>5254</v>
      </c>
      <c r="C2666" s="139" t="s">
        <v>50</v>
      </c>
      <c r="D2666" s="161">
        <v>2.7945747375488281</v>
      </c>
      <c r="E2666" s="172">
        <v>2.7945752143859863</v>
      </c>
    </row>
    <row r="2667" spans="1:5" ht="60">
      <c r="A2667" s="124" t="s">
        <v>5255</v>
      </c>
      <c r="B2667" s="134" t="s">
        <v>5256</v>
      </c>
      <c r="C2667" s="139" t="s">
        <v>42</v>
      </c>
      <c r="D2667" s="162">
        <v>42.802658081054688</v>
      </c>
      <c r="E2667" s="173">
        <v>41.556556701660156</v>
      </c>
    </row>
    <row r="2668" spans="1:5" ht="60">
      <c r="A2668" s="124" t="s">
        <v>5257</v>
      </c>
      <c r="B2668" s="134" t="s">
        <v>5258</v>
      </c>
      <c r="C2668" s="139" t="s">
        <v>20</v>
      </c>
      <c r="D2668" s="162">
        <v>75.280616760253906</v>
      </c>
      <c r="E2668" s="172">
        <v>3.411163330078125</v>
      </c>
    </row>
    <row r="2669" spans="1:5" ht="60">
      <c r="A2669" s="124" t="s">
        <v>5259</v>
      </c>
      <c r="B2669" s="134" t="s">
        <v>5260</v>
      </c>
      <c r="C2669" s="139" t="s">
        <v>353</v>
      </c>
      <c r="D2669" s="166">
        <v>0.60955137014389038</v>
      </c>
      <c r="E2669" s="177">
        <v>0.5930403470993042</v>
      </c>
    </row>
    <row r="2670" spans="1:5" ht="60">
      <c r="A2670" s="124" t="s">
        <v>5261</v>
      </c>
      <c r="B2670" s="134" t="s">
        <v>5262</v>
      </c>
      <c r="C2670" s="139" t="s">
        <v>348</v>
      </c>
      <c r="D2670" s="167">
        <v>179.43391418457031</v>
      </c>
      <c r="E2670" s="178">
        <v>174.22431945800781</v>
      </c>
    </row>
    <row r="2671" spans="1:5" ht="60">
      <c r="A2671" s="124" t="s">
        <v>5263</v>
      </c>
      <c r="B2671" s="134" t="s">
        <v>5264</v>
      </c>
      <c r="C2671" s="139" t="s">
        <v>348</v>
      </c>
      <c r="D2671" s="164">
        <v>-2368.0546875</v>
      </c>
      <c r="E2671" s="175">
        <v>-2373.26416015625</v>
      </c>
    </row>
    <row r="2672" spans="1:5" ht="60">
      <c r="A2672" s="124" t="s">
        <v>5265</v>
      </c>
      <c r="B2672" s="134" t="s">
        <v>5266</v>
      </c>
      <c r="C2672" s="139"/>
      <c r="D2672" s="166">
        <v>-0.17127762734889984</v>
      </c>
      <c r="E2672" s="177">
        <v>-0.17367787659168243</v>
      </c>
    </row>
    <row r="2673" spans="1:5" ht="60">
      <c r="A2673" s="124" t="s">
        <v>5267</v>
      </c>
      <c r="B2673" s="134" t="s">
        <v>5268</v>
      </c>
      <c r="C2673" s="139" t="s">
        <v>3453</v>
      </c>
      <c r="D2673" s="167">
        <v>991.2401123046875</v>
      </c>
      <c r="E2673" s="178">
        <v>991.736083984375</v>
      </c>
    </row>
    <row r="2674" spans="1:5" ht="60">
      <c r="A2674" s="124" t="s">
        <v>5269</v>
      </c>
      <c r="B2674" s="134" t="s">
        <v>5270</v>
      </c>
      <c r="C2674" s="139" t="s">
        <v>353</v>
      </c>
      <c r="D2674" s="161">
        <v>4.1784648895263672</v>
      </c>
      <c r="E2674" s="172">
        <v>4.1782331466674805</v>
      </c>
    </row>
    <row r="2675" spans="1:5" ht="60">
      <c r="A2675" s="124" t="s">
        <v>5271</v>
      </c>
      <c r="B2675" s="134" t="s">
        <v>5272</v>
      </c>
      <c r="C2675" s="139" t="s">
        <v>4963</v>
      </c>
      <c r="D2675" s="166">
        <v>0.63274955749511719</v>
      </c>
      <c r="E2675" s="177">
        <v>0.63120883703231812</v>
      </c>
    </row>
    <row r="2676" spans="1:5" ht="60">
      <c r="A2676" s="124" t="s">
        <v>5273</v>
      </c>
      <c r="B2676" s="134" t="s">
        <v>5274</v>
      </c>
      <c r="C2676" s="139" t="s">
        <v>4966</v>
      </c>
      <c r="D2676" s="171">
        <v>6.1934808036312461E-4</v>
      </c>
      <c r="E2676" s="182">
        <v>6.3360680360347033E-4</v>
      </c>
    </row>
    <row r="2677" spans="1:5" ht="45">
      <c r="A2677" s="124" t="s">
        <v>5275</v>
      </c>
      <c r="B2677" s="134" t="s">
        <v>5276</v>
      </c>
      <c r="C2677" s="139" t="s">
        <v>50</v>
      </c>
      <c r="D2677" s="166">
        <v>0.95000004768371582</v>
      </c>
      <c r="E2677" s="177">
        <v>0.9499894380569458</v>
      </c>
    </row>
    <row r="2678" spans="1:5" ht="45">
      <c r="A2678" s="124" t="s">
        <v>5277</v>
      </c>
      <c r="B2678" s="134" t="s">
        <v>5278</v>
      </c>
      <c r="C2678" s="139" t="s">
        <v>42</v>
      </c>
      <c r="D2678" s="162">
        <v>95.903213500976562</v>
      </c>
      <c r="E2678" s="173">
        <v>94.65673828125</v>
      </c>
    </row>
    <row r="2679" spans="1:5" ht="45">
      <c r="A2679" s="124" t="s">
        <v>5279</v>
      </c>
      <c r="B2679" s="134" t="s">
        <v>5280</v>
      </c>
      <c r="C2679" s="139" t="s">
        <v>20</v>
      </c>
      <c r="D2679" s="161">
        <v>3.0866518020629883</v>
      </c>
      <c r="E2679" s="177">
        <v>0.22297848761081696</v>
      </c>
    </row>
    <row r="2680" spans="1:5" ht="45">
      <c r="A2680" s="124" t="s">
        <v>5281</v>
      </c>
      <c r="B2680" s="134" t="s">
        <v>5282</v>
      </c>
      <c r="C2680" s="139" t="s">
        <v>353</v>
      </c>
      <c r="D2680" s="161">
        <v>1.2604967355728149</v>
      </c>
      <c r="E2680" s="172">
        <v>1.2462505102157593</v>
      </c>
    </row>
    <row r="2681" spans="1:5" ht="45">
      <c r="A2681" s="124" t="s">
        <v>5283</v>
      </c>
      <c r="B2681" s="134" t="s">
        <v>5284</v>
      </c>
      <c r="C2681" s="139" t="s">
        <v>348</v>
      </c>
      <c r="D2681" s="167">
        <v>401.8277587890625</v>
      </c>
      <c r="E2681" s="178">
        <v>396.58038330078125</v>
      </c>
    </row>
    <row r="2682" spans="1:5" ht="45">
      <c r="A2682" s="124" t="s">
        <v>5285</v>
      </c>
      <c r="B2682" s="134" t="s">
        <v>5286</v>
      </c>
      <c r="C2682" s="139" t="s">
        <v>348</v>
      </c>
      <c r="D2682" s="164">
        <v>-2145.660888671875</v>
      </c>
      <c r="E2682" s="175">
        <v>-2150.908203125</v>
      </c>
    </row>
    <row r="2683" spans="1:5" ht="45">
      <c r="A2683" s="124" t="s">
        <v>5287</v>
      </c>
      <c r="B2683" s="134" t="s">
        <v>5288</v>
      </c>
      <c r="C2683" s="139"/>
      <c r="D2683" s="169">
        <v>-4.2397910729050636E-3</v>
      </c>
      <c r="E2683" s="180">
        <v>-6.5597430802881718E-3</v>
      </c>
    </row>
    <row r="2684" spans="1:5" ht="45">
      <c r="A2684" s="124" t="s">
        <v>5289</v>
      </c>
      <c r="B2684" s="134" t="s">
        <v>5290</v>
      </c>
      <c r="C2684" s="139" t="s">
        <v>3453</v>
      </c>
      <c r="D2684" s="167">
        <v>961.2974853515625</v>
      </c>
      <c r="E2684" s="178">
        <v>962.16741943359375</v>
      </c>
    </row>
    <row r="2685" spans="1:5" ht="45">
      <c r="A2685" s="124" t="s">
        <v>5291</v>
      </c>
      <c r="B2685" s="134" t="s">
        <v>5292</v>
      </c>
      <c r="C2685" s="139" t="s">
        <v>353</v>
      </c>
      <c r="D2685" s="161">
        <v>4.2107291221618652</v>
      </c>
      <c r="E2685" s="172">
        <v>4.2093844413757324</v>
      </c>
    </row>
    <row r="2686" spans="1:5" ht="45">
      <c r="A2686" s="124" t="s">
        <v>5293</v>
      </c>
      <c r="B2686" s="134" t="s">
        <v>5294</v>
      </c>
      <c r="C2686" s="139" t="s">
        <v>4963</v>
      </c>
      <c r="D2686" s="166">
        <v>0.67651939392089844</v>
      </c>
      <c r="E2686" s="177">
        <v>0.67593365907669067</v>
      </c>
    </row>
    <row r="2687" spans="1:5" ht="45">
      <c r="A2687" s="124" t="s">
        <v>5295</v>
      </c>
      <c r="B2687" s="134" t="s">
        <v>5296</v>
      </c>
      <c r="C2687" s="139" t="s">
        <v>4966</v>
      </c>
      <c r="D2687" s="171">
        <v>2.9483475373126566E-4</v>
      </c>
      <c r="E2687" s="182">
        <v>2.9888501740060747E-4</v>
      </c>
    </row>
    <row r="2688" spans="1:5" ht="45">
      <c r="A2688" s="124" t="s">
        <v>5297</v>
      </c>
      <c r="B2688" s="134" t="s">
        <v>5298</v>
      </c>
      <c r="C2688" s="139" t="s">
        <v>50</v>
      </c>
      <c r="D2688" s="162">
        <v>52.432971954345703</v>
      </c>
      <c r="E2688" s="173">
        <v>50.905231475830078</v>
      </c>
    </row>
    <row r="2689" spans="1:5" ht="45">
      <c r="A2689" s="124" t="s">
        <v>5299</v>
      </c>
      <c r="B2689" s="134" t="s">
        <v>5300</v>
      </c>
      <c r="C2689" s="139" t="s">
        <v>42</v>
      </c>
      <c r="D2689" s="167">
        <v>385.0045166015625</v>
      </c>
      <c r="E2689" s="178">
        <v>290.0032958984375</v>
      </c>
    </row>
    <row r="2690" spans="1:5" ht="45">
      <c r="A2690" s="124" t="s">
        <v>5301</v>
      </c>
      <c r="B2690" s="134" t="s">
        <v>5302</v>
      </c>
      <c r="C2690" s="139" t="s">
        <v>20</v>
      </c>
      <c r="D2690" s="162">
        <v>82.927436828613281</v>
      </c>
      <c r="E2690" s="181">
        <v>2.9418970370898023E-7</v>
      </c>
    </row>
    <row r="2691" spans="1:5" ht="45">
      <c r="A2691" s="124" t="s">
        <v>5303</v>
      </c>
      <c r="B2691" s="134" t="s">
        <v>5304</v>
      </c>
      <c r="C2691" s="139" t="s">
        <v>353</v>
      </c>
      <c r="D2691" s="161">
        <v>6.5647177696228027</v>
      </c>
      <c r="E2691" s="172">
        <v>6.1396727561950684</v>
      </c>
    </row>
    <row r="2692" spans="1:5" ht="45">
      <c r="A2692" s="124" t="s">
        <v>5305</v>
      </c>
      <c r="B2692" s="134" t="s">
        <v>5306</v>
      </c>
      <c r="C2692" s="139" t="s">
        <v>348</v>
      </c>
      <c r="D2692" s="163">
        <v>3154.57373046875</v>
      </c>
      <c r="E2692" s="175">
        <v>2889.140625</v>
      </c>
    </row>
    <row r="2693" spans="1:5" ht="45">
      <c r="A2693" s="124" t="s">
        <v>5307</v>
      </c>
      <c r="B2693" s="134" t="s">
        <v>5308</v>
      </c>
      <c r="C2693" s="139" t="s">
        <v>348</v>
      </c>
      <c r="D2693" s="167">
        <v>607.0850830078125</v>
      </c>
      <c r="E2693" s="178">
        <v>341.65228271484375</v>
      </c>
    </row>
    <row r="2694" spans="1:5" ht="45">
      <c r="A2694" s="124" t="s">
        <v>5309</v>
      </c>
      <c r="B2694" s="134" t="s">
        <v>5310</v>
      </c>
      <c r="C2694" s="139"/>
      <c r="D2694" s="161">
        <v>1.2233802080154419</v>
      </c>
      <c r="E2694" s="172">
        <v>1.0585792064666748</v>
      </c>
    </row>
    <row r="2695" spans="1:5" ht="45">
      <c r="A2695" s="124" t="s">
        <v>5311</v>
      </c>
      <c r="B2695" s="134" t="s">
        <v>5312</v>
      </c>
      <c r="C2695" s="139" t="s">
        <v>3453</v>
      </c>
      <c r="D2695" s="162">
        <v>18.764631271362305</v>
      </c>
      <c r="E2695" s="173">
        <v>23.312770843505859</v>
      </c>
    </row>
    <row r="2696" spans="1:5" ht="45">
      <c r="A2696" s="124" t="s">
        <v>5313</v>
      </c>
      <c r="B2696" s="134" t="s">
        <v>5314</v>
      </c>
      <c r="C2696" s="139" t="s">
        <v>353</v>
      </c>
      <c r="D2696" s="161">
        <v>2.5208220481872559</v>
      </c>
      <c r="E2696" s="172">
        <v>3.4687058925628662</v>
      </c>
    </row>
    <row r="2697" spans="1:5" ht="45">
      <c r="A2697" s="124" t="s">
        <v>5315</v>
      </c>
      <c r="B2697" s="134" t="s">
        <v>5316</v>
      </c>
      <c r="C2697" s="139" t="s">
        <v>4963</v>
      </c>
      <c r="D2697" s="166">
        <v>5.844845250248909E-2</v>
      </c>
      <c r="E2697" s="177">
        <v>5.3558293730020523E-2</v>
      </c>
    </row>
    <row r="2698" spans="1:5" ht="45">
      <c r="A2698" s="124" t="s">
        <v>5317</v>
      </c>
      <c r="B2698" s="134" t="s">
        <v>5318</v>
      </c>
      <c r="C2698" s="139" t="s">
        <v>4966</v>
      </c>
      <c r="D2698" s="170">
        <v>2.3724249331280589E-5</v>
      </c>
      <c r="E2698" s="181">
        <v>1.9392871763557196E-5</v>
      </c>
    </row>
    <row r="2699" spans="1:5" ht="45">
      <c r="A2699" s="124" t="s">
        <v>5319</v>
      </c>
      <c r="B2699" s="134" t="s">
        <v>5320</v>
      </c>
      <c r="C2699" s="139" t="s">
        <v>50</v>
      </c>
      <c r="D2699" s="161">
        <v>2.75</v>
      </c>
      <c r="E2699" s="172">
        <v>2.749969482421875</v>
      </c>
    </row>
    <row r="2700" spans="1:5" ht="45">
      <c r="A2700" s="124" t="s">
        <v>5321</v>
      </c>
      <c r="B2700" s="134" t="s">
        <v>5322</v>
      </c>
      <c r="C2700" s="139" t="s">
        <v>42</v>
      </c>
      <c r="D2700" s="167">
        <v>237.28424072265625</v>
      </c>
      <c r="E2700" s="178">
        <v>130.58197021484375</v>
      </c>
    </row>
    <row r="2701" spans="1:5" ht="45">
      <c r="A2701" s="124" t="s">
        <v>5323</v>
      </c>
      <c r="B2701" s="134" t="s">
        <v>5324</v>
      </c>
      <c r="C2701" s="139" t="s">
        <v>20</v>
      </c>
      <c r="D2701" s="161">
        <v>4.7290496826171875</v>
      </c>
      <c r="E2701" s="177">
        <v>0.33988660573959351</v>
      </c>
    </row>
    <row r="2702" spans="1:5" ht="45">
      <c r="A2702" s="124" t="s">
        <v>5325</v>
      </c>
      <c r="B2702" s="134" t="s">
        <v>5326</v>
      </c>
      <c r="C2702" s="139" t="s">
        <v>353</v>
      </c>
      <c r="D2702" s="161">
        <v>7.5095844268798828</v>
      </c>
      <c r="E2702" s="172">
        <v>5.3199987411499023</v>
      </c>
    </row>
    <row r="2703" spans="1:5" ht="45">
      <c r="A2703" s="124" t="s">
        <v>5327</v>
      </c>
      <c r="B2703" s="134" t="s">
        <v>5328</v>
      </c>
      <c r="C2703" s="139" t="s">
        <v>348</v>
      </c>
      <c r="D2703" s="164">
        <v>2943</v>
      </c>
      <c r="E2703" s="175">
        <v>2034.295166015625</v>
      </c>
    </row>
    <row r="2704" spans="1:5" ht="45">
      <c r="A2704" s="124" t="s">
        <v>5329</v>
      </c>
      <c r="B2704" s="134" t="s">
        <v>5330</v>
      </c>
      <c r="C2704" s="139" t="s">
        <v>348</v>
      </c>
      <c r="D2704" s="167">
        <v>395.5115966796875</v>
      </c>
      <c r="E2704" s="178">
        <v>-513.19329833984375</v>
      </c>
    </row>
    <row r="2705" spans="1:5" ht="45">
      <c r="A2705" s="124" t="s">
        <v>5331</v>
      </c>
      <c r="B2705" s="134" t="s">
        <v>5332</v>
      </c>
      <c r="C2705" s="139"/>
      <c r="D2705" s="161">
        <v>1.1022607088088989</v>
      </c>
      <c r="E2705" s="177">
        <v>0.68389129638671875</v>
      </c>
    </row>
    <row r="2706" spans="1:5" ht="45">
      <c r="A2706" s="124" t="s">
        <v>5333</v>
      </c>
      <c r="B2706" s="134" t="s">
        <v>5334</v>
      </c>
      <c r="C2706" s="139" t="s">
        <v>3453</v>
      </c>
      <c r="D2706" s="161">
        <v>1.1797853708267212</v>
      </c>
      <c r="E2706" s="172">
        <v>2.2230303287506104</v>
      </c>
    </row>
    <row r="2707" spans="1:5" ht="45">
      <c r="A2707" s="124" t="s">
        <v>5335</v>
      </c>
      <c r="B2707" s="134" t="s">
        <v>5336</v>
      </c>
      <c r="C2707" s="139" t="s">
        <v>353</v>
      </c>
      <c r="D2707" s="161">
        <v>2.0332088470458984</v>
      </c>
      <c r="E2707" s="172">
        <v>4.2642002105712891</v>
      </c>
    </row>
    <row r="2708" spans="1:5" ht="45">
      <c r="A2708" s="124" t="s">
        <v>5337</v>
      </c>
      <c r="B2708" s="134" t="s">
        <v>5338</v>
      </c>
      <c r="C2708" s="139" t="s">
        <v>4963</v>
      </c>
      <c r="D2708" s="166">
        <v>3.726658970117569E-2</v>
      </c>
      <c r="E2708" s="177">
        <v>2.8246454894542694E-2</v>
      </c>
    </row>
    <row r="2709" spans="1:5" ht="45">
      <c r="A2709" s="124" t="s">
        <v>5339</v>
      </c>
      <c r="B2709" s="134" t="s">
        <v>5340</v>
      </c>
      <c r="C2709" s="139" t="s">
        <v>4966</v>
      </c>
      <c r="D2709" s="170">
        <v>1.7671842215349898E-5</v>
      </c>
      <c r="E2709" s="181">
        <v>1.3342558304429986E-5</v>
      </c>
    </row>
    <row r="2710" spans="1:5" ht="45">
      <c r="A2710" s="124" t="s">
        <v>5341</v>
      </c>
      <c r="B2710" s="134" t="s">
        <v>5342</v>
      </c>
      <c r="C2710" s="139" t="s">
        <v>50</v>
      </c>
      <c r="D2710" s="166">
        <v>0.95000004768371582</v>
      </c>
      <c r="E2710" s="177">
        <v>0.9499894380569458</v>
      </c>
    </row>
    <row r="2711" spans="1:5" ht="45">
      <c r="A2711" s="124" t="s">
        <v>5343</v>
      </c>
      <c r="B2711" s="134" t="s">
        <v>5344</v>
      </c>
      <c r="C2711" s="139" t="s">
        <v>42</v>
      </c>
      <c r="D2711" s="167">
        <v>172.4124755859375</v>
      </c>
      <c r="E2711" s="173">
        <v>98.178024291992188</v>
      </c>
    </row>
    <row r="2712" spans="1:5" ht="45">
      <c r="A2712" s="124" t="s">
        <v>5345</v>
      </c>
      <c r="B2712" s="134" t="s">
        <v>5346</v>
      </c>
      <c r="C2712" s="139" t="s">
        <v>20</v>
      </c>
      <c r="D2712" s="161">
        <v>3.0866518020629883</v>
      </c>
      <c r="E2712" s="177">
        <v>0.22297848761081696</v>
      </c>
    </row>
    <row r="2713" spans="1:5" ht="45">
      <c r="A2713" s="124" t="s">
        <v>5347</v>
      </c>
      <c r="B2713" s="134" t="s">
        <v>5348</v>
      </c>
      <c r="C2713" s="139" t="s">
        <v>353</v>
      </c>
      <c r="D2713" s="161">
        <v>7.741063117980957</v>
      </c>
      <c r="E2713" s="172">
        <v>5.5480799674987793</v>
      </c>
    </row>
    <row r="2714" spans="1:5" ht="45">
      <c r="A2714" s="124" t="s">
        <v>5349</v>
      </c>
      <c r="B2714" s="134" t="s">
        <v>5350</v>
      </c>
      <c r="C2714" s="139" t="s">
        <v>348</v>
      </c>
      <c r="D2714" s="164">
        <v>2821.26513671875</v>
      </c>
      <c r="E2714" s="175">
        <v>1993.9083251953125</v>
      </c>
    </row>
    <row r="2715" spans="1:5" ht="45">
      <c r="A2715" s="124" t="s">
        <v>5351</v>
      </c>
      <c r="B2715" s="134" t="s">
        <v>5352</v>
      </c>
      <c r="C2715" s="139" t="s">
        <v>348</v>
      </c>
      <c r="D2715" s="167">
        <v>273.77658081054687</v>
      </c>
      <c r="E2715" s="178">
        <v>-553.58013916015625</v>
      </c>
    </row>
    <row r="2716" spans="1:5" ht="45">
      <c r="A2716" s="124" t="s">
        <v>5353</v>
      </c>
      <c r="B2716" s="134" t="s">
        <v>5354</v>
      </c>
      <c r="C2716" s="139"/>
      <c r="D2716" s="161">
        <v>1.0657050609588623</v>
      </c>
      <c r="E2716" s="177">
        <v>0.69982439279556274</v>
      </c>
    </row>
    <row r="2717" spans="1:5" ht="45">
      <c r="A2717" s="124" t="s">
        <v>5355</v>
      </c>
      <c r="B2717" s="134" t="s">
        <v>5356</v>
      </c>
      <c r="C2717" s="139" t="s">
        <v>3453</v>
      </c>
      <c r="D2717" s="166">
        <v>0.46491274237632751</v>
      </c>
      <c r="E2717" s="177">
        <v>0.80382168292999268</v>
      </c>
    </row>
    <row r="2718" spans="1:5" ht="45">
      <c r="A2718" s="124" t="s">
        <v>5357</v>
      </c>
      <c r="B2718" s="134" t="s">
        <v>5358</v>
      </c>
      <c r="C2718" s="139" t="s">
        <v>353</v>
      </c>
      <c r="D2718" s="161">
        <v>1.9771608114242554</v>
      </c>
      <c r="E2718" s="172">
        <v>4.2132797241210938</v>
      </c>
    </row>
    <row r="2719" spans="1:5" ht="45">
      <c r="A2719" s="124" t="s">
        <v>5359</v>
      </c>
      <c r="B2719" s="134" t="s">
        <v>5360</v>
      </c>
      <c r="C2719" s="139" t="s">
        <v>4963</v>
      </c>
      <c r="D2719" s="166">
        <v>3.0816925689578056E-2</v>
      </c>
      <c r="E2719" s="177">
        <v>2.462993748486042E-2</v>
      </c>
    </row>
    <row r="2720" spans="1:5" ht="45">
      <c r="A2720" s="124" t="s">
        <v>5361</v>
      </c>
      <c r="B2720" s="134" t="s">
        <v>5362</v>
      </c>
      <c r="C2720" s="139" t="s">
        <v>4966</v>
      </c>
      <c r="D2720" s="170">
        <v>1.507989418314537E-5</v>
      </c>
      <c r="E2720" s="181">
        <v>1.221705497300718E-5</v>
      </c>
    </row>
    <row r="2721" spans="1:5" ht="45">
      <c r="A2721" s="124" t="s">
        <v>5363</v>
      </c>
      <c r="B2721" s="134" t="s">
        <v>5364</v>
      </c>
      <c r="C2721" s="139" t="s">
        <v>50</v>
      </c>
      <c r="D2721" s="162">
        <v>61.157421112060547</v>
      </c>
      <c r="E2721" s="173">
        <v>53.355121612548828</v>
      </c>
    </row>
    <row r="2722" spans="1:5" ht="45">
      <c r="A2722" s="124" t="s">
        <v>5365</v>
      </c>
      <c r="B2722" s="134" t="s">
        <v>5366</v>
      </c>
      <c r="C2722" s="139" t="s">
        <v>42</v>
      </c>
      <c r="D2722" s="167">
        <v>105.2994384765625</v>
      </c>
      <c r="E2722" s="178">
        <v>105.17886352539062</v>
      </c>
    </row>
    <row r="2723" spans="1:5" ht="45">
      <c r="A2723" s="124" t="s">
        <v>5367</v>
      </c>
      <c r="B2723" s="134" t="s">
        <v>5368</v>
      </c>
      <c r="C2723" s="139" t="s">
        <v>20</v>
      </c>
      <c r="D2723" s="162">
        <v>83.134757995605469</v>
      </c>
      <c r="E2723" s="181">
        <v>2.9418970370898023E-7</v>
      </c>
    </row>
    <row r="2724" spans="1:5" ht="45">
      <c r="A2724" s="124" t="s">
        <v>5369</v>
      </c>
      <c r="B2724" s="134" t="s">
        <v>5370</v>
      </c>
      <c r="C2724" s="139" t="s">
        <v>353</v>
      </c>
      <c r="D2724" s="161">
        <v>1.361657977104187</v>
      </c>
      <c r="E2724" s="172">
        <v>1.360943078994751</v>
      </c>
    </row>
    <row r="2725" spans="1:5" ht="45">
      <c r="A2725" s="124" t="s">
        <v>5371</v>
      </c>
      <c r="B2725" s="134" t="s">
        <v>5372</v>
      </c>
      <c r="C2725" s="139" t="s">
        <v>348</v>
      </c>
      <c r="D2725" s="167">
        <v>445.92324829101562</v>
      </c>
      <c r="E2725" s="178">
        <v>444.834716796875</v>
      </c>
    </row>
    <row r="2726" spans="1:5" ht="45">
      <c r="A2726" s="124" t="s">
        <v>5373</v>
      </c>
      <c r="B2726" s="134" t="s">
        <v>5374</v>
      </c>
      <c r="C2726" s="139" t="s">
        <v>348</v>
      </c>
      <c r="D2726" s="164">
        <v>-2101.565185546875</v>
      </c>
      <c r="E2726" s="175">
        <v>-2102.65380859375</v>
      </c>
    </row>
    <row r="2727" spans="1:5" ht="45">
      <c r="A2727" s="124" t="s">
        <v>5375</v>
      </c>
      <c r="B2727" s="134" t="s">
        <v>5376</v>
      </c>
      <c r="C2727" s="139"/>
      <c r="D2727" s="166">
        <v>-0.49534854292869568</v>
      </c>
      <c r="E2727" s="177">
        <v>-0.45185559988021851</v>
      </c>
    </row>
    <row r="2728" spans="1:5" ht="45">
      <c r="A2728" s="124" t="s">
        <v>5377</v>
      </c>
      <c r="B2728" s="134" t="s">
        <v>5378</v>
      </c>
      <c r="C2728" s="139" t="s">
        <v>3453</v>
      </c>
      <c r="D2728" s="167">
        <v>957.35150146484375</v>
      </c>
      <c r="E2728" s="178">
        <v>957.0745849609375</v>
      </c>
    </row>
    <row r="2729" spans="1:5" ht="45">
      <c r="A2729" s="124" t="s">
        <v>5379</v>
      </c>
      <c r="B2729" s="134" t="s">
        <v>5380</v>
      </c>
      <c r="C2729" s="139" t="s">
        <v>353</v>
      </c>
      <c r="D2729" s="161">
        <v>4.2084274291992187</v>
      </c>
      <c r="E2729" s="172">
        <v>4.2100167274475098</v>
      </c>
    </row>
    <row r="2730" spans="1:5" ht="45">
      <c r="A2730" s="124" t="s">
        <v>5381</v>
      </c>
      <c r="B2730" s="134" t="s">
        <v>5382</v>
      </c>
      <c r="C2730" s="139" t="s">
        <v>4963</v>
      </c>
      <c r="D2730" s="166">
        <v>0.68369919061660767</v>
      </c>
      <c r="E2730" s="177">
        <v>0.68322032690048218</v>
      </c>
    </row>
    <row r="2731" spans="1:5" ht="45">
      <c r="A2731" s="124" t="s">
        <v>5383</v>
      </c>
      <c r="B2731" s="134" t="s">
        <v>5384</v>
      </c>
      <c r="C2731" s="139" t="s">
        <v>4966</v>
      </c>
      <c r="D2731" s="171">
        <v>2.6874552713707089E-4</v>
      </c>
      <c r="E2731" s="182">
        <v>2.6886517298407853E-4</v>
      </c>
    </row>
    <row r="2732" spans="1:5" ht="45">
      <c r="A2732" s="124" t="s">
        <v>5385</v>
      </c>
      <c r="B2732" s="134" t="s">
        <v>5386</v>
      </c>
      <c r="C2732" s="139" t="s">
        <v>50</v>
      </c>
      <c r="D2732" s="162">
        <v>10.449995994567871</v>
      </c>
      <c r="E2732" s="172">
        <v>1.2165298461914062</v>
      </c>
    </row>
    <row r="2733" spans="1:5" ht="60">
      <c r="A2733" s="124" t="s">
        <v>5387</v>
      </c>
      <c r="B2733" s="134" t="s">
        <v>5388</v>
      </c>
      <c r="C2733" s="139" t="s">
        <v>42</v>
      </c>
      <c r="D2733" s="167">
        <v>108.67196655273437</v>
      </c>
      <c r="E2733" s="178">
        <v>105.18235015869141</v>
      </c>
    </row>
    <row r="2734" spans="1:5" ht="45">
      <c r="A2734" s="124" t="s">
        <v>5389</v>
      </c>
      <c r="B2734" s="134" t="s">
        <v>5390</v>
      </c>
      <c r="C2734" s="139" t="s">
        <v>20</v>
      </c>
      <c r="D2734" s="161">
        <v>6.8750829696655273</v>
      </c>
      <c r="E2734" s="181">
        <v>2.9418970370898023E-7</v>
      </c>
    </row>
    <row r="2735" spans="1:5" ht="45">
      <c r="A2735" s="124" t="s">
        <v>5391</v>
      </c>
      <c r="B2735" s="134" t="s">
        <v>5392</v>
      </c>
      <c r="C2735" s="139" t="s">
        <v>353</v>
      </c>
      <c r="D2735" s="161">
        <v>1.4032305479049683</v>
      </c>
      <c r="E2735" s="172">
        <v>1.3652026653289795</v>
      </c>
    </row>
    <row r="2736" spans="1:5" ht="45">
      <c r="A2736" s="124" t="s">
        <v>5393</v>
      </c>
      <c r="B2736" s="134" t="s">
        <v>5394</v>
      </c>
      <c r="C2736" s="139" t="s">
        <v>348</v>
      </c>
      <c r="D2736" s="167">
        <v>456.38900756835937</v>
      </c>
      <c r="E2736" s="178">
        <v>440.96902465820312</v>
      </c>
    </row>
    <row r="2737" spans="1:5" ht="45">
      <c r="A2737" s="124" t="s">
        <v>5395</v>
      </c>
      <c r="B2737" s="134" t="s">
        <v>5396</v>
      </c>
      <c r="C2737" s="139" t="s">
        <v>348</v>
      </c>
      <c r="D2737" s="164">
        <v>-2091.099609375</v>
      </c>
      <c r="E2737" s="175">
        <v>-2106.51953125</v>
      </c>
    </row>
    <row r="2738" spans="1:5" ht="60">
      <c r="A2738" s="124" t="s">
        <v>5397</v>
      </c>
      <c r="B2738" s="134" t="s">
        <v>5398</v>
      </c>
      <c r="C2738" s="139"/>
      <c r="D2738" s="166">
        <v>-0.15679877996444702</v>
      </c>
      <c r="E2738" s="181">
        <v>-2.3736791376904876E-7</v>
      </c>
    </row>
    <row r="2739" spans="1:5" ht="45">
      <c r="A2739" s="124" t="s">
        <v>5399</v>
      </c>
      <c r="B2739" s="134" t="s">
        <v>5400</v>
      </c>
      <c r="C2739" s="139" t="s">
        <v>3453</v>
      </c>
      <c r="D2739" s="167">
        <v>952.43096923828125</v>
      </c>
      <c r="E2739" s="178">
        <v>954.6087646484375</v>
      </c>
    </row>
    <row r="2740" spans="1:5" ht="60">
      <c r="A2740" s="124" t="s">
        <v>5401</v>
      </c>
      <c r="B2740" s="134" t="s">
        <v>5402</v>
      </c>
      <c r="C2740" s="139" t="s">
        <v>353</v>
      </c>
      <c r="D2740" s="161">
        <v>4.2245035171508789</v>
      </c>
      <c r="E2740" s="172">
        <v>4.2218770980834961</v>
      </c>
    </row>
    <row r="2741" spans="1:5" ht="60">
      <c r="A2741" s="124" t="s">
        <v>5403</v>
      </c>
      <c r="B2741" s="134" t="s">
        <v>5404</v>
      </c>
      <c r="C2741" s="139" t="s">
        <v>4963</v>
      </c>
      <c r="D2741" s="166">
        <v>0.68195104598999023</v>
      </c>
      <c r="E2741" s="177">
        <v>0.68028515577316284</v>
      </c>
    </row>
    <row r="2742" spans="1:5" ht="60">
      <c r="A2742" s="124" t="s">
        <v>5405</v>
      </c>
      <c r="B2742" s="134" t="s">
        <v>5406</v>
      </c>
      <c r="C2742" s="139" t="s">
        <v>4966</v>
      </c>
      <c r="D2742" s="171">
        <v>2.5856267893686891E-4</v>
      </c>
      <c r="E2742" s="182">
        <v>2.6747616357170045E-4</v>
      </c>
    </row>
    <row r="2743" spans="1:5" ht="30">
      <c r="A2743" s="124" t="s">
        <v>5407</v>
      </c>
      <c r="B2743" s="134" t="s">
        <v>5408</v>
      </c>
      <c r="C2743" s="139" t="s">
        <v>50</v>
      </c>
      <c r="D2743" s="161">
        <v>2.75</v>
      </c>
      <c r="E2743" s="172">
        <v>2.749969482421875</v>
      </c>
    </row>
    <row r="2744" spans="1:5" ht="30">
      <c r="A2744" s="124" t="s">
        <v>5409</v>
      </c>
      <c r="B2744" s="134" t="s">
        <v>5410</v>
      </c>
      <c r="C2744" s="139" t="s">
        <v>42</v>
      </c>
      <c r="D2744" s="167">
        <v>237.28424072265625</v>
      </c>
      <c r="E2744" s="178">
        <v>130.58197021484375</v>
      </c>
    </row>
    <row r="2745" spans="1:5" ht="30">
      <c r="A2745" s="124" t="s">
        <v>5411</v>
      </c>
      <c r="B2745" s="134" t="s">
        <v>5412</v>
      </c>
      <c r="C2745" s="139" t="s">
        <v>20</v>
      </c>
      <c r="D2745" s="161">
        <v>4.7290496826171875</v>
      </c>
      <c r="E2745" s="177">
        <v>0.33988660573959351</v>
      </c>
    </row>
    <row r="2746" spans="1:5" ht="30">
      <c r="A2746" s="124" t="s">
        <v>5413</v>
      </c>
      <c r="B2746" s="134" t="s">
        <v>5414</v>
      </c>
      <c r="C2746" s="139" t="s">
        <v>353</v>
      </c>
      <c r="D2746" s="161">
        <v>7.5095844268798828</v>
      </c>
      <c r="E2746" s="172">
        <v>5.3199987411499023</v>
      </c>
    </row>
    <row r="2747" spans="1:5" ht="30">
      <c r="A2747" s="124" t="s">
        <v>5415</v>
      </c>
      <c r="B2747" s="134" t="s">
        <v>5416</v>
      </c>
      <c r="C2747" s="139" t="s">
        <v>348</v>
      </c>
      <c r="D2747" s="164">
        <v>2943</v>
      </c>
      <c r="E2747" s="175">
        <v>2034.295166015625</v>
      </c>
    </row>
    <row r="2748" spans="1:5" ht="30">
      <c r="A2748" s="124" t="s">
        <v>5417</v>
      </c>
      <c r="B2748" s="134" t="s">
        <v>5418</v>
      </c>
      <c r="C2748" s="139" t="s">
        <v>348</v>
      </c>
      <c r="D2748" s="167">
        <v>395.5115966796875</v>
      </c>
      <c r="E2748" s="178">
        <v>-513.19329833984375</v>
      </c>
    </row>
    <row r="2749" spans="1:5" ht="30">
      <c r="A2749" s="124" t="s">
        <v>5419</v>
      </c>
      <c r="B2749" s="134" t="s">
        <v>5420</v>
      </c>
      <c r="C2749" s="139"/>
      <c r="D2749" s="161">
        <v>1.1022607088088989</v>
      </c>
      <c r="E2749" s="177">
        <v>0.68389129638671875</v>
      </c>
    </row>
    <row r="2750" spans="1:5" ht="30">
      <c r="A2750" s="124" t="s">
        <v>5421</v>
      </c>
      <c r="B2750" s="134" t="s">
        <v>5422</v>
      </c>
      <c r="C2750" s="139" t="s">
        <v>3453</v>
      </c>
      <c r="D2750" s="161">
        <v>1.1797853708267212</v>
      </c>
      <c r="E2750" s="172">
        <v>2.2230303287506104</v>
      </c>
    </row>
    <row r="2751" spans="1:5" ht="30">
      <c r="A2751" s="124" t="s">
        <v>5423</v>
      </c>
      <c r="B2751" s="134" t="s">
        <v>5424</v>
      </c>
      <c r="C2751" s="139" t="s">
        <v>353</v>
      </c>
      <c r="D2751" s="161">
        <v>2.0332088470458984</v>
      </c>
      <c r="E2751" s="172">
        <v>4.2642002105712891</v>
      </c>
    </row>
    <row r="2752" spans="1:5" ht="30">
      <c r="A2752" s="124" t="s">
        <v>5425</v>
      </c>
      <c r="B2752" s="134" t="s">
        <v>5426</v>
      </c>
      <c r="C2752" s="139" t="s">
        <v>4963</v>
      </c>
      <c r="D2752" s="166">
        <v>3.726658970117569E-2</v>
      </c>
      <c r="E2752" s="177">
        <v>2.8246454894542694E-2</v>
      </c>
    </row>
    <row r="2753" spans="1:5" ht="30">
      <c r="A2753" s="124" t="s">
        <v>5427</v>
      </c>
      <c r="B2753" s="134" t="s">
        <v>5428</v>
      </c>
      <c r="C2753" s="139" t="s">
        <v>4966</v>
      </c>
      <c r="D2753" s="170">
        <v>1.7671842215349898E-5</v>
      </c>
      <c r="E2753" s="181">
        <v>1.3342558304429986E-5</v>
      </c>
    </row>
    <row r="2754" spans="1:5" ht="30">
      <c r="A2754" s="124" t="s">
        <v>5429</v>
      </c>
      <c r="B2754" s="134" t="s">
        <v>5430</v>
      </c>
      <c r="C2754" s="139" t="s">
        <v>50</v>
      </c>
      <c r="D2754" s="162">
        <v>10.449999809265137</v>
      </c>
      <c r="E2754" s="173">
        <v>10.449883460998535</v>
      </c>
    </row>
    <row r="2755" spans="1:5" ht="30">
      <c r="A2755" s="124" t="s">
        <v>5431</v>
      </c>
      <c r="B2755" s="134" t="s">
        <v>5432</v>
      </c>
      <c r="C2755" s="139" t="s">
        <v>42</v>
      </c>
      <c r="D2755" s="167">
        <v>381.83978271484375</v>
      </c>
      <c r="E2755" s="178">
        <v>181.80690002441406</v>
      </c>
    </row>
    <row r="2756" spans="1:5" ht="30">
      <c r="A2756" s="124" t="s">
        <v>5433</v>
      </c>
      <c r="B2756" s="134" t="s">
        <v>5434</v>
      </c>
      <c r="C2756" s="139" t="s">
        <v>20</v>
      </c>
      <c r="D2756" s="161">
        <v>6.8750829696655273</v>
      </c>
      <c r="E2756" s="181">
        <v>2.9418970370898023E-7</v>
      </c>
    </row>
    <row r="2757" spans="1:5" ht="30">
      <c r="A2757" s="124" t="s">
        <v>5435</v>
      </c>
      <c r="B2757" s="134" t="s">
        <v>5436</v>
      </c>
      <c r="C2757" s="139" t="s">
        <v>353</v>
      </c>
      <c r="D2757" s="161">
        <v>7.3874211311340332</v>
      </c>
      <c r="E2757" s="172">
        <v>4.880129337310791</v>
      </c>
    </row>
    <row r="2758" spans="1:5" ht="30">
      <c r="A2758" s="124" t="s">
        <v>5437</v>
      </c>
      <c r="B2758" s="134" t="s">
        <v>5438</v>
      </c>
      <c r="C2758" s="139" t="s">
        <v>348</v>
      </c>
      <c r="D2758" s="163">
        <v>3224.99853515625</v>
      </c>
      <c r="E2758" s="175">
        <v>2010.0650634765625</v>
      </c>
    </row>
    <row r="2759" spans="1:5" ht="30">
      <c r="A2759" s="124" t="s">
        <v>5439</v>
      </c>
      <c r="B2759" s="134" t="s">
        <v>5440</v>
      </c>
      <c r="C2759" s="139" t="s">
        <v>348</v>
      </c>
      <c r="D2759" s="167">
        <v>677.50994873046875</v>
      </c>
      <c r="E2759" s="178">
        <v>-537.4234619140625</v>
      </c>
    </row>
    <row r="2760" spans="1:5" ht="30">
      <c r="A2760" s="124" t="s">
        <v>5441</v>
      </c>
      <c r="B2760" s="134" t="s">
        <v>5442</v>
      </c>
      <c r="C2760" s="139"/>
      <c r="D2760" s="161">
        <v>1.2222667932510376</v>
      </c>
      <c r="E2760" s="177">
        <v>0.61709964275360107</v>
      </c>
    </row>
    <row r="2761" spans="1:5" ht="30">
      <c r="A2761" s="124" t="s">
        <v>5443</v>
      </c>
      <c r="B2761" s="134" t="s">
        <v>5444</v>
      </c>
      <c r="C2761" s="139" t="s">
        <v>3453</v>
      </c>
      <c r="D2761" s="161">
        <v>3.5106751918792725</v>
      </c>
      <c r="E2761" s="172">
        <v>8.663482666015625</v>
      </c>
    </row>
    <row r="2762" spans="1:5" ht="30">
      <c r="A2762" s="124" t="s">
        <v>5445</v>
      </c>
      <c r="B2762" s="134" t="s">
        <v>5446</v>
      </c>
      <c r="C2762" s="139" t="s">
        <v>353</v>
      </c>
      <c r="D2762" s="161">
        <v>2.1201803684234619</v>
      </c>
      <c r="E2762" s="172">
        <v>2.6157262325286865</v>
      </c>
    </row>
    <row r="2763" spans="1:5" ht="30">
      <c r="A2763" s="124" t="s">
        <v>5447</v>
      </c>
      <c r="B2763" s="134" t="s">
        <v>5448</v>
      </c>
      <c r="C2763" s="139" t="s">
        <v>4963</v>
      </c>
      <c r="D2763" s="166">
        <v>5.3443048149347305E-2</v>
      </c>
      <c r="E2763" s="177">
        <v>3.5758156329393387E-2</v>
      </c>
    </row>
    <row r="2764" spans="1:5" ht="30">
      <c r="A2764" s="124" t="s">
        <v>5449</v>
      </c>
      <c r="B2764" s="134" t="s">
        <v>5450</v>
      </c>
      <c r="C2764" s="139" t="s">
        <v>4966</v>
      </c>
      <c r="D2764" s="170">
        <v>2.3668504582019523E-5</v>
      </c>
      <c r="E2764" s="181">
        <v>1.5141708900046069E-5</v>
      </c>
    </row>
    <row r="2765" spans="1:5" ht="30">
      <c r="A2765" s="124" t="s">
        <v>5451</v>
      </c>
      <c r="B2765" s="134" t="s">
        <v>5452</v>
      </c>
      <c r="C2765" s="139" t="s">
        <v>50</v>
      </c>
      <c r="D2765" s="161">
        <v>2.3808958530426025</v>
      </c>
      <c r="E2765" s="172">
        <v>2.3808960914611816</v>
      </c>
    </row>
    <row r="2766" spans="1:5" ht="30">
      <c r="A2766" s="124" t="s">
        <v>5453</v>
      </c>
      <c r="B2766" s="134" t="s">
        <v>5454</v>
      </c>
      <c r="C2766" s="139" t="s">
        <v>42</v>
      </c>
      <c r="D2766" s="167">
        <v>104.39205169677734</v>
      </c>
      <c r="E2766" s="178">
        <v>104.39205169677734</v>
      </c>
    </row>
    <row r="2767" spans="1:5" ht="30">
      <c r="A2767" s="124" t="s">
        <v>5455</v>
      </c>
      <c r="B2767" s="134" t="s">
        <v>5456</v>
      </c>
      <c r="C2767" s="139" t="s">
        <v>20</v>
      </c>
      <c r="D2767" s="162">
        <v>86.884757995605469</v>
      </c>
      <c r="E2767" s="172">
        <v>3.7510497570037842</v>
      </c>
    </row>
    <row r="2768" spans="1:5" ht="30">
      <c r="A2768" s="124" t="s">
        <v>5457</v>
      </c>
      <c r="B2768" s="134" t="s">
        <v>5458</v>
      </c>
      <c r="C2768" s="139" t="s">
        <v>353</v>
      </c>
      <c r="D2768" s="161">
        <v>1.3562778234481812</v>
      </c>
      <c r="E2768" s="172">
        <v>1.3562778234481812</v>
      </c>
    </row>
    <row r="2769" spans="1:5" ht="30">
      <c r="A2769" s="124" t="s">
        <v>5459</v>
      </c>
      <c r="B2769" s="134" t="s">
        <v>5460</v>
      </c>
      <c r="C2769" s="139" t="s">
        <v>348</v>
      </c>
      <c r="D2769" s="167">
        <v>437.7197265625</v>
      </c>
      <c r="E2769" s="178">
        <v>437.7197265625</v>
      </c>
    </row>
    <row r="2770" spans="1:5" ht="30">
      <c r="A2770" s="124" t="s">
        <v>5461</v>
      </c>
      <c r="B2770" s="134" t="s">
        <v>5462</v>
      </c>
      <c r="C2770" s="139" t="s">
        <v>348</v>
      </c>
      <c r="D2770" s="164">
        <v>-2109.768798828125</v>
      </c>
      <c r="E2770" s="175">
        <v>-2109.768798828125</v>
      </c>
    </row>
    <row r="2771" spans="1:5" ht="30">
      <c r="A2771" s="124" t="s">
        <v>5463</v>
      </c>
      <c r="B2771" s="134" t="s">
        <v>5464</v>
      </c>
      <c r="C2771" s="139"/>
      <c r="D2771" s="166">
        <v>-4.1544180363416672E-2</v>
      </c>
      <c r="E2771" s="177">
        <v>-4.1544180363416672E-2</v>
      </c>
    </row>
    <row r="2772" spans="1:5" ht="30">
      <c r="A2772" s="124" t="s">
        <v>5465</v>
      </c>
      <c r="B2772" s="134" t="s">
        <v>5466</v>
      </c>
      <c r="C2772" s="139" t="s">
        <v>3453</v>
      </c>
      <c r="D2772" s="167">
        <v>955.2501220703125</v>
      </c>
      <c r="E2772" s="178">
        <v>955.2501220703125</v>
      </c>
    </row>
    <row r="2773" spans="1:5" ht="30">
      <c r="A2773" s="124" t="s">
        <v>5467</v>
      </c>
      <c r="B2773" s="134" t="s">
        <v>5468</v>
      </c>
      <c r="C2773" s="139" t="s">
        <v>353</v>
      </c>
      <c r="D2773" s="161">
        <v>4.2205696105957031</v>
      </c>
      <c r="E2773" s="172">
        <v>4.2205696105957031</v>
      </c>
    </row>
    <row r="2774" spans="1:5" ht="45">
      <c r="A2774" s="124" t="s">
        <v>5469</v>
      </c>
      <c r="B2774" s="134" t="s">
        <v>5470</v>
      </c>
      <c r="C2774" s="139" t="s">
        <v>4963</v>
      </c>
      <c r="D2774" s="166">
        <v>0.68007290363311768</v>
      </c>
      <c r="E2774" s="177">
        <v>0.68007290363311768</v>
      </c>
    </row>
    <row r="2775" spans="1:5" ht="45">
      <c r="A2775" s="124" t="s">
        <v>5471</v>
      </c>
      <c r="B2775" s="134" t="s">
        <v>5472</v>
      </c>
      <c r="C2775" s="139" t="s">
        <v>4966</v>
      </c>
      <c r="D2775" s="171">
        <v>2.6966119185090065E-4</v>
      </c>
      <c r="E2775" s="182">
        <v>2.6966119185090065E-4</v>
      </c>
    </row>
    <row r="2776" spans="1:5" ht="30">
      <c r="A2776" s="124" t="s">
        <v>5473</v>
      </c>
      <c r="B2776" s="134" t="s">
        <v>5474</v>
      </c>
      <c r="C2776" s="139" t="s">
        <v>50</v>
      </c>
      <c r="D2776" s="161">
        <v>2.3808958530426025</v>
      </c>
      <c r="E2776" s="172">
        <v>2.3808960914611816</v>
      </c>
    </row>
    <row r="2777" spans="1:5" ht="30">
      <c r="A2777" s="124" t="s">
        <v>5475</v>
      </c>
      <c r="B2777" s="134" t="s">
        <v>5476</v>
      </c>
      <c r="C2777" s="139" t="s">
        <v>42</v>
      </c>
      <c r="D2777" s="167">
        <v>104.39205169677734</v>
      </c>
      <c r="E2777" s="178">
        <v>104.39205169677734</v>
      </c>
    </row>
    <row r="2778" spans="1:5" ht="30">
      <c r="A2778" s="124" t="s">
        <v>5477</v>
      </c>
      <c r="B2778" s="134" t="s">
        <v>5478</v>
      </c>
      <c r="C2778" s="139" t="s">
        <v>20</v>
      </c>
      <c r="D2778" s="170">
        <v>2.9418970370898023E-7</v>
      </c>
      <c r="E2778" s="181">
        <v>2.9418970370898023E-7</v>
      </c>
    </row>
    <row r="2779" spans="1:5" ht="30">
      <c r="A2779" s="124" t="s">
        <v>5479</v>
      </c>
      <c r="B2779" s="134" t="s">
        <v>5480</v>
      </c>
      <c r="C2779" s="139" t="s">
        <v>353</v>
      </c>
      <c r="D2779" s="161">
        <v>1.3562778234481812</v>
      </c>
      <c r="E2779" s="172">
        <v>1.3562778234481812</v>
      </c>
    </row>
    <row r="2780" spans="1:5" ht="30">
      <c r="A2780" s="124" t="s">
        <v>5481</v>
      </c>
      <c r="B2780" s="134" t="s">
        <v>5482</v>
      </c>
      <c r="C2780" s="139" t="s">
        <v>348</v>
      </c>
      <c r="D2780" s="167">
        <v>437.7197265625</v>
      </c>
      <c r="E2780" s="178">
        <v>437.7197265625</v>
      </c>
    </row>
    <row r="2781" spans="1:5" ht="30">
      <c r="A2781" s="124" t="s">
        <v>5483</v>
      </c>
      <c r="B2781" s="134" t="s">
        <v>5484</v>
      </c>
      <c r="C2781" s="139" t="s">
        <v>348</v>
      </c>
      <c r="D2781" s="164">
        <v>-2109.768798828125</v>
      </c>
      <c r="E2781" s="175">
        <v>-2109.768798828125</v>
      </c>
    </row>
    <row r="2782" spans="1:5" ht="30">
      <c r="A2782" s="124" t="s">
        <v>5485</v>
      </c>
      <c r="B2782" s="134" t="s">
        <v>5486</v>
      </c>
      <c r="C2782" s="139"/>
      <c r="D2782" s="166">
        <v>-4.1544180363416672E-2</v>
      </c>
      <c r="E2782" s="177">
        <v>-4.1544180363416672E-2</v>
      </c>
    </row>
    <row r="2783" spans="1:5" ht="30">
      <c r="A2783" s="124" t="s">
        <v>5487</v>
      </c>
      <c r="B2783" s="134" t="s">
        <v>5488</v>
      </c>
      <c r="C2783" s="139" t="s">
        <v>3453</v>
      </c>
      <c r="D2783" s="167">
        <v>955.2501220703125</v>
      </c>
      <c r="E2783" s="178">
        <v>955.2501220703125</v>
      </c>
    </row>
    <row r="2784" spans="1:5" ht="30">
      <c r="A2784" s="124" t="s">
        <v>5489</v>
      </c>
      <c r="B2784" s="134" t="s">
        <v>5490</v>
      </c>
      <c r="C2784" s="139" t="s">
        <v>353</v>
      </c>
      <c r="D2784" s="161">
        <v>4.2205696105957031</v>
      </c>
      <c r="E2784" s="172">
        <v>4.2205696105957031</v>
      </c>
    </row>
    <row r="2785" spans="1:5" ht="45">
      <c r="A2785" s="124" t="s">
        <v>5491</v>
      </c>
      <c r="B2785" s="134" t="s">
        <v>5492</v>
      </c>
      <c r="C2785" s="139" t="s">
        <v>4963</v>
      </c>
      <c r="D2785" s="166">
        <v>0.68007290363311768</v>
      </c>
      <c r="E2785" s="177">
        <v>0.68007290363311768</v>
      </c>
    </row>
    <row r="2786" spans="1:5" ht="45">
      <c r="A2786" s="124" t="s">
        <v>5493</v>
      </c>
      <c r="B2786" s="134" t="s">
        <v>5494</v>
      </c>
      <c r="C2786" s="139" t="s">
        <v>4966</v>
      </c>
      <c r="D2786" s="171">
        <v>2.6966119185090065E-4</v>
      </c>
      <c r="E2786" s="182">
        <v>2.6966119185090065E-4</v>
      </c>
    </row>
    <row r="2787" spans="1:5" ht="30">
      <c r="A2787" s="124" t="s">
        <v>5495</v>
      </c>
      <c r="B2787" s="134" t="s">
        <v>5496</v>
      </c>
      <c r="C2787" s="139" t="s">
        <v>50</v>
      </c>
      <c r="D2787" s="161">
        <v>2.3808958530426025</v>
      </c>
      <c r="E2787" s="172">
        <v>2.3808960914611816</v>
      </c>
    </row>
    <row r="2788" spans="1:5" ht="30">
      <c r="A2788" s="124" t="s">
        <v>5497</v>
      </c>
      <c r="B2788" s="134" t="s">
        <v>5498</v>
      </c>
      <c r="C2788" s="139" t="s">
        <v>42</v>
      </c>
      <c r="D2788" s="167">
        <v>104.39205169677734</v>
      </c>
      <c r="E2788" s="178">
        <v>104.39205169677734</v>
      </c>
    </row>
    <row r="2789" spans="1:5" ht="30">
      <c r="A2789" s="124" t="s">
        <v>5499</v>
      </c>
      <c r="B2789" s="134" t="s">
        <v>5500</v>
      </c>
      <c r="C2789" s="139" t="s">
        <v>20</v>
      </c>
      <c r="D2789" s="170">
        <v>2.9418970370898023E-7</v>
      </c>
      <c r="E2789" s="181">
        <v>2.9418970370898023E-7</v>
      </c>
    </row>
    <row r="2790" spans="1:5" ht="30">
      <c r="A2790" s="124" t="s">
        <v>5501</v>
      </c>
      <c r="B2790" s="134" t="s">
        <v>5502</v>
      </c>
      <c r="C2790" s="139" t="s">
        <v>353</v>
      </c>
      <c r="D2790" s="161">
        <v>1.3562778234481812</v>
      </c>
      <c r="E2790" s="172">
        <v>1.3562778234481812</v>
      </c>
    </row>
    <row r="2791" spans="1:5" ht="30">
      <c r="A2791" s="124" t="s">
        <v>5503</v>
      </c>
      <c r="B2791" s="134" t="s">
        <v>5504</v>
      </c>
      <c r="C2791" s="139" t="s">
        <v>348</v>
      </c>
      <c r="D2791" s="167">
        <v>437.7197265625</v>
      </c>
      <c r="E2791" s="178">
        <v>437.7197265625</v>
      </c>
    </row>
    <row r="2792" spans="1:5" ht="30">
      <c r="A2792" s="124" t="s">
        <v>5505</v>
      </c>
      <c r="B2792" s="134" t="s">
        <v>5506</v>
      </c>
      <c r="C2792" s="139" t="s">
        <v>348</v>
      </c>
      <c r="D2792" s="164">
        <v>-2109.768798828125</v>
      </c>
      <c r="E2792" s="175">
        <v>-2109.768798828125</v>
      </c>
    </row>
    <row r="2793" spans="1:5" ht="30">
      <c r="A2793" s="124" t="s">
        <v>5507</v>
      </c>
      <c r="B2793" s="134" t="s">
        <v>5508</v>
      </c>
      <c r="C2793" s="139"/>
      <c r="D2793" s="166">
        <v>-4.1544180363416672E-2</v>
      </c>
      <c r="E2793" s="177">
        <v>-4.1544180363416672E-2</v>
      </c>
    </row>
    <row r="2794" spans="1:5" ht="30">
      <c r="A2794" s="124" t="s">
        <v>5509</v>
      </c>
      <c r="B2794" s="134" t="s">
        <v>5510</v>
      </c>
      <c r="C2794" s="139" t="s">
        <v>3453</v>
      </c>
      <c r="D2794" s="167">
        <v>955.2501220703125</v>
      </c>
      <c r="E2794" s="178">
        <v>955.2501220703125</v>
      </c>
    </row>
    <row r="2795" spans="1:5" ht="30">
      <c r="A2795" s="124" t="s">
        <v>5511</v>
      </c>
      <c r="B2795" s="134" t="s">
        <v>5512</v>
      </c>
      <c r="C2795" s="139" t="s">
        <v>353</v>
      </c>
      <c r="D2795" s="161">
        <v>4.2205696105957031</v>
      </c>
      <c r="E2795" s="172">
        <v>4.2205696105957031</v>
      </c>
    </row>
    <row r="2796" spans="1:5" ht="45">
      <c r="A2796" s="124" t="s">
        <v>5513</v>
      </c>
      <c r="B2796" s="134" t="s">
        <v>5514</v>
      </c>
      <c r="C2796" s="139" t="s">
        <v>4963</v>
      </c>
      <c r="D2796" s="166">
        <v>0.68007290363311768</v>
      </c>
      <c r="E2796" s="177">
        <v>0.68007290363311768</v>
      </c>
    </row>
    <row r="2797" spans="1:5" ht="45">
      <c r="A2797" s="124" t="s">
        <v>5515</v>
      </c>
      <c r="B2797" s="134" t="s">
        <v>5516</v>
      </c>
      <c r="C2797" s="139" t="s">
        <v>4966</v>
      </c>
      <c r="D2797" s="171">
        <v>2.6966119185090065E-4</v>
      </c>
      <c r="E2797" s="182">
        <v>2.6966119185090065E-4</v>
      </c>
    </row>
    <row r="2798" spans="1:5" ht="45">
      <c r="A2798" s="124" t="s">
        <v>5517</v>
      </c>
      <c r="B2798" s="134" t="s">
        <v>5518</v>
      </c>
      <c r="C2798" s="139" t="s">
        <v>50</v>
      </c>
      <c r="D2798" s="162">
        <v>61.157421112060547</v>
      </c>
      <c r="E2798" s="173">
        <v>53.355121612548828</v>
      </c>
    </row>
    <row r="2799" spans="1:5" ht="45">
      <c r="A2799" s="124" t="s">
        <v>5519</v>
      </c>
      <c r="B2799" s="134" t="s">
        <v>5520</v>
      </c>
      <c r="C2799" s="139" t="s">
        <v>42</v>
      </c>
      <c r="D2799" s="167">
        <v>105.2994384765625</v>
      </c>
      <c r="E2799" s="178">
        <v>105.17886352539062</v>
      </c>
    </row>
    <row r="2800" spans="1:5" ht="45">
      <c r="A2800" s="124" t="s">
        <v>5521</v>
      </c>
      <c r="B2800" s="134" t="s">
        <v>5522</v>
      </c>
      <c r="C2800" s="139" t="s">
        <v>20</v>
      </c>
      <c r="D2800" s="161">
        <v>3.7500002384185791</v>
      </c>
      <c r="E2800" s="172">
        <v>3.7510502338409424</v>
      </c>
    </row>
    <row r="2801" spans="1:5" ht="45">
      <c r="A2801" s="124" t="s">
        <v>5523</v>
      </c>
      <c r="B2801" s="134" t="s">
        <v>5524</v>
      </c>
      <c r="C2801" s="139" t="s">
        <v>353</v>
      </c>
      <c r="D2801" s="161">
        <v>1.361657977104187</v>
      </c>
      <c r="E2801" s="172">
        <v>1.360943078994751</v>
      </c>
    </row>
    <row r="2802" spans="1:5" ht="45">
      <c r="A2802" s="124" t="s">
        <v>5525</v>
      </c>
      <c r="B2802" s="134" t="s">
        <v>5526</v>
      </c>
      <c r="C2802" s="139" t="s">
        <v>348</v>
      </c>
      <c r="D2802" s="167">
        <v>445.92324829101562</v>
      </c>
      <c r="E2802" s="178">
        <v>444.834716796875</v>
      </c>
    </row>
    <row r="2803" spans="1:5" ht="45">
      <c r="A2803" s="124" t="s">
        <v>5527</v>
      </c>
      <c r="B2803" s="134" t="s">
        <v>5528</v>
      </c>
      <c r="C2803" s="139" t="s">
        <v>348</v>
      </c>
      <c r="D2803" s="164">
        <v>-2101.565185546875</v>
      </c>
      <c r="E2803" s="175">
        <v>-2102.65380859375</v>
      </c>
    </row>
    <row r="2804" spans="1:5" ht="45">
      <c r="A2804" s="124" t="s">
        <v>5529</v>
      </c>
      <c r="B2804" s="134" t="s">
        <v>5530</v>
      </c>
      <c r="C2804" s="139"/>
      <c r="D2804" s="166">
        <v>-0.49534854292869568</v>
      </c>
      <c r="E2804" s="177">
        <v>-0.45185559988021851</v>
      </c>
    </row>
    <row r="2805" spans="1:5" ht="45">
      <c r="A2805" s="124" t="s">
        <v>5531</v>
      </c>
      <c r="B2805" s="134" t="s">
        <v>5532</v>
      </c>
      <c r="C2805" s="139" t="s">
        <v>3453</v>
      </c>
      <c r="D2805" s="167">
        <v>957.35150146484375</v>
      </c>
      <c r="E2805" s="178">
        <v>957.0745849609375</v>
      </c>
    </row>
    <row r="2806" spans="1:5" ht="45">
      <c r="A2806" s="124" t="s">
        <v>5533</v>
      </c>
      <c r="B2806" s="134" t="s">
        <v>5534</v>
      </c>
      <c r="C2806" s="139" t="s">
        <v>353</v>
      </c>
      <c r="D2806" s="161">
        <v>4.2084274291992187</v>
      </c>
      <c r="E2806" s="172">
        <v>4.2100167274475098</v>
      </c>
    </row>
    <row r="2807" spans="1:5" ht="45">
      <c r="A2807" s="124" t="s">
        <v>5535</v>
      </c>
      <c r="B2807" s="134" t="s">
        <v>5536</v>
      </c>
      <c r="C2807" s="139" t="s">
        <v>4963</v>
      </c>
      <c r="D2807" s="166">
        <v>0.68369919061660767</v>
      </c>
      <c r="E2807" s="177">
        <v>0.68322032690048218</v>
      </c>
    </row>
    <row r="2808" spans="1:5" ht="45">
      <c r="A2808" s="124" t="s">
        <v>5537</v>
      </c>
      <c r="B2808" s="134" t="s">
        <v>5538</v>
      </c>
      <c r="C2808" s="139" t="s">
        <v>4966</v>
      </c>
      <c r="D2808" s="171">
        <v>2.6874552713707089E-4</v>
      </c>
      <c r="E2808" s="182">
        <v>2.6886517298407853E-4</v>
      </c>
    </row>
    <row r="2809" spans="1:5" ht="45">
      <c r="A2809" s="124" t="s">
        <v>5539</v>
      </c>
      <c r="B2809" s="134" t="s">
        <v>5540</v>
      </c>
      <c r="C2809" s="139" t="s">
        <v>50</v>
      </c>
      <c r="D2809" s="162">
        <v>52.432971954345703</v>
      </c>
      <c r="E2809" s="173">
        <v>50.905231475830078</v>
      </c>
    </row>
    <row r="2810" spans="1:5" ht="45">
      <c r="A2810" s="124" t="s">
        <v>5541</v>
      </c>
      <c r="B2810" s="134" t="s">
        <v>5542</v>
      </c>
      <c r="C2810" s="139" t="s">
        <v>42</v>
      </c>
      <c r="D2810" s="167">
        <v>340.5570068359375</v>
      </c>
      <c r="E2810" s="178">
        <v>105.22232818603516</v>
      </c>
    </row>
    <row r="2811" spans="1:5" ht="45">
      <c r="A2811" s="124" t="s">
        <v>5543</v>
      </c>
      <c r="B2811" s="134" t="s">
        <v>5544</v>
      </c>
      <c r="C2811" s="139" t="s">
        <v>20</v>
      </c>
      <c r="D2811" s="162">
        <v>86.677436828613281</v>
      </c>
      <c r="E2811" s="172">
        <v>3.7510507106781006</v>
      </c>
    </row>
    <row r="2812" spans="1:5" ht="45">
      <c r="A2812" s="124" t="s">
        <v>5545</v>
      </c>
      <c r="B2812" s="134" t="s">
        <v>5546</v>
      </c>
      <c r="C2812" s="139" t="s">
        <v>353</v>
      </c>
      <c r="D2812" s="161">
        <v>6.380256175994873</v>
      </c>
      <c r="E2812" s="172">
        <v>1.3616237640380859</v>
      </c>
    </row>
    <row r="2813" spans="1:5" ht="45">
      <c r="A2813" s="124" t="s">
        <v>5547</v>
      </c>
      <c r="B2813" s="134" t="s">
        <v>5548</v>
      </c>
      <c r="C2813" s="139" t="s">
        <v>348</v>
      </c>
      <c r="D2813" s="163">
        <v>3037.386962890625</v>
      </c>
      <c r="E2813" s="178">
        <v>444.83526611328125</v>
      </c>
    </row>
    <row r="2814" spans="1:5" ht="45">
      <c r="A2814" s="124" t="s">
        <v>5549</v>
      </c>
      <c r="B2814" s="134" t="s">
        <v>5550</v>
      </c>
      <c r="C2814" s="139" t="s">
        <v>348</v>
      </c>
      <c r="D2814" s="167">
        <v>489.8984375</v>
      </c>
      <c r="E2814" s="175">
        <v>-2102.6533203125</v>
      </c>
    </row>
    <row r="2815" spans="1:5" ht="60">
      <c r="A2815" s="124" t="s">
        <v>5551</v>
      </c>
      <c r="B2815" s="134" t="s">
        <v>5552</v>
      </c>
      <c r="C2815" s="139"/>
      <c r="D2815" s="161">
        <v>1.151158332824707</v>
      </c>
      <c r="E2815" s="177">
        <v>-0.43794739246368408</v>
      </c>
    </row>
    <row r="2816" spans="1:5" ht="45">
      <c r="A2816" s="124" t="s">
        <v>5553</v>
      </c>
      <c r="B2816" s="134" t="s">
        <v>5554</v>
      </c>
      <c r="C2816" s="139" t="s">
        <v>3453</v>
      </c>
      <c r="D2816" s="162">
        <v>20.777286529541016</v>
      </c>
      <c r="E2816" s="178">
        <v>956.927734375</v>
      </c>
    </row>
    <row r="2817" spans="1:5" ht="45">
      <c r="A2817" s="124" t="s">
        <v>5555</v>
      </c>
      <c r="B2817" s="134" t="s">
        <v>5556</v>
      </c>
      <c r="C2817" s="139" t="s">
        <v>353</v>
      </c>
      <c r="D2817" s="161">
        <v>2.7989671230316162</v>
      </c>
      <c r="E2817" s="172">
        <v>4.2106213569641113</v>
      </c>
    </row>
    <row r="2818" spans="1:5" ht="60">
      <c r="A2818" s="124" t="s">
        <v>5557</v>
      </c>
      <c r="B2818" s="134" t="s">
        <v>5558</v>
      </c>
      <c r="C2818" s="139" t="s">
        <v>4963</v>
      </c>
      <c r="D2818" s="166">
        <v>5.5104561150074005E-2</v>
      </c>
      <c r="E2818" s="177">
        <v>0.68309873342514038</v>
      </c>
    </row>
    <row r="2819" spans="1:5" ht="60">
      <c r="A2819" s="124" t="s">
        <v>5559</v>
      </c>
      <c r="B2819" s="134" t="s">
        <v>5560</v>
      </c>
      <c r="C2819" s="139" t="s">
        <v>4966</v>
      </c>
      <c r="D2819" s="170">
        <v>2.1729971194872633E-5</v>
      </c>
      <c r="E2819" s="182">
        <v>2.6868277927860618E-4</v>
      </c>
    </row>
    <row r="2820" spans="1:5" ht="30">
      <c r="A2820" s="124" t="s">
        <v>5561</v>
      </c>
      <c r="B2820" s="134" t="s">
        <v>5562</v>
      </c>
      <c r="C2820" s="139" t="s">
        <v>50</v>
      </c>
      <c r="D2820" s="161">
        <v>1.3582460880279541</v>
      </c>
      <c r="E2820" s="172">
        <v>1.0135136842727661</v>
      </c>
    </row>
    <row r="2821" spans="1:5" ht="30">
      <c r="A2821" s="124" t="s">
        <v>5563</v>
      </c>
      <c r="B2821" s="134" t="s">
        <v>5564</v>
      </c>
      <c r="C2821" s="139" t="s">
        <v>42</v>
      </c>
      <c r="D2821" s="162">
        <v>30.013723373413086</v>
      </c>
      <c r="E2821" s="173">
        <v>27.022424697875977</v>
      </c>
    </row>
    <row r="2822" spans="1:5" ht="30">
      <c r="A2822" s="124" t="s">
        <v>5565</v>
      </c>
      <c r="B2822" s="134" t="s">
        <v>5566</v>
      </c>
      <c r="C2822" s="139" t="s">
        <v>20</v>
      </c>
      <c r="D2822" s="170">
        <v>2.9418970370898023E-7</v>
      </c>
      <c r="E2822" s="181">
        <v>2.9418970370898023E-7</v>
      </c>
    </row>
    <row r="2823" spans="1:5" ht="30">
      <c r="A2823" s="124" t="s">
        <v>5567</v>
      </c>
      <c r="B2823" s="134" t="s">
        <v>5568</v>
      </c>
      <c r="C2823" s="139" t="s">
        <v>353</v>
      </c>
      <c r="D2823" s="166">
        <v>0.43694192171096802</v>
      </c>
      <c r="E2823" s="177">
        <v>0.39549878239631653</v>
      </c>
    </row>
    <row r="2824" spans="1:5" ht="30">
      <c r="A2824" s="124" t="s">
        <v>5569</v>
      </c>
      <c r="B2824" s="134" t="s">
        <v>5570</v>
      </c>
      <c r="C2824" s="139" t="s">
        <v>348</v>
      </c>
      <c r="D2824" s="167">
        <v>125.83383941650391</v>
      </c>
      <c r="E2824" s="178">
        <v>113.2923583984375</v>
      </c>
    </row>
    <row r="2825" spans="1:5" ht="30">
      <c r="A2825" s="124" t="s">
        <v>5571</v>
      </c>
      <c r="B2825" s="134" t="s">
        <v>5572</v>
      </c>
      <c r="C2825" s="139" t="s">
        <v>348</v>
      </c>
      <c r="D2825" s="164">
        <v>-2421.65478515625</v>
      </c>
      <c r="E2825" s="175">
        <v>-2434.1962890625</v>
      </c>
    </row>
    <row r="2826" spans="1:5" ht="30">
      <c r="A2826" s="124" t="s">
        <v>5573</v>
      </c>
      <c r="B2826" s="134" t="s">
        <v>5574</v>
      </c>
      <c r="C2826" s="139"/>
      <c r="D2826" s="166">
        <v>-0.14715194702148438</v>
      </c>
      <c r="E2826" s="177">
        <v>-0.135486900806427</v>
      </c>
    </row>
    <row r="2827" spans="1:5" ht="30">
      <c r="A2827" s="124" t="s">
        <v>5575</v>
      </c>
      <c r="B2827" s="134" t="s">
        <v>5576</v>
      </c>
      <c r="C2827" s="139" t="s">
        <v>3453</v>
      </c>
      <c r="D2827" s="167">
        <v>995.700927734375</v>
      </c>
      <c r="E2827" s="178">
        <v>996.54852294921875</v>
      </c>
    </row>
    <row r="2828" spans="1:5" ht="30">
      <c r="A2828" s="124" t="s">
        <v>5577</v>
      </c>
      <c r="B2828" s="134" t="s">
        <v>5578</v>
      </c>
      <c r="C2828" s="139" t="s">
        <v>353</v>
      </c>
      <c r="D2828" s="161">
        <v>4.1780896186828613</v>
      </c>
      <c r="E2828" s="172">
        <v>4.1787095069885254</v>
      </c>
    </row>
    <row r="2829" spans="1:5" ht="30">
      <c r="A2829" s="124" t="s">
        <v>5579</v>
      </c>
      <c r="B2829" s="134" t="s">
        <v>5580</v>
      </c>
      <c r="C2829" s="139" t="s">
        <v>4963</v>
      </c>
      <c r="D2829" s="166">
        <v>0.61557847261428833</v>
      </c>
      <c r="E2829" s="177">
        <v>0.611133873462677</v>
      </c>
    </row>
    <row r="2830" spans="1:5" ht="30">
      <c r="A2830" s="124" t="s">
        <v>5581</v>
      </c>
      <c r="B2830" s="134" t="s">
        <v>5582</v>
      </c>
      <c r="C2830" s="139" t="s">
        <v>4966</v>
      </c>
      <c r="D2830" s="171">
        <v>7.961263763718307E-4</v>
      </c>
      <c r="E2830" s="182">
        <v>8.4957713261246681E-4</v>
      </c>
    </row>
    <row r="2831" spans="1:5" ht="45">
      <c r="A2831" s="124" t="s">
        <v>5583</v>
      </c>
      <c r="B2831" s="134" t="s">
        <v>5584</v>
      </c>
      <c r="C2831" s="139" t="s">
        <v>50</v>
      </c>
      <c r="D2831" s="166">
        <v>0.43890789151191711</v>
      </c>
      <c r="E2831" s="177">
        <v>0.43890789151191711</v>
      </c>
    </row>
    <row r="2832" spans="1:5" ht="45">
      <c r="A2832" s="124" t="s">
        <v>5585</v>
      </c>
      <c r="B2832" s="134" t="s">
        <v>5586</v>
      </c>
      <c r="C2832" s="139" t="s">
        <v>42</v>
      </c>
      <c r="D2832" s="162">
        <v>41.517562866210937</v>
      </c>
      <c r="E2832" s="173">
        <v>41.517562866210937</v>
      </c>
    </row>
    <row r="2833" spans="1:5" ht="45">
      <c r="A2833" s="124" t="s">
        <v>5587</v>
      </c>
      <c r="B2833" s="134" t="s">
        <v>5588</v>
      </c>
      <c r="C2833" s="139" t="s">
        <v>20</v>
      </c>
      <c r="D2833" s="162">
        <v>73.433235168457031</v>
      </c>
      <c r="E2833" s="172">
        <v>3.4111642837524414</v>
      </c>
    </row>
    <row r="2834" spans="1:5" ht="45">
      <c r="A2834" s="124" t="s">
        <v>5589</v>
      </c>
      <c r="B2834" s="134" t="s">
        <v>5590</v>
      </c>
      <c r="C2834" s="139" t="s">
        <v>353</v>
      </c>
      <c r="D2834" s="166">
        <v>0.59261679649353027</v>
      </c>
      <c r="E2834" s="177">
        <v>0.59261679649353027</v>
      </c>
    </row>
    <row r="2835" spans="1:5" ht="45">
      <c r="A2835" s="124" t="s">
        <v>5591</v>
      </c>
      <c r="B2835" s="134" t="s">
        <v>5592</v>
      </c>
      <c r="C2835" s="139" t="s">
        <v>348</v>
      </c>
      <c r="D2835" s="167">
        <v>173.85195922851563</v>
      </c>
      <c r="E2835" s="178">
        <v>173.85195922851563</v>
      </c>
    </row>
    <row r="2836" spans="1:5" ht="45">
      <c r="A2836" s="124" t="s">
        <v>5593</v>
      </c>
      <c r="B2836" s="134" t="s">
        <v>5594</v>
      </c>
      <c r="C2836" s="139" t="s">
        <v>348</v>
      </c>
      <c r="D2836" s="164">
        <v>-2373.636474609375</v>
      </c>
      <c r="E2836" s="175">
        <v>-2373.636474609375</v>
      </c>
    </row>
    <row r="2837" spans="1:5" ht="45">
      <c r="A2837" s="124" t="s">
        <v>5595</v>
      </c>
      <c r="B2837" s="134" t="s">
        <v>5596</v>
      </c>
      <c r="C2837" s="139"/>
      <c r="D2837" s="166">
        <v>-6.6214025020599365E-2</v>
      </c>
      <c r="E2837" s="177">
        <v>-6.6214025020599365E-2</v>
      </c>
    </row>
    <row r="2838" spans="1:5" ht="45">
      <c r="A2838" s="124" t="s">
        <v>5597</v>
      </c>
      <c r="B2838" s="134" t="s">
        <v>5598</v>
      </c>
      <c r="C2838" s="139" t="s">
        <v>3453</v>
      </c>
      <c r="D2838" s="167">
        <v>991.6485595703125</v>
      </c>
      <c r="E2838" s="178">
        <v>991.6485595703125</v>
      </c>
    </row>
    <row r="2839" spans="1:5" ht="45">
      <c r="A2839" s="124" t="s">
        <v>5599</v>
      </c>
      <c r="B2839" s="134" t="s">
        <v>5600</v>
      </c>
      <c r="C2839" s="139" t="s">
        <v>353</v>
      </c>
      <c r="D2839" s="161">
        <v>4.1788082122802734</v>
      </c>
      <c r="E2839" s="172">
        <v>4.1788082122802734</v>
      </c>
    </row>
    <row r="2840" spans="1:5" ht="60">
      <c r="A2840" s="124" t="s">
        <v>5601</v>
      </c>
      <c r="B2840" s="134" t="s">
        <v>5602</v>
      </c>
      <c r="C2840" s="139" t="s">
        <v>4963</v>
      </c>
      <c r="D2840" s="166">
        <v>0.63103771209716797</v>
      </c>
      <c r="E2840" s="177">
        <v>0.63103771209716797</v>
      </c>
    </row>
    <row r="2841" spans="1:5" ht="60">
      <c r="A2841" s="124" t="s">
        <v>5603</v>
      </c>
      <c r="B2841" s="134" t="s">
        <v>5604</v>
      </c>
      <c r="C2841" s="139" t="s">
        <v>4966</v>
      </c>
      <c r="D2841" s="171">
        <v>6.3404126558452845E-4</v>
      </c>
      <c r="E2841" s="182">
        <v>6.3404126558452845E-4</v>
      </c>
    </row>
    <row r="2842" spans="1:5" ht="30">
      <c r="A2842" s="124" t="s">
        <v>5605</v>
      </c>
      <c r="B2842" s="134" t="s">
        <v>5606</v>
      </c>
      <c r="C2842" s="139" t="s">
        <v>50</v>
      </c>
      <c r="D2842" s="161">
        <v>3.2082538604736328</v>
      </c>
      <c r="E2842" s="172">
        <v>3.2082540988922119</v>
      </c>
    </row>
    <row r="2843" spans="1:5" ht="30">
      <c r="A2843" s="124" t="s">
        <v>5607</v>
      </c>
      <c r="B2843" s="134" t="s">
        <v>5608</v>
      </c>
      <c r="C2843" s="139" t="s">
        <v>42</v>
      </c>
      <c r="D2843" s="162">
        <v>41.265895843505859</v>
      </c>
      <c r="E2843" s="173">
        <v>41.547740936279297</v>
      </c>
    </row>
    <row r="2844" spans="1:5" ht="30">
      <c r="A2844" s="124" t="s">
        <v>5609</v>
      </c>
      <c r="B2844" s="134" t="s">
        <v>5610</v>
      </c>
      <c r="C2844" s="139" t="s">
        <v>20</v>
      </c>
      <c r="D2844" s="162">
        <v>75.280616760253906</v>
      </c>
      <c r="E2844" s="172">
        <v>3.411163330078125</v>
      </c>
    </row>
    <row r="2845" spans="1:5" ht="30">
      <c r="A2845" s="124" t="s">
        <v>5611</v>
      </c>
      <c r="B2845" s="134" t="s">
        <v>5612</v>
      </c>
      <c r="C2845" s="139" t="s">
        <v>353</v>
      </c>
      <c r="D2845" s="166">
        <v>0.58916354179382324</v>
      </c>
      <c r="E2845" s="177">
        <v>0.59290701150894165</v>
      </c>
    </row>
    <row r="2846" spans="1:5" ht="30">
      <c r="A2846" s="124" t="s">
        <v>5613</v>
      </c>
      <c r="B2846" s="134" t="s">
        <v>5614</v>
      </c>
      <c r="C2846" s="139" t="s">
        <v>348</v>
      </c>
      <c r="D2846" s="167">
        <v>173.04606628417969</v>
      </c>
      <c r="E2846" s="178">
        <v>174.22431945800781</v>
      </c>
    </row>
    <row r="2847" spans="1:5" ht="30">
      <c r="A2847" s="124" t="s">
        <v>5615</v>
      </c>
      <c r="B2847" s="134" t="s">
        <v>5616</v>
      </c>
      <c r="C2847" s="139" t="s">
        <v>348</v>
      </c>
      <c r="D2847" s="164">
        <v>-2374.4423828125</v>
      </c>
      <c r="E2847" s="175">
        <v>-2373.26416015625</v>
      </c>
    </row>
    <row r="2848" spans="1:5" ht="30">
      <c r="A2848" s="124" t="s">
        <v>5617</v>
      </c>
      <c r="B2848" s="134" t="s">
        <v>5618</v>
      </c>
      <c r="C2848" s="139"/>
      <c r="D2848" s="166">
        <v>-0.18466964364051819</v>
      </c>
      <c r="E2848" s="177">
        <v>-0.18412330746650696</v>
      </c>
    </row>
    <row r="2849" spans="1:5" ht="30">
      <c r="A2849" s="124" t="s">
        <v>5619</v>
      </c>
      <c r="B2849" s="134" t="s">
        <v>5620</v>
      </c>
      <c r="C2849" s="139" t="s">
        <v>3453</v>
      </c>
      <c r="D2849" s="167">
        <v>991.8682861328125</v>
      </c>
      <c r="E2849" s="178">
        <v>991.7576904296875</v>
      </c>
    </row>
    <row r="2850" spans="1:5" ht="30">
      <c r="A2850" s="124" t="s">
        <v>5621</v>
      </c>
      <c r="B2850" s="134" t="s">
        <v>5622</v>
      </c>
      <c r="C2850" s="139" t="s">
        <v>353</v>
      </c>
      <c r="D2850" s="161">
        <v>4.1780805587768555</v>
      </c>
      <c r="E2850" s="172">
        <v>4.1781296730041504</v>
      </c>
    </row>
    <row r="2851" spans="1:5" ht="45">
      <c r="A2851" s="124" t="s">
        <v>5623</v>
      </c>
      <c r="B2851" s="134" t="s">
        <v>5624</v>
      </c>
      <c r="C2851" s="139" t="s">
        <v>4963</v>
      </c>
      <c r="D2851" s="166">
        <v>0.63086718320846558</v>
      </c>
      <c r="E2851" s="177">
        <v>0.63121932744979858</v>
      </c>
    </row>
    <row r="2852" spans="1:5" ht="30">
      <c r="A2852" s="124" t="s">
        <v>5625</v>
      </c>
      <c r="B2852" s="134" t="s">
        <v>5626</v>
      </c>
      <c r="C2852" s="139" t="s">
        <v>4966</v>
      </c>
      <c r="D2852" s="171">
        <v>6.3701416365802288E-4</v>
      </c>
      <c r="E2852" s="182">
        <v>6.3371326541528106E-4</v>
      </c>
    </row>
    <row r="2853" spans="1:5" ht="45">
      <c r="A2853" s="124" t="s">
        <v>5627</v>
      </c>
      <c r="B2853" s="134" t="s">
        <v>5628</v>
      </c>
      <c r="C2853" s="139" t="s">
        <v>50</v>
      </c>
      <c r="D2853" s="161">
        <v>2.3808958530426025</v>
      </c>
      <c r="E2853" s="172">
        <v>2.3808960914611816</v>
      </c>
    </row>
    <row r="2854" spans="1:5" ht="45">
      <c r="A2854" s="124" t="s">
        <v>5629</v>
      </c>
      <c r="B2854" s="134" t="s">
        <v>5630</v>
      </c>
      <c r="C2854" s="139" t="s">
        <v>42</v>
      </c>
      <c r="D2854" s="162">
        <v>66.525970458984375</v>
      </c>
      <c r="E2854" s="173">
        <v>66.525665283203125</v>
      </c>
    </row>
    <row r="2855" spans="1:5" ht="45">
      <c r="A2855" s="124" t="s">
        <v>5631</v>
      </c>
      <c r="B2855" s="134" t="s">
        <v>5632</v>
      </c>
      <c r="C2855" s="139" t="s">
        <v>20</v>
      </c>
      <c r="D2855" s="162">
        <v>75.280616760253906</v>
      </c>
      <c r="E2855" s="172">
        <v>3.411163330078125</v>
      </c>
    </row>
    <row r="2856" spans="1:5" ht="45">
      <c r="A2856" s="124" t="s">
        <v>5633</v>
      </c>
      <c r="B2856" s="134" t="s">
        <v>5634</v>
      </c>
      <c r="C2856" s="139" t="s">
        <v>353</v>
      </c>
      <c r="D2856" s="166">
        <v>0.91226679086685181</v>
      </c>
      <c r="E2856" s="177">
        <v>0.91226315498352051</v>
      </c>
    </row>
    <row r="2857" spans="1:5" ht="45">
      <c r="A2857" s="124" t="s">
        <v>5635</v>
      </c>
      <c r="B2857" s="134" t="s">
        <v>5636</v>
      </c>
      <c r="C2857" s="139" t="s">
        <v>348</v>
      </c>
      <c r="D2857" s="167">
        <v>278.63568115234375</v>
      </c>
      <c r="E2857" s="178">
        <v>278.6343994140625</v>
      </c>
    </row>
    <row r="2858" spans="1:5" ht="45">
      <c r="A2858" s="124" t="s">
        <v>5637</v>
      </c>
      <c r="B2858" s="134" t="s">
        <v>5638</v>
      </c>
      <c r="C2858" s="139" t="s">
        <v>348</v>
      </c>
      <c r="D2858" s="164">
        <v>-2268.852783203125</v>
      </c>
      <c r="E2858" s="175">
        <v>-2268.854248046875</v>
      </c>
    </row>
    <row r="2859" spans="1:5" ht="45">
      <c r="A2859" s="124" t="s">
        <v>5639</v>
      </c>
      <c r="B2859" s="134" t="s">
        <v>5640</v>
      </c>
      <c r="C2859" s="139"/>
      <c r="D2859" s="166">
        <v>-0.11432724446058273</v>
      </c>
      <c r="E2859" s="177">
        <v>-0.11432782560586929</v>
      </c>
    </row>
    <row r="2860" spans="1:5" ht="45">
      <c r="A2860" s="124" t="s">
        <v>5641</v>
      </c>
      <c r="B2860" s="134" t="s">
        <v>5642</v>
      </c>
      <c r="C2860" s="139" t="s">
        <v>3453</v>
      </c>
      <c r="D2860" s="167">
        <v>979.82720947265625</v>
      </c>
      <c r="E2860" s="178">
        <v>979.827392578125</v>
      </c>
    </row>
    <row r="2861" spans="1:5" ht="45">
      <c r="A2861" s="124" t="s">
        <v>5643</v>
      </c>
      <c r="B2861" s="134" t="s">
        <v>5644</v>
      </c>
      <c r="C2861" s="139" t="s">
        <v>353</v>
      </c>
      <c r="D2861" s="161">
        <v>4.1872572898864746</v>
      </c>
      <c r="E2861" s="172">
        <v>4.1872572898864746</v>
      </c>
    </row>
    <row r="2862" spans="1:5" ht="60">
      <c r="A2862" s="124" t="s">
        <v>5645</v>
      </c>
      <c r="B2862" s="134" t="s">
        <v>5646</v>
      </c>
      <c r="C2862" s="139" t="s">
        <v>4963</v>
      </c>
      <c r="D2862" s="166">
        <v>0.65733873844146729</v>
      </c>
      <c r="E2862" s="177">
        <v>0.65733850002288818</v>
      </c>
    </row>
    <row r="2863" spans="1:5" ht="60">
      <c r="A2863" s="124" t="s">
        <v>5647</v>
      </c>
      <c r="B2863" s="134" t="s">
        <v>5648</v>
      </c>
      <c r="C2863" s="139" t="s">
        <v>4966</v>
      </c>
      <c r="D2863" s="171">
        <v>4.2413632036186755E-4</v>
      </c>
      <c r="E2863" s="182">
        <v>4.2413815390318632E-4</v>
      </c>
    </row>
    <row r="2864" spans="1:5" ht="30">
      <c r="A2864" s="124" t="s">
        <v>5649</v>
      </c>
      <c r="B2864" s="134" t="s">
        <v>5650</v>
      </c>
      <c r="C2864" s="139" t="s">
        <v>50</v>
      </c>
      <c r="D2864" s="162">
        <v>61.157421112060547</v>
      </c>
      <c r="E2864" s="173">
        <v>53.355121612548828</v>
      </c>
    </row>
    <row r="2865" spans="1:5" ht="30">
      <c r="A2865" s="124" t="s">
        <v>5651</v>
      </c>
      <c r="B2865" s="134" t="s">
        <v>5652</v>
      </c>
      <c r="C2865" s="139" t="s">
        <v>42</v>
      </c>
      <c r="D2865" s="167">
        <v>105.29946899414062</v>
      </c>
      <c r="E2865" s="178">
        <v>105.17882537841797</v>
      </c>
    </row>
    <row r="2866" spans="1:5" ht="30">
      <c r="A2866" s="124" t="s">
        <v>5653</v>
      </c>
      <c r="B2866" s="134" t="s">
        <v>5654</v>
      </c>
      <c r="C2866" s="139" t="s">
        <v>20</v>
      </c>
      <c r="D2866" s="162">
        <v>86.884757995605469</v>
      </c>
      <c r="E2866" s="172">
        <v>3.7510497570037842</v>
      </c>
    </row>
    <row r="2867" spans="1:5" ht="30">
      <c r="A2867" s="124" t="s">
        <v>5655</v>
      </c>
      <c r="B2867" s="134" t="s">
        <v>5656</v>
      </c>
      <c r="C2867" s="139" t="s">
        <v>353</v>
      </c>
      <c r="D2867" s="161">
        <v>1.3616586923599243</v>
      </c>
      <c r="E2867" s="172">
        <v>1.3609424829483032</v>
      </c>
    </row>
    <row r="2868" spans="1:5" ht="30">
      <c r="A2868" s="124" t="s">
        <v>5657</v>
      </c>
      <c r="B2868" s="134" t="s">
        <v>5658</v>
      </c>
      <c r="C2868" s="139" t="s">
        <v>348</v>
      </c>
      <c r="D2868" s="167">
        <v>445.92352294921875</v>
      </c>
      <c r="E2868" s="178">
        <v>444.83441162109375</v>
      </c>
    </row>
    <row r="2869" spans="1:5" ht="30">
      <c r="A2869" s="124" t="s">
        <v>5659</v>
      </c>
      <c r="B2869" s="134" t="s">
        <v>5660</v>
      </c>
      <c r="C2869" s="139" t="s">
        <v>348</v>
      </c>
      <c r="D2869" s="164">
        <v>-2101.56494140625</v>
      </c>
      <c r="E2869" s="175">
        <v>-2102.654052734375</v>
      </c>
    </row>
    <row r="2870" spans="1:5" ht="30">
      <c r="A2870" s="124" t="s">
        <v>5661</v>
      </c>
      <c r="B2870" s="134" t="s">
        <v>5662</v>
      </c>
      <c r="C2870" s="139"/>
      <c r="D2870" s="166">
        <v>-0.49534836411476135</v>
      </c>
      <c r="E2870" s="177">
        <v>-0.45185577869415283</v>
      </c>
    </row>
    <row r="2871" spans="1:5" ht="30">
      <c r="A2871" s="124" t="s">
        <v>5663</v>
      </c>
      <c r="B2871" s="134" t="s">
        <v>5664</v>
      </c>
      <c r="C2871" s="139" t="s">
        <v>3453</v>
      </c>
      <c r="D2871" s="167">
        <v>957.3514404296875</v>
      </c>
      <c r="E2871" s="178">
        <v>957.07464599609375</v>
      </c>
    </row>
    <row r="2872" spans="1:5" ht="30">
      <c r="A2872" s="124" t="s">
        <v>5665</v>
      </c>
      <c r="B2872" s="134" t="s">
        <v>5666</v>
      </c>
      <c r="C2872" s="139" t="s">
        <v>353</v>
      </c>
      <c r="D2872" s="161">
        <v>4.2084274291992187</v>
      </c>
      <c r="E2872" s="172">
        <v>4.2100167274475098</v>
      </c>
    </row>
    <row r="2873" spans="1:5" ht="30">
      <c r="A2873" s="124" t="s">
        <v>5667</v>
      </c>
      <c r="B2873" s="134" t="s">
        <v>5668</v>
      </c>
      <c r="C2873" s="139" t="s">
        <v>4963</v>
      </c>
      <c r="D2873" s="166">
        <v>0.68369919061660767</v>
      </c>
      <c r="E2873" s="177">
        <v>0.68322032690048218</v>
      </c>
    </row>
    <row r="2874" spans="1:5" ht="30">
      <c r="A2874" s="124" t="s">
        <v>5669</v>
      </c>
      <c r="B2874" s="134" t="s">
        <v>5670</v>
      </c>
      <c r="C2874" s="139" t="s">
        <v>4966</v>
      </c>
      <c r="D2874" s="171">
        <v>2.6874546892940998E-4</v>
      </c>
      <c r="E2874" s="182">
        <v>2.6886528939940035E-4</v>
      </c>
    </row>
    <row r="2875" spans="1:5" ht="30">
      <c r="A2875" s="124" t="s">
        <v>5671</v>
      </c>
      <c r="B2875" s="134" t="s">
        <v>5672</v>
      </c>
      <c r="C2875" s="139" t="s">
        <v>50</v>
      </c>
      <c r="D2875" s="161">
        <v>2.75</v>
      </c>
      <c r="E2875" s="172">
        <v>2.749969482421875</v>
      </c>
    </row>
    <row r="2876" spans="1:5" ht="30">
      <c r="A2876" s="124" t="s">
        <v>5673</v>
      </c>
      <c r="B2876" s="134" t="s">
        <v>5674</v>
      </c>
      <c r="C2876" s="139" t="s">
        <v>42</v>
      </c>
      <c r="D2876" s="167">
        <v>375.49884033203125</v>
      </c>
      <c r="E2876" s="178">
        <v>130.58197021484375</v>
      </c>
    </row>
    <row r="2877" spans="1:5" ht="30">
      <c r="A2877" s="124" t="s">
        <v>5675</v>
      </c>
      <c r="B2877" s="134" t="s">
        <v>5676</v>
      </c>
      <c r="C2877" s="139" t="s">
        <v>20</v>
      </c>
      <c r="D2877" s="170">
        <v>2.9418970370898023E-7</v>
      </c>
      <c r="E2877" s="181">
        <v>2.9418970370898023E-7</v>
      </c>
    </row>
    <row r="2878" spans="1:5" ht="30">
      <c r="A2878" s="124" t="s">
        <v>5677</v>
      </c>
      <c r="B2878" s="134" t="s">
        <v>5678</v>
      </c>
      <c r="C2878" s="139" t="s">
        <v>353</v>
      </c>
      <c r="D2878" s="161">
        <v>7.9982986450195313</v>
      </c>
      <c r="E2878" s="172">
        <v>5.2599835395812988</v>
      </c>
    </row>
    <row r="2879" spans="1:5" ht="30">
      <c r="A2879" s="124" t="s">
        <v>5679</v>
      </c>
      <c r="B2879" s="134" t="s">
        <v>5680</v>
      </c>
      <c r="C2879" s="139" t="s">
        <v>348</v>
      </c>
      <c r="D2879" s="163">
        <v>3224.99853515625</v>
      </c>
      <c r="E2879" s="175">
        <v>2010.0650634765625</v>
      </c>
    </row>
    <row r="2880" spans="1:5" ht="30">
      <c r="A2880" s="124" t="s">
        <v>5681</v>
      </c>
      <c r="B2880" s="134" t="s">
        <v>5682</v>
      </c>
      <c r="C2880" s="139" t="s">
        <v>348</v>
      </c>
      <c r="D2880" s="167">
        <v>677.50994873046875</v>
      </c>
      <c r="E2880" s="178">
        <v>-537.4234619140625</v>
      </c>
    </row>
    <row r="2881" spans="1:5" ht="30">
      <c r="A2881" s="124" t="s">
        <v>5683</v>
      </c>
      <c r="B2881" s="134" t="s">
        <v>5684</v>
      </c>
      <c r="C2881" s="139"/>
      <c r="D2881" s="161">
        <v>1.2320934534072876</v>
      </c>
      <c r="E2881" s="177">
        <v>0.67273575067520142</v>
      </c>
    </row>
    <row r="2882" spans="1:5" ht="30">
      <c r="A2882" s="124" t="s">
        <v>5685</v>
      </c>
      <c r="B2882" s="134" t="s">
        <v>5686</v>
      </c>
      <c r="C2882" s="139" t="s">
        <v>3453</v>
      </c>
      <c r="D2882" s="166">
        <v>0.92244809865951538</v>
      </c>
      <c r="E2882" s="172">
        <v>2.2598042488098145</v>
      </c>
    </row>
    <row r="2883" spans="1:5" ht="30">
      <c r="A2883" s="124" t="s">
        <v>5687</v>
      </c>
      <c r="B2883" s="134" t="s">
        <v>5688</v>
      </c>
      <c r="C2883" s="139" t="s">
        <v>353</v>
      </c>
      <c r="D2883" s="161">
        <v>2.0637166500091553</v>
      </c>
      <c r="E2883" s="172">
        <v>4.2642002105712891</v>
      </c>
    </row>
    <row r="2884" spans="1:5" ht="30">
      <c r="A2884" s="124" t="s">
        <v>5689</v>
      </c>
      <c r="B2884" s="134" t="s">
        <v>5690</v>
      </c>
      <c r="C2884" s="139" t="s">
        <v>4963</v>
      </c>
      <c r="D2884" s="166">
        <v>5.2059344947338104E-2</v>
      </c>
      <c r="E2884" s="177">
        <v>2.8246454894542694E-2</v>
      </c>
    </row>
    <row r="2885" spans="1:5" ht="30">
      <c r="A2885" s="124" t="s">
        <v>5691</v>
      </c>
      <c r="B2885" s="134" t="s">
        <v>5692</v>
      </c>
      <c r="C2885" s="139" t="s">
        <v>4966</v>
      </c>
      <c r="D2885" s="170">
        <v>2.3431908630300313E-5</v>
      </c>
      <c r="E2885" s="181">
        <v>1.3342558304429986E-5</v>
      </c>
    </row>
    <row r="2886" spans="1:5" ht="30">
      <c r="A2886" s="124" t="s">
        <v>5693</v>
      </c>
      <c r="B2886" s="134" t="s">
        <v>5694</v>
      </c>
      <c r="C2886" s="139" t="s">
        <v>50</v>
      </c>
      <c r="D2886" s="161">
        <v>1.3582460880279541</v>
      </c>
      <c r="E2886" s="172">
        <v>1.3582460880279541</v>
      </c>
    </row>
    <row r="2887" spans="1:5" ht="30">
      <c r="A2887" s="124" t="s">
        <v>5695</v>
      </c>
      <c r="B2887" s="134" t="s">
        <v>5696</v>
      </c>
      <c r="C2887" s="139" t="s">
        <v>42</v>
      </c>
      <c r="D2887" s="162">
        <v>30.024744033813477</v>
      </c>
      <c r="E2887" s="173">
        <v>27.025815963745117</v>
      </c>
    </row>
    <row r="2888" spans="1:5" ht="30">
      <c r="A2888" s="124" t="s">
        <v>5697</v>
      </c>
      <c r="B2888" s="134" t="s">
        <v>5698</v>
      </c>
      <c r="C2888" s="139" t="s">
        <v>20</v>
      </c>
      <c r="D2888" s="163">
        <v>5823.0126953125</v>
      </c>
      <c r="E2888" s="178">
        <v>166.77137756347656</v>
      </c>
    </row>
    <row r="2889" spans="1:5" ht="30">
      <c r="A2889" s="124" t="s">
        <v>5699</v>
      </c>
      <c r="B2889" s="134" t="s">
        <v>5700</v>
      </c>
      <c r="C2889" s="139" t="s">
        <v>353</v>
      </c>
      <c r="D2889" s="166">
        <v>0.43709409236907959</v>
      </c>
      <c r="E2889" s="177">
        <v>0.39553645253181458</v>
      </c>
    </row>
    <row r="2890" spans="1:5" ht="30">
      <c r="A2890" s="124" t="s">
        <v>5701</v>
      </c>
      <c r="B2890" s="134" t="s">
        <v>5702</v>
      </c>
      <c r="C2890" s="139" t="s">
        <v>348</v>
      </c>
      <c r="D2890" s="167">
        <v>125.87983703613281</v>
      </c>
      <c r="E2890" s="178">
        <v>113.33834838867187</v>
      </c>
    </row>
    <row r="2891" spans="1:5" ht="30">
      <c r="A2891" s="124" t="s">
        <v>5703</v>
      </c>
      <c r="B2891" s="134" t="s">
        <v>5704</v>
      </c>
      <c r="C2891" s="139" t="s">
        <v>348</v>
      </c>
      <c r="D2891" s="164">
        <v>-2421.608642578125</v>
      </c>
      <c r="E2891" s="175">
        <v>-2434.150146484375</v>
      </c>
    </row>
    <row r="2892" spans="1:5" ht="30">
      <c r="A2892" s="124" t="s">
        <v>5705</v>
      </c>
      <c r="B2892" s="134" t="s">
        <v>5706</v>
      </c>
      <c r="C2892" s="139"/>
      <c r="D2892" s="166">
        <v>-0.14713135361671448</v>
      </c>
      <c r="E2892" s="177">
        <v>-0.15274515748023987</v>
      </c>
    </row>
    <row r="2893" spans="1:5" ht="30">
      <c r="A2893" s="124" t="s">
        <v>5707</v>
      </c>
      <c r="B2893" s="134" t="s">
        <v>5708</v>
      </c>
      <c r="C2893" s="139" t="s">
        <v>3453</v>
      </c>
      <c r="D2893" s="167">
        <v>995.6976318359375</v>
      </c>
      <c r="E2893" s="178">
        <v>996.56304931640625</v>
      </c>
    </row>
    <row r="2894" spans="1:5" ht="30">
      <c r="A2894" s="124" t="s">
        <v>5709</v>
      </c>
      <c r="B2894" s="134" t="s">
        <v>5710</v>
      </c>
      <c r="C2894" s="139" t="s">
        <v>353</v>
      </c>
      <c r="D2894" s="161">
        <v>4.1780881881713867</v>
      </c>
      <c r="E2894" s="172">
        <v>4.1786093711853027</v>
      </c>
    </row>
    <row r="2895" spans="1:5" ht="45">
      <c r="A2895" s="124" t="s">
        <v>5711</v>
      </c>
      <c r="B2895" s="134" t="s">
        <v>5712</v>
      </c>
      <c r="C2895" s="139" t="s">
        <v>4963</v>
      </c>
      <c r="D2895" s="166">
        <v>0.61559444665908813</v>
      </c>
      <c r="E2895" s="177">
        <v>0.61115723848342896</v>
      </c>
    </row>
    <row r="2896" spans="1:5" ht="45">
      <c r="A2896" s="124" t="s">
        <v>5713</v>
      </c>
      <c r="B2896" s="134" t="s">
        <v>5714</v>
      </c>
      <c r="C2896" s="139" t="s">
        <v>4966</v>
      </c>
      <c r="D2896" s="171">
        <v>7.959396461956203E-4</v>
      </c>
      <c r="E2896" s="182">
        <v>8.4950798191130161E-4</v>
      </c>
    </row>
    <row r="2897" spans="1:5" ht="30">
      <c r="A2897" s="124" t="s">
        <v>5715</v>
      </c>
      <c r="B2897" s="134" t="s">
        <v>5716</v>
      </c>
      <c r="C2897" s="139" t="s">
        <v>50</v>
      </c>
      <c r="D2897" s="161">
        <v>1.3582460880279541</v>
      </c>
      <c r="E2897" s="172">
        <v>1.3582460880279541</v>
      </c>
    </row>
    <row r="2898" spans="1:5" ht="30">
      <c r="A2898" s="124" t="s">
        <v>5717</v>
      </c>
      <c r="B2898" s="134" t="s">
        <v>5718</v>
      </c>
      <c r="C2898" s="139" t="s">
        <v>42</v>
      </c>
      <c r="D2898" s="162">
        <v>30.024744033813477</v>
      </c>
      <c r="E2898" s="173">
        <v>27.025815963745117</v>
      </c>
    </row>
    <row r="2899" spans="1:5" ht="30">
      <c r="A2899" s="124" t="s">
        <v>5719</v>
      </c>
      <c r="B2899" s="134" t="s">
        <v>5720</v>
      </c>
      <c r="C2899" s="139" t="s">
        <v>20</v>
      </c>
      <c r="D2899" s="163">
        <v>5823.0126953125</v>
      </c>
      <c r="E2899" s="178">
        <v>166.77137756347656</v>
      </c>
    </row>
    <row r="2900" spans="1:5" ht="30">
      <c r="A2900" s="124" t="s">
        <v>5721</v>
      </c>
      <c r="B2900" s="134" t="s">
        <v>5722</v>
      </c>
      <c r="C2900" s="139" t="s">
        <v>353</v>
      </c>
      <c r="D2900" s="166">
        <v>0.43709409236907959</v>
      </c>
      <c r="E2900" s="177">
        <v>0.39553645253181458</v>
      </c>
    </row>
    <row r="2901" spans="1:5" ht="30">
      <c r="A2901" s="124" t="s">
        <v>5723</v>
      </c>
      <c r="B2901" s="134" t="s">
        <v>5724</v>
      </c>
      <c r="C2901" s="139" t="s">
        <v>348</v>
      </c>
      <c r="D2901" s="167">
        <v>125.87983703613281</v>
      </c>
      <c r="E2901" s="178">
        <v>113.33834838867187</v>
      </c>
    </row>
    <row r="2902" spans="1:5" ht="30">
      <c r="A2902" s="124" t="s">
        <v>5725</v>
      </c>
      <c r="B2902" s="134" t="s">
        <v>5726</v>
      </c>
      <c r="C2902" s="139" t="s">
        <v>348</v>
      </c>
      <c r="D2902" s="164">
        <v>-2421.608642578125</v>
      </c>
      <c r="E2902" s="175">
        <v>-2434.150146484375</v>
      </c>
    </row>
    <row r="2903" spans="1:5" ht="30">
      <c r="A2903" s="124" t="s">
        <v>5727</v>
      </c>
      <c r="B2903" s="134" t="s">
        <v>5728</v>
      </c>
      <c r="C2903" s="139"/>
      <c r="D2903" s="166">
        <v>-0.14713135361671448</v>
      </c>
      <c r="E2903" s="177">
        <v>-0.15274515748023987</v>
      </c>
    </row>
    <row r="2904" spans="1:5" ht="30">
      <c r="A2904" s="124" t="s">
        <v>5729</v>
      </c>
      <c r="B2904" s="134" t="s">
        <v>5730</v>
      </c>
      <c r="C2904" s="139" t="s">
        <v>3453</v>
      </c>
      <c r="D2904" s="167">
        <v>995.6976318359375</v>
      </c>
      <c r="E2904" s="178">
        <v>996.56304931640625</v>
      </c>
    </row>
    <row r="2905" spans="1:5" ht="30">
      <c r="A2905" s="124" t="s">
        <v>5731</v>
      </c>
      <c r="B2905" s="134" t="s">
        <v>5732</v>
      </c>
      <c r="C2905" s="139" t="s">
        <v>353</v>
      </c>
      <c r="D2905" s="161">
        <v>4.1780881881713867</v>
      </c>
      <c r="E2905" s="172">
        <v>4.1786093711853027</v>
      </c>
    </row>
    <row r="2906" spans="1:5" ht="30">
      <c r="A2906" s="124" t="s">
        <v>5733</v>
      </c>
      <c r="B2906" s="134" t="s">
        <v>5734</v>
      </c>
      <c r="C2906" s="139" t="s">
        <v>4963</v>
      </c>
      <c r="D2906" s="166">
        <v>0.61559444665908813</v>
      </c>
      <c r="E2906" s="177">
        <v>0.61115723848342896</v>
      </c>
    </row>
    <row r="2907" spans="1:5" ht="30">
      <c r="A2907" s="124" t="s">
        <v>5735</v>
      </c>
      <c r="B2907" s="134" t="s">
        <v>5736</v>
      </c>
      <c r="C2907" s="139" t="s">
        <v>4966</v>
      </c>
      <c r="D2907" s="171">
        <v>7.959396461956203E-4</v>
      </c>
      <c r="E2907" s="182">
        <v>8.4950798191130161E-4</v>
      </c>
    </row>
    <row r="2908" spans="1:5" ht="30">
      <c r="A2908" s="124" t="s">
        <v>5737</v>
      </c>
      <c r="B2908" s="134" t="s">
        <v>5738</v>
      </c>
      <c r="C2908" s="139" t="s">
        <v>50</v>
      </c>
      <c r="D2908" s="161">
        <v>1.3582460880279541</v>
      </c>
      <c r="E2908" s="172">
        <v>1.3582460880279541</v>
      </c>
    </row>
    <row r="2909" spans="1:5" ht="30">
      <c r="A2909" s="124" t="s">
        <v>5739</v>
      </c>
      <c r="B2909" s="134" t="s">
        <v>5740</v>
      </c>
      <c r="C2909" s="139" t="s">
        <v>42</v>
      </c>
      <c r="D2909" s="162">
        <v>30.013723373413086</v>
      </c>
      <c r="E2909" s="173">
        <v>27.014760971069336</v>
      </c>
    </row>
    <row r="2910" spans="1:5" ht="30">
      <c r="A2910" s="124" t="s">
        <v>5741</v>
      </c>
      <c r="B2910" s="134" t="s">
        <v>5742</v>
      </c>
      <c r="C2910" s="139" t="s">
        <v>20</v>
      </c>
      <c r="D2910" s="170">
        <v>2.9418970370898023E-7</v>
      </c>
      <c r="E2910" s="181">
        <v>2.9418970370898023E-7</v>
      </c>
    </row>
    <row r="2911" spans="1:5" ht="30">
      <c r="A2911" s="124" t="s">
        <v>5743</v>
      </c>
      <c r="B2911" s="134" t="s">
        <v>5744</v>
      </c>
      <c r="C2911" s="139" t="s">
        <v>353</v>
      </c>
      <c r="D2911" s="166">
        <v>0.43694192171096802</v>
      </c>
      <c r="E2911" s="177">
        <v>0.39538276195526123</v>
      </c>
    </row>
    <row r="2912" spans="1:5" ht="30">
      <c r="A2912" s="124" t="s">
        <v>5745</v>
      </c>
      <c r="B2912" s="134" t="s">
        <v>5746</v>
      </c>
      <c r="C2912" s="139" t="s">
        <v>348</v>
      </c>
      <c r="D2912" s="167">
        <v>125.83383941650391</v>
      </c>
      <c r="E2912" s="178">
        <v>113.2923583984375</v>
      </c>
    </row>
    <row r="2913" spans="1:5" ht="30">
      <c r="A2913" s="124" t="s">
        <v>5747</v>
      </c>
      <c r="B2913" s="134" t="s">
        <v>5748</v>
      </c>
      <c r="C2913" s="139" t="s">
        <v>348</v>
      </c>
      <c r="D2913" s="164">
        <v>-2421.65478515625</v>
      </c>
      <c r="E2913" s="175">
        <v>-2434.1962890625</v>
      </c>
    </row>
    <row r="2914" spans="1:5" ht="30">
      <c r="A2914" s="124" t="s">
        <v>5749</v>
      </c>
      <c r="B2914" s="134" t="s">
        <v>5750</v>
      </c>
      <c r="C2914" s="139"/>
      <c r="D2914" s="166">
        <v>-0.14715194702148438</v>
      </c>
      <c r="E2914" s="177">
        <v>-0.15276575088500977</v>
      </c>
    </row>
    <row r="2915" spans="1:5" ht="30">
      <c r="A2915" s="124" t="s">
        <v>5751</v>
      </c>
      <c r="B2915" s="134" t="s">
        <v>5752</v>
      </c>
      <c r="C2915" s="139" t="s">
        <v>3453</v>
      </c>
      <c r="D2915" s="167">
        <v>995.700927734375</v>
      </c>
      <c r="E2915" s="178">
        <v>996.56610107421875</v>
      </c>
    </row>
    <row r="2916" spans="1:5" ht="30">
      <c r="A2916" s="124" t="s">
        <v>5753</v>
      </c>
      <c r="B2916" s="134" t="s">
        <v>5754</v>
      </c>
      <c r="C2916" s="139" t="s">
        <v>353</v>
      </c>
      <c r="D2916" s="161">
        <v>4.1780896186828613</v>
      </c>
      <c r="E2916" s="172">
        <v>4.178612232208252</v>
      </c>
    </row>
    <row r="2917" spans="1:5" ht="30">
      <c r="A2917" s="124" t="s">
        <v>5755</v>
      </c>
      <c r="B2917" s="134" t="s">
        <v>5756</v>
      </c>
      <c r="C2917" s="139" t="s">
        <v>4963</v>
      </c>
      <c r="D2917" s="166">
        <v>0.61557847261428833</v>
      </c>
      <c r="E2917" s="177">
        <v>0.61114060878753662</v>
      </c>
    </row>
    <row r="2918" spans="1:5" ht="30">
      <c r="A2918" s="124" t="s">
        <v>5757</v>
      </c>
      <c r="B2918" s="134" t="s">
        <v>5758</v>
      </c>
      <c r="C2918" s="139" t="s">
        <v>4966</v>
      </c>
      <c r="D2918" s="171">
        <v>7.961263763718307E-4</v>
      </c>
      <c r="E2918" s="182">
        <v>8.4971613250672817E-4</v>
      </c>
    </row>
    <row r="2919" spans="1:5" ht="45">
      <c r="A2919" s="124" t="s">
        <v>5759</v>
      </c>
      <c r="B2919" s="134" t="s">
        <v>5760</v>
      </c>
      <c r="C2919" s="139" t="s">
        <v>50</v>
      </c>
      <c r="D2919" s="161">
        <v>1.3582460880279541</v>
      </c>
      <c r="E2919" s="172">
        <v>1.3582460880279541</v>
      </c>
    </row>
    <row r="2920" spans="1:5" ht="45">
      <c r="A2920" s="124" t="s">
        <v>5761</v>
      </c>
      <c r="B2920" s="134" t="s">
        <v>5762</v>
      </c>
      <c r="C2920" s="139" t="s">
        <v>42</v>
      </c>
      <c r="D2920" s="162">
        <v>30.024677276611328</v>
      </c>
      <c r="E2920" s="173">
        <v>27.025815963745117</v>
      </c>
    </row>
    <row r="2921" spans="1:5" ht="45">
      <c r="A2921" s="124" t="s">
        <v>5763</v>
      </c>
      <c r="B2921" s="134" t="s">
        <v>5764</v>
      </c>
      <c r="C2921" s="139" t="s">
        <v>20</v>
      </c>
      <c r="D2921" s="163">
        <v>5823.0126953125</v>
      </c>
      <c r="E2921" s="178">
        <v>166.77137756347656</v>
      </c>
    </row>
    <row r="2922" spans="1:5" ht="45">
      <c r="A2922" s="124" t="s">
        <v>5765</v>
      </c>
      <c r="B2922" s="134" t="s">
        <v>5766</v>
      </c>
      <c r="C2922" s="139" t="s">
        <v>353</v>
      </c>
      <c r="D2922" s="166">
        <v>0.43709322810173035</v>
      </c>
      <c r="E2922" s="177">
        <v>0.39553645253181458</v>
      </c>
    </row>
    <row r="2923" spans="1:5" ht="45">
      <c r="A2923" s="124" t="s">
        <v>5767</v>
      </c>
      <c r="B2923" s="134" t="s">
        <v>5768</v>
      </c>
      <c r="C2923" s="139" t="s">
        <v>348</v>
      </c>
      <c r="D2923" s="167">
        <v>125.87955474853516</v>
      </c>
      <c r="E2923" s="178">
        <v>113.33834838867187</v>
      </c>
    </row>
    <row r="2924" spans="1:5" ht="45">
      <c r="A2924" s="124" t="s">
        <v>5769</v>
      </c>
      <c r="B2924" s="134" t="s">
        <v>5770</v>
      </c>
      <c r="C2924" s="139" t="s">
        <v>348</v>
      </c>
      <c r="D2924" s="164">
        <v>-2421.60888671875</v>
      </c>
      <c r="E2924" s="175">
        <v>-2434.150146484375</v>
      </c>
    </row>
    <row r="2925" spans="1:5" ht="45">
      <c r="A2925" s="124" t="s">
        <v>5771</v>
      </c>
      <c r="B2925" s="134" t="s">
        <v>5772</v>
      </c>
      <c r="C2925" s="139"/>
      <c r="D2925" s="166">
        <v>-0.14713148772716522</v>
      </c>
      <c r="E2925" s="177">
        <v>-0.15274515748023987</v>
      </c>
    </row>
    <row r="2926" spans="1:5" ht="45">
      <c r="A2926" s="124" t="s">
        <v>5773</v>
      </c>
      <c r="B2926" s="134" t="s">
        <v>5774</v>
      </c>
      <c r="C2926" s="139" t="s">
        <v>3453</v>
      </c>
      <c r="D2926" s="167">
        <v>995.6976318359375</v>
      </c>
      <c r="E2926" s="178">
        <v>996.56304931640625</v>
      </c>
    </row>
    <row r="2927" spans="1:5" ht="45">
      <c r="A2927" s="124" t="s">
        <v>5775</v>
      </c>
      <c r="B2927" s="134" t="s">
        <v>5776</v>
      </c>
      <c r="C2927" s="139" t="s">
        <v>353</v>
      </c>
      <c r="D2927" s="161">
        <v>4.1780886650085449</v>
      </c>
      <c r="E2927" s="172">
        <v>4.1786093711853027</v>
      </c>
    </row>
    <row r="2928" spans="1:5" ht="45">
      <c r="A2928" s="124" t="s">
        <v>5777</v>
      </c>
      <c r="B2928" s="134" t="s">
        <v>5778</v>
      </c>
      <c r="C2928" s="139" t="s">
        <v>4963</v>
      </c>
      <c r="D2928" s="166">
        <v>0.61559438705444336</v>
      </c>
      <c r="E2928" s="177">
        <v>0.61115723848342896</v>
      </c>
    </row>
    <row r="2929" spans="1:5" ht="45">
      <c r="A2929" s="124" t="s">
        <v>5779</v>
      </c>
      <c r="B2929" s="134" t="s">
        <v>5780</v>
      </c>
      <c r="C2929" s="139" t="s">
        <v>4966</v>
      </c>
      <c r="D2929" s="171">
        <v>7.9594081034883857E-4</v>
      </c>
      <c r="E2929" s="182">
        <v>8.4950798191130161E-4</v>
      </c>
    </row>
    <row r="2930" spans="1:5" ht="30">
      <c r="A2930" s="124" t="s">
        <v>5781</v>
      </c>
      <c r="B2930" s="134" t="s">
        <v>5782</v>
      </c>
      <c r="C2930" s="139" t="s">
        <v>50</v>
      </c>
      <c r="D2930" s="161">
        <v>1.0135135650634766</v>
      </c>
      <c r="E2930" s="172">
        <v>1.0135135650634766</v>
      </c>
    </row>
    <row r="2931" spans="1:5" ht="30">
      <c r="A2931" s="124" t="s">
        <v>5783</v>
      </c>
      <c r="B2931" s="134" t="s">
        <v>5784</v>
      </c>
      <c r="C2931" s="139" t="s">
        <v>42</v>
      </c>
      <c r="D2931" s="162">
        <v>30.021286010742188</v>
      </c>
      <c r="E2931" s="173">
        <v>27.022424697875977</v>
      </c>
    </row>
    <row r="2932" spans="1:5" ht="30">
      <c r="A2932" s="124" t="s">
        <v>5785</v>
      </c>
      <c r="B2932" s="134" t="s">
        <v>5786</v>
      </c>
      <c r="C2932" s="139" t="s">
        <v>20</v>
      </c>
      <c r="D2932" s="170">
        <v>2.9418970370898023E-7</v>
      </c>
      <c r="E2932" s="181">
        <v>2.9418970370898023E-7</v>
      </c>
    </row>
    <row r="2933" spans="1:5" ht="30">
      <c r="A2933" s="124" t="s">
        <v>5787</v>
      </c>
      <c r="B2933" s="134" t="s">
        <v>5788</v>
      </c>
      <c r="C2933" s="139" t="s">
        <v>353</v>
      </c>
      <c r="D2933" s="166">
        <v>0.43705686926841736</v>
      </c>
      <c r="E2933" s="177">
        <v>0.39549878239631653</v>
      </c>
    </row>
    <row r="2934" spans="1:5" ht="30">
      <c r="A2934" s="124" t="s">
        <v>5789</v>
      </c>
      <c r="B2934" s="134" t="s">
        <v>5790</v>
      </c>
      <c r="C2934" s="139" t="s">
        <v>348</v>
      </c>
      <c r="D2934" s="167">
        <v>125.83383941650391</v>
      </c>
      <c r="E2934" s="178">
        <v>113.2923583984375</v>
      </c>
    </row>
    <row r="2935" spans="1:5" ht="30">
      <c r="A2935" s="124" t="s">
        <v>5791</v>
      </c>
      <c r="B2935" s="134" t="s">
        <v>5792</v>
      </c>
      <c r="C2935" s="139" t="s">
        <v>348</v>
      </c>
      <c r="D2935" s="164">
        <v>-2421.65478515625</v>
      </c>
      <c r="E2935" s="175">
        <v>-2434.1962890625</v>
      </c>
    </row>
    <row r="2936" spans="1:5" ht="30">
      <c r="A2936" s="124" t="s">
        <v>5793</v>
      </c>
      <c r="B2936" s="134" t="s">
        <v>5794</v>
      </c>
      <c r="C2936" s="139"/>
      <c r="D2936" s="166">
        <v>-0.12992900609970093</v>
      </c>
      <c r="E2936" s="177">
        <v>-0.135486900806427</v>
      </c>
    </row>
    <row r="2937" spans="1:5" ht="30">
      <c r="A2937" s="124" t="s">
        <v>5795</v>
      </c>
      <c r="B2937" s="134" t="s">
        <v>5796</v>
      </c>
      <c r="C2937" s="139" t="s">
        <v>3453</v>
      </c>
      <c r="D2937" s="167">
        <v>995.683349609375</v>
      </c>
      <c r="E2937" s="178">
        <v>996.54852294921875</v>
      </c>
    </row>
    <row r="2938" spans="1:5" ht="30">
      <c r="A2938" s="124" t="s">
        <v>5797</v>
      </c>
      <c r="B2938" s="134" t="s">
        <v>5798</v>
      </c>
      <c r="C2938" s="139" t="s">
        <v>353</v>
      </c>
      <c r="D2938" s="161">
        <v>4.1781840324401855</v>
      </c>
      <c r="E2938" s="172">
        <v>4.1787095069885254</v>
      </c>
    </row>
    <row r="2939" spans="1:5" ht="45">
      <c r="A2939" s="124" t="s">
        <v>5799</v>
      </c>
      <c r="B2939" s="134" t="s">
        <v>5800</v>
      </c>
      <c r="C2939" s="139" t="s">
        <v>4963</v>
      </c>
      <c r="D2939" s="166">
        <v>0.61557126045227051</v>
      </c>
      <c r="E2939" s="177">
        <v>0.611133873462677</v>
      </c>
    </row>
    <row r="2940" spans="1:5" ht="45">
      <c r="A2940" s="124" t="s">
        <v>5801</v>
      </c>
      <c r="B2940" s="134" t="s">
        <v>5802</v>
      </c>
      <c r="C2940" s="139" t="s">
        <v>4966</v>
      </c>
      <c r="D2940" s="171">
        <v>7.9600122990086675E-4</v>
      </c>
      <c r="E2940" s="182">
        <v>8.4957713261246681E-4</v>
      </c>
    </row>
    <row r="2941" spans="1:5" ht="30">
      <c r="A2941" s="124" t="s">
        <v>5803</v>
      </c>
      <c r="B2941" s="134" t="s">
        <v>5804</v>
      </c>
      <c r="C2941" s="139" t="s">
        <v>50</v>
      </c>
      <c r="D2941" s="161">
        <v>1.0135135650634766</v>
      </c>
      <c r="E2941" s="172">
        <v>1.0135135650634766</v>
      </c>
    </row>
    <row r="2942" spans="1:5" ht="30">
      <c r="A2942" s="124" t="s">
        <v>5805</v>
      </c>
      <c r="B2942" s="134" t="s">
        <v>5806</v>
      </c>
      <c r="C2942" s="139" t="s">
        <v>42</v>
      </c>
      <c r="D2942" s="162">
        <v>30.021286010742188</v>
      </c>
      <c r="E2942" s="173">
        <v>27.022424697875977</v>
      </c>
    </row>
    <row r="2943" spans="1:5" ht="30">
      <c r="A2943" s="124" t="s">
        <v>5807</v>
      </c>
      <c r="B2943" s="134" t="s">
        <v>5808</v>
      </c>
      <c r="C2943" s="139" t="s">
        <v>20</v>
      </c>
      <c r="D2943" s="163">
        <v>5823.0126953125</v>
      </c>
      <c r="E2943" s="178">
        <v>166.77137756347656</v>
      </c>
    </row>
    <row r="2944" spans="1:5" ht="30">
      <c r="A2944" s="124" t="s">
        <v>5809</v>
      </c>
      <c r="B2944" s="134" t="s">
        <v>5810</v>
      </c>
      <c r="C2944" s="139" t="s">
        <v>353</v>
      </c>
      <c r="D2944" s="166">
        <v>0.43705686926841736</v>
      </c>
      <c r="E2944" s="177">
        <v>0.39549878239631653</v>
      </c>
    </row>
    <row r="2945" spans="1:5" ht="30">
      <c r="A2945" s="124" t="s">
        <v>5811</v>
      </c>
      <c r="B2945" s="134" t="s">
        <v>5812</v>
      </c>
      <c r="C2945" s="139" t="s">
        <v>348</v>
      </c>
      <c r="D2945" s="167">
        <v>125.83383941650391</v>
      </c>
      <c r="E2945" s="178">
        <v>113.2923583984375</v>
      </c>
    </row>
    <row r="2946" spans="1:5" ht="30">
      <c r="A2946" s="124" t="s">
        <v>5813</v>
      </c>
      <c r="B2946" s="134" t="s">
        <v>5814</v>
      </c>
      <c r="C2946" s="139" t="s">
        <v>348</v>
      </c>
      <c r="D2946" s="164">
        <v>-2421.65478515625</v>
      </c>
      <c r="E2946" s="175">
        <v>-2434.1962890625</v>
      </c>
    </row>
    <row r="2947" spans="1:5" ht="30">
      <c r="A2947" s="124" t="s">
        <v>5815</v>
      </c>
      <c r="B2947" s="134" t="s">
        <v>5816</v>
      </c>
      <c r="C2947" s="139"/>
      <c r="D2947" s="166">
        <v>-0.12992900609970093</v>
      </c>
      <c r="E2947" s="177">
        <v>-0.135486900806427</v>
      </c>
    </row>
    <row r="2948" spans="1:5" ht="30">
      <c r="A2948" s="124" t="s">
        <v>5817</v>
      </c>
      <c r="B2948" s="134" t="s">
        <v>5818</v>
      </c>
      <c r="C2948" s="139" t="s">
        <v>3453</v>
      </c>
      <c r="D2948" s="167">
        <v>995.683349609375</v>
      </c>
      <c r="E2948" s="178">
        <v>996.54852294921875</v>
      </c>
    </row>
    <row r="2949" spans="1:5" ht="30">
      <c r="A2949" s="124" t="s">
        <v>5819</v>
      </c>
      <c r="B2949" s="134" t="s">
        <v>5820</v>
      </c>
      <c r="C2949" s="139" t="s">
        <v>353</v>
      </c>
      <c r="D2949" s="161">
        <v>4.1781840324401855</v>
      </c>
      <c r="E2949" s="172">
        <v>4.1787095069885254</v>
      </c>
    </row>
    <row r="2950" spans="1:5" ht="45">
      <c r="A2950" s="124" t="s">
        <v>5821</v>
      </c>
      <c r="B2950" s="134" t="s">
        <v>5822</v>
      </c>
      <c r="C2950" s="139" t="s">
        <v>4963</v>
      </c>
      <c r="D2950" s="166">
        <v>0.61557126045227051</v>
      </c>
      <c r="E2950" s="177">
        <v>0.611133873462677</v>
      </c>
    </row>
    <row r="2951" spans="1:5" ht="45">
      <c r="A2951" s="124" t="s">
        <v>5823</v>
      </c>
      <c r="B2951" s="134" t="s">
        <v>5824</v>
      </c>
      <c r="C2951" s="139" t="s">
        <v>4966</v>
      </c>
      <c r="D2951" s="171">
        <v>7.9600122990086675E-4</v>
      </c>
      <c r="E2951" s="182">
        <v>8.4957713261246681E-4</v>
      </c>
    </row>
    <row r="2952" spans="1:5" ht="30">
      <c r="A2952" s="124" t="s">
        <v>5825</v>
      </c>
      <c r="B2952" s="134" t="s">
        <v>5826</v>
      </c>
      <c r="C2952" s="139" t="s">
        <v>50</v>
      </c>
      <c r="D2952" s="161">
        <v>1.0135135650634766</v>
      </c>
      <c r="E2952" s="172">
        <v>1.0135135650634766</v>
      </c>
    </row>
    <row r="2953" spans="1:5" ht="30">
      <c r="A2953" s="124" t="s">
        <v>5827</v>
      </c>
      <c r="B2953" s="134" t="s">
        <v>5828</v>
      </c>
      <c r="C2953" s="139" t="s">
        <v>42</v>
      </c>
      <c r="D2953" s="162">
        <v>30.021286010742188</v>
      </c>
      <c r="E2953" s="173">
        <v>27.022424697875977</v>
      </c>
    </row>
    <row r="2954" spans="1:5" ht="30">
      <c r="A2954" s="124" t="s">
        <v>5829</v>
      </c>
      <c r="B2954" s="134" t="s">
        <v>5830</v>
      </c>
      <c r="C2954" s="139" t="s">
        <v>20</v>
      </c>
      <c r="D2954" s="163">
        <v>5823.0126953125</v>
      </c>
      <c r="E2954" s="178">
        <v>166.77137756347656</v>
      </c>
    </row>
    <row r="2955" spans="1:5" ht="30">
      <c r="A2955" s="124" t="s">
        <v>5831</v>
      </c>
      <c r="B2955" s="134" t="s">
        <v>5832</v>
      </c>
      <c r="C2955" s="139" t="s">
        <v>353</v>
      </c>
      <c r="D2955" s="166">
        <v>0.43705686926841736</v>
      </c>
      <c r="E2955" s="177">
        <v>0.39549878239631653</v>
      </c>
    </row>
    <row r="2956" spans="1:5" ht="30">
      <c r="A2956" s="124" t="s">
        <v>5833</v>
      </c>
      <c r="B2956" s="134" t="s">
        <v>5834</v>
      </c>
      <c r="C2956" s="139" t="s">
        <v>348</v>
      </c>
      <c r="D2956" s="167">
        <v>125.83383941650391</v>
      </c>
      <c r="E2956" s="178">
        <v>113.2923583984375</v>
      </c>
    </row>
    <row r="2957" spans="1:5" ht="30">
      <c r="A2957" s="124" t="s">
        <v>5835</v>
      </c>
      <c r="B2957" s="134" t="s">
        <v>5836</v>
      </c>
      <c r="C2957" s="139" t="s">
        <v>348</v>
      </c>
      <c r="D2957" s="164">
        <v>-2421.65478515625</v>
      </c>
      <c r="E2957" s="175">
        <v>-2434.1962890625</v>
      </c>
    </row>
    <row r="2958" spans="1:5" ht="30">
      <c r="A2958" s="124" t="s">
        <v>5837</v>
      </c>
      <c r="B2958" s="134" t="s">
        <v>5838</v>
      </c>
      <c r="C2958" s="139"/>
      <c r="D2958" s="166">
        <v>-0.12992900609970093</v>
      </c>
      <c r="E2958" s="177">
        <v>-0.135486900806427</v>
      </c>
    </row>
    <row r="2959" spans="1:5" ht="30">
      <c r="A2959" s="124" t="s">
        <v>5839</v>
      </c>
      <c r="B2959" s="134" t="s">
        <v>5840</v>
      </c>
      <c r="C2959" s="139" t="s">
        <v>3453</v>
      </c>
      <c r="D2959" s="167">
        <v>995.683349609375</v>
      </c>
      <c r="E2959" s="178">
        <v>996.54852294921875</v>
      </c>
    </row>
    <row r="2960" spans="1:5" ht="30">
      <c r="A2960" s="124" t="s">
        <v>5841</v>
      </c>
      <c r="B2960" s="134" t="s">
        <v>5842</v>
      </c>
      <c r="C2960" s="139" t="s">
        <v>353</v>
      </c>
      <c r="D2960" s="161">
        <v>4.1781840324401855</v>
      </c>
      <c r="E2960" s="172">
        <v>4.1787095069885254</v>
      </c>
    </row>
    <row r="2961" spans="1:5" ht="45">
      <c r="A2961" s="124" t="s">
        <v>5843</v>
      </c>
      <c r="B2961" s="134" t="s">
        <v>5844</v>
      </c>
      <c r="C2961" s="139" t="s">
        <v>4963</v>
      </c>
      <c r="D2961" s="166">
        <v>0.61557126045227051</v>
      </c>
      <c r="E2961" s="177">
        <v>0.611133873462677</v>
      </c>
    </row>
    <row r="2962" spans="1:5" ht="45">
      <c r="A2962" s="124" t="s">
        <v>5845</v>
      </c>
      <c r="B2962" s="134" t="s">
        <v>5846</v>
      </c>
      <c r="C2962" s="139" t="s">
        <v>4966</v>
      </c>
      <c r="D2962" s="171">
        <v>7.9600122990086675E-4</v>
      </c>
      <c r="E2962" s="182">
        <v>8.4957713261246681E-4</v>
      </c>
    </row>
    <row r="2963" spans="1:5" ht="45">
      <c r="A2963" s="124" t="s">
        <v>5847</v>
      </c>
      <c r="B2963" s="134" t="s">
        <v>5848</v>
      </c>
      <c r="C2963" s="139" t="s">
        <v>50</v>
      </c>
      <c r="D2963" s="161">
        <v>1.0114452838897705</v>
      </c>
      <c r="E2963" s="172">
        <v>1.011445164680481</v>
      </c>
    </row>
    <row r="2964" spans="1:5" ht="45">
      <c r="A2964" s="124" t="s">
        <v>5849</v>
      </c>
      <c r="B2964" s="134" t="s">
        <v>5850</v>
      </c>
      <c r="C2964" s="139" t="s">
        <v>42</v>
      </c>
      <c r="D2964" s="167">
        <v>455.96908569335937</v>
      </c>
      <c r="E2964" s="173">
        <v>99.92437744140625</v>
      </c>
    </row>
    <row r="2965" spans="1:5" ht="45">
      <c r="A2965" s="124" t="s">
        <v>5851</v>
      </c>
      <c r="B2965" s="134" t="s">
        <v>5852</v>
      </c>
      <c r="C2965" s="139" t="s">
        <v>20</v>
      </c>
      <c r="D2965" s="166">
        <v>0.16155184805393219</v>
      </c>
      <c r="E2965" s="181">
        <v>2.9418970370898023E-7</v>
      </c>
    </row>
    <row r="2966" spans="1:5" ht="45">
      <c r="A2966" s="124" t="s">
        <v>5853</v>
      </c>
      <c r="B2966" s="134" t="s">
        <v>5854</v>
      </c>
      <c r="C2966" s="139" t="s">
        <v>353</v>
      </c>
      <c r="D2966" s="161">
        <v>8.7065038681030273</v>
      </c>
      <c r="E2966" s="172">
        <v>5.472111701965332</v>
      </c>
    </row>
    <row r="2967" spans="1:5" ht="45">
      <c r="A2967" s="124" t="s">
        <v>5855</v>
      </c>
      <c r="B2967" s="134" t="s">
        <v>5856</v>
      </c>
      <c r="C2967" s="139" t="s">
        <v>348</v>
      </c>
      <c r="D2967" s="163">
        <v>3395.35498046875</v>
      </c>
      <c r="E2967" s="175">
        <v>1972.9976806640625</v>
      </c>
    </row>
    <row r="2968" spans="1:5" ht="45">
      <c r="A2968" s="124" t="s">
        <v>5857</v>
      </c>
      <c r="B2968" s="134" t="s">
        <v>5858</v>
      </c>
      <c r="C2968" s="139" t="s">
        <v>348</v>
      </c>
      <c r="D2968" s="167">
        <v>847.866455078125</v>
      </c>
      <c r="E2968" s="178">
        <v>-574.4908447265625</v>
      </c>
    </row>
    <row r="2969" spans="1:5" ht="60">
      <c r="A2969" s="124" t="s">
        <v>5859</v>
      </c>
      <c r="B2969" s="134" t="s">
        <v>5860</v>
      </c>
      <c r="C2969" s="139"/>
      <c r="D2969" s="161">
        <v>1.3190104961395264</v>
      </c>
      <c r="E2969" s="177">
        <v>0.6887209415435791</v>
      </c>
    </row>
    <row r="2970" spans="1:5" ht="45">
      <c r="A2970" s="124" t="s">
        <v>5861</v>
      </c>
      <c r="B2970" s="134" t="s">
        <v>5862</v>
      </c>
      <c r="C2970" s="139" t="s">
        <v>3453</v>
      </c>
      <c r="D2970" s="166">
        <v>0.30087336897850037</v>
      </c>
      <c r="E2970" s="177">
        <v>0.86607235670089722</v>
      </c>
    </row>
    <row r="2971" spans="1:5" ht="45">
      <c r="A2971" s="124" t="s">
        <v>5863</v>
      </c>
      <c r="B2971" s="134" t="s">
        <v>5864</v>
      </c>
      <c r="C2971" s="139" t="s">
        <v>353</v>
      </c>
      <c r="D2971" s="161">
        <v>2.1029279232025146</v>
      </c>
      <c r="E2971" s="172">
        <v>4.2153091430664062</v>
      </c>
    </row>
    <row r="2972" spans="1:5" ht="60">
      <c r="A2972" s="124" t="s">
        <v>5865</v>
      </c>
      <c r="B2972" s="134" t="s">
        <v>5866</v>
      </c>
      <c r="C2972" s="139" t="s">
        <v>4963</v>
      </c>
      <c r="D2972" s="166">
        <v>6.1480268836021423E-2</v>
      </c>
      <c r="E2972" s="177">
        <v>2.4807440117001534E-2</v>
      </c>
    </row>
    <row r="2973" spans="1:5" ht="60">
      <c r="A2973" s="124" t="s">
        <v>5867</v>
      </c>
      <c r="B2973" s="134" t="s">
        <v>5868</v>
      </c>
      <c r="C2973" s="139" t="s">
        <v>4966</v>
      </c>
      <c r="D2973" s="170">
        <v>2.6774217985803261E-5</v>
      </c>
      <c r="E2973" s="181">
        <v>1.2277097084734123E-5</v>
      </c>
    </row>
    <row r="2974" spans="1:5" ht="45">
      <c r="A2974" s="124" t="s">
        <v>5869</v>
      </c>
      <c r="B2974" s="134" t="s">
        <v>5870</v>
      </c>
      <c r="C2974" s="139" t="s">
        <v>50</v>
      </c>
      <c r="D2974" s="161">
        <v>1.0135135650634766</v>
      </c>
      <c r="E2974" s="172">
        <v>1.0135135650634766</v>
      </c>
    </row>
    <row r="2975" spans="1:5" ht="45">
      <c r="A2975" s="124" t="s">
        <v>5871</v>
      </c>
      <c r="B2975" s="134" t="s">
        <v>5872</v>
      </c>
      <c r="C2975" s="139" t="s">
        <v>42</v>
      </c>
      <c r="D2975" s="162">
        <v>37.042362213134766</v>
      </c>
      <c r="E2975" s="173">
        <v>35.044647216796875</v>
      </c>
    </row>
    <row r="2976" spans="1:5" ht="45">
      <c r="A2976" s="124" t="s">
        <v>5873</v>
      </c>
      <c r="B2976" s="134" t="s">
        <v>5874</v>
      </c>
      <c r="C2976" s="139" t="s">
        <v>20</v>
      </c>
      <c r="D2976" s="163">
        <v>5823.0126953125</v>
      </c>
      <c r="E2976" s="178">
        <v>166.77137756347656</v>
      </c>
    </row>
    <row r="2977" spans="1:5" ht="45">
      <c r="A2977" s="124" t="s">
        <v>5875</v>
      </c>
      <c r="B2977" s="134" t="s">
        <v>5876</v>
      </c>
      <c r="C2977" s="139" t="s">
        <v>353</v>
      </c>
      <c r="D2977" s="166">
        <v>0.53273934125900269</v>
      </c>
      <c r="E2977" s="177">
        <v>0.50573951005935669</v>
      </c>
    </row>
    <row r="2978" spans="1:5" ht="45">
      <c r="A2978" s="124" t="s">
        <v>5877</v>
      </c>
      <c r="B2978" s="134" t="s">
        <v>5878</v>
      </c>
      <c r="C2978" s="139" t="s">
        <v>348</v>
      </c>
      <c r="D2978" s="167">
        <v>155.1917724609375</v>
      </c>
      <c r="E2978" s="178">
        <v>146.83891296386719</v>
      </c>
    </row>
    <row r="2979" spans="1:5" ht="45">
      <c r="A2979" s="124" t="s">
        <v>5879</v>
      </c>
      <c r="B2979" s="134" t="s">
        <v>5880</v>
      </c>
      <c r="C2979" s="139" t="s">
        <v>348</v>
      </c>
      <c r="D2979" s="164">
        <v>-2392.296875</v>
      </c>
      <c r="E2979" s="175">
        <v>-2400.649658203125</v>
      </c>
    </row>
    <row r="2980" spans="1:5" ht="45">
      <c r="A2980" s="124" t="s">
        <v>5881</v>
      </c>
      <c r="B2980" s="134" t="s">
        <v>5882</v>
      </c>
      <c r="C2980" s="139"/>
      <c r="D2980" s="166">
        <v>-0.11691875755786896</v>
      </c>
      <c r="E2980" s="177">
        <v>-0.12062040716409683</v>
      </c>
    </row>
    <row r="2981" spans="1:5" ht="45">
      <c r="A2981" s="124" t="s">
        <v>5883</v>
      </c>
      <c r="B2981" s="134" t="s">
        <v>5884</v>
      </c>
      <c r="C2981" s="139" t="s">
        <v>3453</v>
      </c>
      <c r="D2981" s="167">
        <v>993.35845947265625</v>
      </c>
      <c r="E2981" s="178">
        <v>994.06085205078125</v>
      </c>
    </row>
    <row r="2982" spans="1:5" ht="45">
      <c r="A2982" s="124" t="s">
        <v>5885</v>
      </c>
      <c r="B2982" s="134" t="s">
        <v>5886</v>
      </c>
      <c r="C2982" s="139" t="s">
        <v>353</v>
      </c>
      <c r="D2982" s="161">
        <v>4.1780967712402344</v>
      </c>
      <c r="E2982" s="172">
        <v>4.1779842376708984</v>
      </c>
    </row>
    <row r="2983" spans="1:5" ht="45">
      <c r="A2983" s="124" t="s">
        <v>5887</v>
      </c>
      <c r="B2983" s="134" t="s">
        <v>5888</v>
      </c>
      <c r="C2983" s="139" t="s">
        <v>4963</v>
      </c>
      <c r="D2983" s="166">
        <v>0.6253126859664917</v>
      </c>
      <c r="E2983" s="177">
        <v>0.62263113260269165</v>
      </c>
    </row>
    <row r="2984" spans="1:5" ht="45">
      <c r="A2984" s="124" t="s">
        <v>5889</v>
      </c>
      <c r="B2984" s="134" t="s">
        <v>5890</v>
      </c>
      <c r="C2984" s="139" t="s">
        <v>4966</v>
      </c>
      <c r="D2984" s="171">
        <v>6.9007067941129208E-4</v>
      </c>
      <c r="E2984" s="182">
        <v>7.1775453398004174E-4</v>
      </c>
    </row>
    <row r="2985" spans="1:5" ht="30">
      <c r="A2985" s="124" t="s">
        <v>5891</v>
      </c>
      <c r="B2985" s="134" t="s">
        <v>5892</v>
      </c>
      <c r="C2985" s="139" t="s">
        <v>50</v>
      </c>
      <c r="D2985" s="161">
        <v>3.1915907859802246</v>
      </c>
      <c r="E2985" s="177">
        <v>0.43890854716300964</v>
      </c>
    </row>
    <row r="2986" spans="1:5" ht="30">
      <c r="A2986" s="124" t="s">
        <v>5893</v>
      </c>
      <c r="B2986" s="134" t="s">
        <v>5894</v>
      </c>
      <c r="C2986" s="139" t="s">
        <v>42</v>
      </c>
      <c r="D2986" s="162">
        <v>41.177188873291016</v>
      </c>
      <c r="E2986" s="173">
        <v>41.517562866210937</v>
      </c>
    </row>
    <row r="2987" spans="1:5" ht="30">
      <c r="A2987" s="124" t="s">
        <v>5895</v>
      </c>
      <c r="B2987" s="134" t="s">
        <v>5896</v>
      </c>
      <c r="C2987" s="139" t="s">
        <v>20</v>
      </c>
      <c r="D2987" s="170">
        <v>2.9418970370898023E-7</v>
      </c>
      <c r="E2987" s="181">
        <v>2.9418970370898023E-7</v>
      </c>
    </row>
    <row r="2988" spans="1:5" ht="30">
      <c r="A2988" s="124" t="s">
        <v>5897</v>
      </c>
      <c r="B2988" s="134" t="s">
        <v>5898</v>
      </c>
      <c r="C2988" s="139" t="s">
        <v>353</v>
      </c>
      <c r="D2988" s="166">
        <v>0.58798491954803467</v>
      </c>
      <c r="E2988" s="177">
        <v>0.59261679649353027</v>
      </c>
    </row>
    <row r="2989" spans="1:5" ht="30">
      <c r="A2989" s="124" t="s">
        <v>5899</v>
      </c>
      <c r="B2989" s="134" t="s">
        <v>5900</v>
      </c>
      <c r="C2989" s="139" t="s">
        <v>348</v>
      </c>
      <c r="D2989" s="167">
        <v>172.6737060546875</v>
      </c>
      <c r="E2989" s="178">
        <v>173.85195922851563</v>
      </c>
    </row>
    <row r="2990" spans="1:5" ht="30">
      <c r="A2990" s="124" t="s">
        <v>5901</v>
      </c>
      <c r="B2990" s="134" t="s">
        <v>5902</v>
      </c>
      <c r="C2990" s="139" t="s">
        <v>348</v>
      </c>
      <c r="D2990" s="164">
        <v>-2374.81494140625</v>
      </c>
      <c r="E2990" s="175">
        <v>-2373.636474609375</v>
      </c>
    </row>
    <row r="2991" spans="1:5" ht="30">
      <c r="A2991" s="124" t="s">
        <v>5903</v>
      </c>
      <c r="B2991" s="134" t="s">
        <v>5904</v>
      </c>
      <c r="C2991" s="139"/>
      <c r="D2991" s="166">
        <v>-0.18443983793258667</v>
      </c>
      <c r="E2991" s="177">
        <v>-6.6214092075824738E-2</v>
      </c>
    </row>
    <row r="2992" spans="1:5" ht="30">
      <c r="A2992" s="124" t="s">
        <v>5905</v>
      </c>
      <c r="B2992" s="134" t="s">
        <v>5906</v>
      </c>
      <c r="C2992" s="139" t="s">
        <v>3453</v>
      </c>
      <c r="D2992" s="167">
        <v>991.9022216796875</v>
      </c>
      <c r="E2992" s="178">
        <v>991.6485595703125</v>
      </c>
    </row>
    <row r="2993" spans="1:5" ht="30">
      <c r="A2993" s="124" t="s">
        <v>5907</v>
      </c>
      <c r="B2993" s="134" t="s">
        <v>5908</v>
      </c>
      <c r="C2993" s="139" t="s">
        <v>353</v>
      </c>
      <c r="D2993" s="161">
        <v>4.178070068359375</v>
      </c>
      <c r="E2993" s="172">
        <v>4.1788082122802734</v>
      </c>
    </row>
    <row r="2994" spans="1:5" ht="45">
      <c r="A2994" s="124" t="s">
        <v>5909</v>
      </c>
      <c r="B2994" s="134" t="s">
        <v>5910</v>
      </c>
      <c r="C2994" s="139" t="s">
        <v>4963</v>
      </c>
      <c r="D2994" s="166">
        <v>0.63075518608093262</v>
      </c>
      <c r="E2994" s="177">
        <v>0.63103771209716797</v>
      </c>
    </row>
    <row r="2995" spans="1:5" ht="30">
      <c r="A2995" s="124" t="s">
        <v>5911</v>
      </c>
      <c r="B2995" s="134" t="s">
        <v>5912</v>
      </c>
      <c r="C2995" s="139" t="s">
        <v>4966</v>
      </c>
      <c r="D2995" s="171">
        <v>6.3805881654843688E-4</v>
      </c>
      <c r="E2995" s="182">
        <v>6.3404126558452845E-4</v>
      </c>
    </row>
    <row r="2996" spans="1:5" ht="45">
      <c r="A2996" s="124" t="s">
        <v>5913</v>
      </c>
      <c r="B2996" s="134" t="s">
        <v>5914</v>
      </c>
      <c r="C2996" s="139" t="s">
        <v>50</v>
      </c>
      <c r="D2996" s="161">
        <v>1.0114452838897705</v>
      </c>
      <c r="E2996" s="172">
        <v>1.011445164680481</v>
      </c>
    </row>
    <row r="2997" spans="1:5" ht="45">
      <c r="A2997" s="124" t="s">
        <v>5915</v>
      </c>
      <c r="B2997" s="134" t="s">
        <v>5916</v>
      </c>
      <c r="C2997" s="139" t="s">
        <v>42</v>
      </c>
      <c r="D2997" s="162">
        <v>99.92437744140625</v>
      </c>
      <c r="E2997" s="173">
        <v>99.92437744140625</v>
      </c>
    </row>
    <row r="2998" spans="1:5" ht="45">
      <c r="A2998" s="124" t="s">
        <v>5917</v>
      </c>
      <c r="B2998" s="134" t="s">
        <v>5918</v>
      </c>
      <c r="C2998" s="139" t="s">
        <v>20</v>
      </c>
      <c r="D2998" s="166">
        <v>0.16155184805393219</v>
      </c>
      <c r="E2998" s="181">
        <v>2.9418970370898023E-7</v>
      </c>
    </row>
    <row r="2999" spans="1:5" ht="45">
      <c r="A2999" s="124" t="s">
        <v>5919</v>
      </c>
      <c r="B2999" s="134" t="s">
        <v>5920</v>
      </c>
      <c r="C2999" s="139" t="s">
        <v>353</v>
      </c>
      <c r="D2999" s="161">
        <v>1.3061598539352417</v>
      </c>
      <c r="E2999" s="172">
        <v>5.472111701965332</v>
      </c>
    </row>
    <row r="3000" spans="1:5" ht="45">
      <c r="A3000" s="124" t="s">
        <v>5921</v>
      </c>
      <c r="B3000" s="134" t="s">
        <v>5922</v>
      </c>
      <c r="C3000" s="139" t="s">
        <v>348</v>
      </c>
      <c r="D3000" s="167">
        <v>418.78018188476562</v>
      </c>
      <c r="E3000" s="175">
        <v>1972.9976806640625</v>
      </c>
    </row>
    <row r="3001" spans="1:5" ht="45">
      <c r="A3001" s="124" t="s">
        <v>5923</v>
      </c>
      <c r="B3001" s="134" t="s">
        <v>5924</v>
      </c>
      <c r="C3001" s="139" t="s">
        <v>348</v>
      </c>
      <c r="D3001" s="164">
        <v>-2128.708251953125</v>
      </c>
      <c r="E3001" s="178">
        <v>-574.4908447265625</v>
      </c>
    </row>
    <row r="3002" spans="1:5" ht="45">
      <c r="A3002" s="124" t="s">
        <v>5925</v>
      </c>
      <c r="B3002" s="134" t="s">
        <v>5926</v>
      </c>
      <c r="C3002" s="139"/>
      <c r="D3002" s="170">
        <v>1.1410474343165333E-8</v>
      </c>
      <c r="E3002" s="177">
        <v>0.6887209415435791</v>
      </c>
    </row>
    <row r="3003" spans="1:5" ht="45">
      <c r="A3003" s="124" t="s">
        <v>5927</v>
      </c>
      <c r="B3003" s="134" t="s">
        <v>5928</v>
      </c>
      <c r="C3003" s="139" t="s">
        <v>3453</v>
      </c>
      <c r="D3003" s="167">
        <v>958.4273681640625</v>
      </c>
      <c r="E3003" s="177">
        <v>0.86607235670089722</v>
      </c>
    </row>
    <row r="3004" spans="1:5" ht="45">
      <c r="A3004" s="124" t="s">
        <v>5929</v>
      </c>
      <c r="B3004" s="134" t="s">
        <v>5930</v>
      </c>
      <c r="C3004" s="139" t="s">
        <v>353</v>
      </c>
      <c r="D3004" s="161">
        <v>4.2153077125549316</v>
      </c>
      <c r="E3004" s="172">
        <v>4.2153091430664062</v>
      </c>
    </row>
    <row r="3005" spans="1:5" ht="45">
      <c r="A3005" s="124" t="s">
        <v>5931</v>
      </c>
      <c r="B3005" s="134" t="s">
        <v>5932</v>
      </c>
      <c r="C3005" s="139" t="s">
        <v>4963</v>
      </c>
      <c r="D3005" s="166">
        <v>0.6782793402671814</v>
      </c>
      <c r="E3005" s="177">
        <v>2.4807440117001534E-2</v>
      </c>
    </row>
    <row r="3006" spans="1:5" ht="45">
      <c r="A3006" s="124" t="s">
        <v>5933</v>
      </c>
      <c r="B3006" s="134" t="s">
        <v>5934</v>
      </c>
      <c r="C3006" s="139" t="s">
        <v>4966</v>
      </c>
      <c r="D3006" s="171">
        <v>2.8240049141459167E-4</v>
      </c>
      <c r="E3006" s="181">
        <v>1.2277097084734123E-5</v>
      </c>
    </row>
    <row r="3007" spans="1:5" ht="30">
      <c r="A3007" s="124" t="s">
        <v>5935</v>
      </c>
      <c r="B3007" s="134" t="s">
        <v>5936</v>
      </c>
      <c r="C3007" s="139" t="s">
        <v>50</v>
      </c>
      <c r="D3007" s="166">
        <v>0.43890789151191711</v>
      </c>
      <c r="E3007" s="177">
        <v>0.43890789151191711</v>
      </c>
    </row>
    <row r="3008" spans="1:5" ht="30">
      <c r="A3008" s="124" t="s">
        <v>5937</v>
      </c>
      <c r="B3008" s="134" t="s">
        <v>5938</v>
      </c>
      <c r="C3008" s="139" t="s">
        <v>42</v>
      </c>
      <c r="D3008" s="162">
        <v>41.235748291015625</v>
      </c>
      <c r="E3008" s="173">
        <v>41.517562866210937</v>
      </c>
    </row>
    <row r="3009" spans="1:5" ht="30">
      <c r="A3009" s="124" t="s">
        <v>5939</v>
      </c>
      <c r="B3009" s="134" t="s">
        <v>5940</v>
      </c>
      <c r="C3009" s="139" t="s">
        <v>20</v>
      </c>
      <c r="D3009" s="162">
        <v>75.280616760253906</v>
      </c>
      <c r="E3009" s="172">
        <v>3.411163330078125</v>
      </c>
    </row>
    <row r="3010" spans="1:5" ht="30">
      <c r="A3010" s="124" t="s">
        <v>5941</v>
      </c>
      <c r="B3010" s="134" t="s">
        <v>5942</v>
      </c>
      <c r="C3010" s="139" t="s">
        <v>353</v>
      </c>
      <c r="D3010" s="166">
        <v>0.58887279033660889</v>
      </c>
      <c r="E3010" s="177">
        <v>0.59261679649353027</v>
      </c>
    </row>
    <row r="3011" spans="1:5" ht="30">
      <c r="A3011" s="124" t="s">
        <v>5943</v>
      </c>
      <c r="B3011" s="134" t="s">
        <v>5944</v>
      </c>
      <c r="C3011" s="139" t="s">
        <v>348</v>
      </c>
      <c r="D3011" s="167">
        <v>172.6737060546875</v>
      </c>
      <c r="E3011" s="178">
        <v>173.85195922851563</v>
      </c>
    </row>
    <row r="3012" spans="1:5" ht="30">
      <c r="A3012" s="124" t="s">
        <v>5945</v>
      </c>
      <c r="B3012" s="134" t="s">
        <v>5946</v>
      </c>
      <c r="C3012" s="139" t="s">
        <v>348</v>
      </c>
      <c r="D3012" s="164">
        <v>-2374.81494140625</v>
      </c>
      <c r="E3012" s="175">
        <v>-2373.636474609375</v>
      </c>
    </row>
    <row r="3013" spans="1:5" ht="30">
      <c r="A3013" s="124" t="s">
        <v>5947</v>
      </c>
      <c r="B3013" s="134" t="s">
        <v>5948</v>
      </c>
      <c r="C3013" s="139"/>
      <c r="D3013" s="166">
        <v>-6.6723465919494629E-2</v>
      </c>
      <c r="E3013" s="177">
        <v>-6.6214025020599365E-2</v>
      </c>
    </row>
    <row r="3014" spans="1:5" ht="30">
      <c r="A3014" s="124" t="s">
        <v>5949</v>
      </c>
      <c r="B3014" s="134" t="s">
        <v>5950</v>
      </c>
      <c r="C3014" s="139" t="s">
        <v>3453</v>
      </c>
      <c r="D3014" s="167">
        <v>991.759033203125</v>
      </c>
      <c r="E3014" s="178">
        <v>991.6485595703125</v>
      </c>
    </row>
    <row r="3015" spans="1:5" ht="30">
      <c r="A3015" s="124" t="s">
        <v>5951</v>
      </c>
      <c r="B3015" s="134" t="s">
        <v>5952</v>
      </c>
      <c r="C3015" s="139" t="s">
        <v>353</v>
      </c>
      <c r="D3015" s="161">
        <v>4.1787610054016113</v>
      </c>
      <c r="E3015" s="172">
        <v>4.1788082122802734</v>
      </c>
    </row>
    <row r="3016" spans="1:5" ht="45">
      <c r="A3016" s="124" t="s">
        <v>5953</v>
      </c>
      <c r="B3016" s="134" t="s">
        <v>5954</v>
      </c>
      <c r="C3016" s="139" t="s">
        <v>4963</v>
      </c>
      <c r="D3016" s="166">
        <v>0.63068538904190063</v>
      </c>
      <c r="E3016" s="177">
        <v>0.63103771209716797</v>
      </c>
    </row>
    <row r="3017" spans="1:5" ht="45">
      <c r="A3017" s="124" t="s">
        <v>5955</v>
      </c>
      <c r="B3017" s="134" t="s">
        <v>5956</v>
      </c>
      <c r="C3017" s="139" t="s">
        <v>4966</v>
      </c>
      <c r="D3017" s="171">
        <v>6.3734571449458599E-4</v>
      </c>
      <c r="E3017" s="182">
        <v>6.3404126558452845E-4</v>
      </c>
    </row>
    <row r="3018" spans="1:5" ht="30">
      <c r="A3018" s="124" t="s">
        <v>5957</v>
      </c>
      <c r="B3018" s="134" t="s">
        <v>5958</v>
      </c>
      <c r="C3018" s="139" t="s">
        <v>50</v>
      </c>
      <c r="D3018" s="166">
        <v>0.43890789151191711</v>
      </c>
      <c r="E3018" s="177">
        <v>0.43890789151191711</v>
      </c>
    </row>
    <row r="3019" spans="1:5" ht="30">
      <c r="A3019" s="124" t="s">
        <v>5959</v>
      </c>
      <c r="B3019" s="134" t="s">
        <v>5960</v>
      </c>
      <c r="C3019" s="139" t="s">
        <v>42</v>
      </c>
      <c r="D3019" s="162">
        <v>41.235748291015625</v>
      </c>
      <c r="E3019" s="173">
        <v>41.517562866210937</v>
      </c>
    </row>
    <row r="3020" spans="1:5" ht="30">
      <c r="A3020" s="124" t="s">
        <v>5961</v>
      </c>
      <c r="B3020" s="134" t="s">
        <v>5962</v>
      </c>
      <c r="C3020" s="139" t="s">
        <v>20</v>
      </c>
      <c r="D3020" s="170">
        <v>2.9418970370898023E-7</v>
      </c>
      <c r="E3020" s="181">
        <v>2.9418970370898023E-7</v>
      </c>
    </row>
    <row r="3021" spans="1:5" ht="30">
      <c r="A3021" s="124" t="s">
        <v>5963</v>
      </c>
      <c r="B3021" s="134" t="s">
        <v>5964</v>
      </c>
      <c r="C3021" s="139" t="s">
        <v>353</v>
      </c>
      <c r="D3021" s="166">
        <v>0.58887279033660889</v>
      </c>
      <c r="E3021" s="177">
        <v>0.59261679649353027</v>
      </c>
    </row>
    <row r="3022" spans="1:5" ht="30">
      <c r="A3022" s="124" t="s">
        <v>5965</v>
      </c>
      <c r="B3022" s="134" t="s">
        <v>5966</v>
      </c>
      <c r="C3022" s="139" t="s">
        <v>348</v>
      </c>
      <c r="D3022" s="167">
        <v>172.6737060546875</v>
      </c>
      <c r="E3022" s="178">
        <v>173.85195922851563</v>
      </c>
    </row>
    <row r="3023" spans="1:5" ht="30">
      <c r="A3023" s="124" t="s">
        <v>5967</v>
      </c>
      <c r="B3023" s="134" t="s">
        <v>5968</v>
      </c>
      <c r="C3023" s="139" t="s">
        <v>348</v>
      </c>
      <c r="D3023" s="164">
        <v>-2374.81494140625</v>
      </c>
      <c r="E3023" s="175">
        <v>-2373.636474609375</v>
      </c>
    </row>
    <row r="3024" spans="1:5" ht="30">
      <c r="A3024" s="124" t="s">
        <v>5969</v>
      </c>
      <c r="B3024" s="134" t="s">
        <v>5970</v>
      </c>
      <c r="C3024" s="139"/>
      <c r="D3024" s="166">
        <v>-6.6723465919494629E-2</v>
      </c>
      <c r="E3024" s="177">
        <v>-6.6214025020599365E-2</v>
      </c>
    </row>
    <row r="3025" spans="1:5" ht="30">
      <c r="A3025" s="124" t="s">
        <v>5971</v>
      </c>
      <c r="B3025" s="134" t="s">
        <v>5972</v>
      </c>
      <c r="C3025" s="139" t="s">
        <v>3453</v>
      </c>
      <c r="D3025" s="167">
        <v>991.759033203125</v>
      </c>
      <c r="E3025" s="178">
        <v>991.6485595703125</v>
      </c>
    </row>
    <row r="3026" spans="1:5" ht="30">
      <c r="A3026" s="124" t="s">
        <v>5973</v>
      </c>
      <c r="B3026" s="134" t="s">
        <v>5974</v>
      </c>
      <c r="C3026" s="139" t="s">
        <v>353</v>
      </c>
      <c r="D3026" s="161">
        <v>4.1787610054016113</v>
      </c>
      <c r="E3026" s="172">
        <v>4.1788082122802734</v>
      </c>
    </row>
    <row r="3027" spans="1:5" ht="45">
      <c r="A3027" s="124" t="s">
        <v>5975</v>
      </c>
      <c r="B3027" s="134" t="s">
        <v>5976</v>
      </c>
      <c r="C3027" s="139" t="s">
        <v>4963</v>
      </c>
      <c r="D3027" s="166">
        <v>0.63068538904190063</v>
      </c>
      <c r="E3027" s="177">
        <v>0.63103771209716797</v>
      </c>
    </row>
    <row r="3028" spans="1:5" ht="45">
      <c r="A3028" s="124" t="s">
        <v>5977</v>
      </c>
      <c r="B3028" s="134" t="s">
        <v>5978</v>
      </c>
      <c r="C3028" s="139" t="s">
        <v>4966</v>
      </c>
      <c r="D3028" s="171">
        <v>6.3734571449458599E-4</v>
      </c>
      <c r="E3028" s="182">
        <v>6.3404126558452845E-4</v>
      </c>
    </row>
    <row r="3029" spans="1:5" ht="45">
      <c r="A3029" s="124" t="s">
        <v>5979</v>
      </c>
      <c r="B3029" s="134" t="s">
        <v>5980</v>
      </c>
      <c r="C3029" s="139" t="s">
        <v>50</v>
      </c>
      <c r="D3029" s="162">
        <v>60.743743896484375</v>
      </c>
      <c r="E3029" s="173">
        <v>52.941444396972656</v>
      </c>
    </row>
    <row r="3030" spans="1:5" ht="45">
      <c r="A3030" s="124" t="s">
        <v>5981</v>
      </c>
      <c r="B3030" s="134" t="s">
        <v>5982</v>
      </c>
      <c r="C3030" s="139" t="s">
        <v>42</v>
      </c>
      <c r="D3030" s="167">
        <v>159.11705017089844</v>
      </c>
      <c r="E3030" s="178">
        <v>105.18618774414062</v>
      </c>
    </row>
    <row r="3031" spans="1:5" ht="45">
      <c r="A3031" s="124" t="s">
        <v>5983</v>
      </c>
      <c r="B3031" s="134" t="s">
        <v>5984</v>
      </c>
      <c r="C3031" s="139" t="s">
        <v>20</v>
      </c>
      <c r="D3031" s="162">
        <v>83.134757995605469</v>
      </c>
      <c r="E3031" s="181">
        <v>2.9418970370898023E-7</v>
      </c>
    </row>
    <row r="3032" spans="1:5" ht="45">
      <c r="A3032" s="124" t="s">
        <v>5985</v>
      </c>
      <c r="B3032" s="134" t="s">
        <v>5986</v>
      </c>
      <c r="C3032" s="139" t="s">
        <v>353</v>
      </c>
      <c r="D3032" s="161">
        <v>1.9275089502334595</v>
      </c>
      <c r="E3032" s="172">
        <v>1.3610578775405884</v>
      </c>
    </row>
    <row r="3033" spans="1:5" ht="45">
      <c r="A3033" s="124" t="s">
        <v>5987</v>
      </c>
      <c r="B3033" s="134" t="s">
        <v>5988</v>
      </c>
      <c r="C3033" s="139" t="s">
        <v>348</v>
      </c>
      <c r="D3033" s="167">
        <v>674.8818359375</v>
      </c>
      <c r="E3033" s="178">
        <v>444.834716796875</v>
      </c>
    </row>
    <row r="3034" spans="1:5" ht="45">
      <c r="A3034" s="124" t="s">
        <v>5989</v>
      </c>
      <c r="B3034" s="134" t="s">
        <v>5990</v>
      </c>
      <c r="C3034" s="139" t="s">
        <v>348</v>
      </c>
      <c r="D3034" s="164">
        <v>-1872.606689453125</v>
      </c>
      <c r="E3034" s="175">
        <v>-2102.65380859375</v>
      </c>
    </row>
    <row r="3035" spans="1:5" ht="45">
      <c r="A3035" s="124" t="s">
        <v>5991</v>
      </c>
      <c r="B3035" s="134" t="s">
        <v>5992</v>
      </c>
      <c r="C3035" s="139"/>
      <c r="D3035" s="166">
        <v>-0.34678420424461365</v>
      </c>
      <c r="E3035" s="177">
        <v>-0.44950979948043823</v>
      </c>
    </row>
    <row r="3036" spans="1:5" ht="45">
      <c r="A3036" s="124" t="s">
        <v>5993</v>
      </c>
      <c r="B3036" s="134" t="s">
        <v>5994</v>
      </c>
      <c r="C3036" s="139" t="s">
        <v>3453</v>
      </c>
      <c r="D3036" s="167">
        <v>911.5638427734375</v>
      </c>
      <c r="E3036" s="178">
        <v>957.04986572265625</v>
      </c>
    </row>
    <row r="3037" spans="1:5" ht="45">
      <c r="A3037" s="124" t="s">
        <v>5995</v>
      </c>
      <c r="B3037" s="134" t="s">
        <v>5996</v>
      </c>
      <c r="C3037" s="139" t="s">
        <v>353</v>
      </c>
      <c r="D3037" s="161">
        <v>4.3168849945068359</v>
      </c>
      <c r="E3037" s="172">
        <v>4.2101187705993652</v>
      </c>
    </row>
    <row r="3038" spans="1:5" ht="45">
      <c r="A3038" s="124" t="s">
        <v>5997</v>
      </c>
      <c r="B3038" s="134" t="s">
        <v>5998</v>
      </c>
      <c r="C3038" s="139" t="s">
        <v>4963</v>
      </c>
      <c r="D3038" s="166">
        <v>0.68635737895965576</v>
      </c>
      <c r="E3038" s="177">
        <v>0.68319982290267944</v>
      </c>
    </row>
    <row r="3039" spans="1:5" ht="45">
      <c r="A3039" s="124" t="s">
        <v>5999</v>
      </c>
      <c r="B3039" s="134" t="s">
        <v>6000</v>
      </c>
      <c r="C3039" s="139" t="s">
        <v>4966</v>
      </c>
      <c r="D3039" s="171">
        <v>1.7204410687554628E-4</v>
      </c>
      <c r="E3039" s="182">
        <v>2.6883443933911622E-4</v>
      </c>
    </row>
    <row r="3040" spans="1:5" ht="30">
      <c r="A3040" s="124" t="s">
        <v>6001</v>
      </c>
      <c r="B3040" s="134" t="s">
        <v>6002</v>
      </c>
      <c r="C3040" s="139" t="s">
        <v>50</v>
      </c>
      <c r="D3040" s="162">
        <v>60.743743896484375</v>
      </c>
      <c r="E3040" s="173">
        <v>52.941444396972656</v>
      </c>
    </row>
    <row r="3041" spans="1:5" ht="30">
      <c r="A3041" s="124" t="s">
        <v>6003</v>
      </c>
      <c r="B3041" s="134" t="s">
        <v>6004</v>
      </c>
      <c r="C3041" s="139" t="s">
        <v>42</v>
      </c>
      <c r="D3041" s="167">
        <v>159.11705017089844</v>
      </c>
      <c r="E3041" s="178">
        <v>105.18618774414062</v>
      </c>
    </row>
    <row r="3042" spans="1:5" ht="30">
      <c r="A3042" s="124" t="s">
        <v>6005</v>
      </c>
      <c r="B3042" s="134" t="s">
        <v>6006</v>
      </c>
      <c r="C3042" s="139" t="s">
        <v>20</v>
      </c>
      <c r="D3042" s="162">
        <v>83.134757995605469</v>
      </c>
      <c r="E3042" s="181">
        <v>2.9418970370898023E-7</v>
      </c>
    </row>
    <row r="3043" spans="1:5" ht="30">
      <c r="A3043" s="124" t="s">
        <v>6007</v>
      </c>
      <c r="B3043" s="134" t="s">
        <v>6008</v>
      </c>
      <c r="C3043" s="139" t="s">
        <v>353</v>
      </c>
      <c r="D3043" s="161">
        <v>1.9275089502334595</v>
      </c>
      <c r="E3043" s="172">
        <v>1.3610578775405884</v>
      </c>
    </row>
    <row r="3044" spans="1:5" ht="30">
      <c r="A3044" s="124" t="s">
        <v>6009</v>
      </c>
      <c r="B3044" s="134" t="s">
        <v>6010</v>
      </c>
      <c r="C3044" s="139" t="s">
        <v>348</v>
      </c>
      <c r="D3044" s="167">
        <v>674.8818359375</v>
      </c>
      <c r="E3044" s="178">
        <v>444.834716796875</v>
      </c>
    </row>
    <row r="3045" spans="1:5" ht="30">
      <c r="A3045" s="124" t="s">
        <v>6011</v>
      </c>
      <c r="B3045" s="134" t="s">
        <v>6012</v>
      </c>
      <c r="C3045" s="139" t="s">
        <v>348</v>
      </c>
      <c r="D3045" s="164">
        <v>-1872.606689453125</v>
      </c>
      <c r="E3045" s="175">
        <v>-2102.65380859375</v>
      </c>
    </row>
    <row r="3046" spans="1:5" ht="30">
      <c r="A3046" s="124" t="s">
        <v>6013</v>
      </c>
      <c r="B3046" s="134" t="s">
        <v>6014</v>
      </c>
      <c r="C3046" s="139"/>
      <c r="D3046" s="166">
        <v>-0.34678420424461365</v>
      </c>
      <c r="E3046" s="177">
        <v>-0.44950979948043823</v>
      </c>
    </row>
    <row r="3047" spans="1:5" ht="30">
      <c r="A3047" s="124" t="s">
        <v>6015</v>
      </c>
      <c r="B3047" s="134" t="s">
        <v>6016</v>
      </c>
      <c r="C3047" s="139" t="s">
        <v>3453</v>
      </c>
      <c r="D3047" s="167">
        <v>911.5638427734375</v>
      </c>
      <c r="E3047" s="178">
        <v>957.04986572265625</v>
      </c>
    </row>
    <row r="3048" spans="1:5" ht="30">
      <c r="A3048" s="124" t="s">
        <v>6017</v>
      </c>
      <c r="B3048" s="134" t="s">
        <v>6018</v>
      </c>
      <c r="C3048" s="139" t="s">
        <v>353</v>
      </c>
      <c r="D3048" s="161">
        <v>4.3168849945068359</v>
      </c>
      <c r="E3048" s="172">
        <v>4.2101187705993652</v>
      </c>
    </row>
    <row r="3049" spans="1:5" ht="30">
      <c r="A3049" s="124" t="s">
        <v>6019</v>
      </c>
      <c r="B3049" s="134" t="s">
        <v>6020</v>
      </c>
      <c r="C3049" s="139" t="s">
        <v>4963</v>
      </c>
      <c r="D3049" s="166">
        <v>0.68635737895965576</v>
      </c>
      <c r="E3049" s="177">
        <v>0.68319982290267944</v>
      </c>
    </row>
    <row r="3050" spans="1:5" ht="30">
      <c r="A3050" s="124" t="s">
        <v>6021</v>
      </c>
      <c r="B3050" s="134" t="s">
        <v>6022</v>
      </c>
      <c r="C3050" s="139" t="s">
        <v>4966</v>
      </c>
      <c r="D3050" s="171">
        <v>1.7204410687554628E-4</v>
      </c>
      <c r="E3050" s="182">
        <v>2.6883443933911622E-4</v>
      </c>
    </row>
    <row r="3051" spans="1:5" ht="45">
      <c r="A3051" s="124" t="s">
        <v>6023</v>
      </c>
      <c r="B3051" s="134" t="s">
        <v>6024</v>
      </c>
      <c r="C3051" s="139" t="s">
        <v>50</v>
      </c>
      <c r="D3051" s="162">
        <v>60.743743896484375</v>
      </c>
      <c r="E3051" s="173">
        <v>52.941444396972656</v>
      </c>
    </row>
    <row r="3052" spans="1:5" ht="45">
      <c r="A3052" s="124" t="s">
        <v>6025</v>
      </c>
      <c r="B3052" s="134" t="s">
        <v>6026</v>
      </c>
      <c r="C3052" s="139" t="s">
        <v>42</v>
      </c>
      <c r="D3052" s="167">
        <v>159.11705017089844</v>
      </c>
      <c r="E3052" s="178">
        <v>105.18618774414062</v>
      </c>
    </row>
    <row r="3053" spans="1:5" ht="45">
      <c r="A3053" s="124" t="s">
        <v>6027</v>
      </c>
      <c r="B3053" s="134" t="s">
        <v>6028</v>
      </c>
      <c r="C3053" s="139" t="s">
        <v>20</v>
      </c>
      <c r="D3053" s="162">
        <v>83.134757995605469</v>
      </c>
      <c r="E3053" s="181">
        <v>2.9418970370898023E-7</v>
      </c>
    </row>
    <row r="3054" spans="1:5" ht="45">
      <c r="A3054" s="124" t="s">
        <v>6029</v>
      </c>
      <c r="B3054" s="134" t="s">
        <v>6030</v>
      </c>
      <c r="C3054" s="139" t="s">
        <v>353</v>
      </c>
      <c r="D3054" s="161">
        <v>1.9275089502334595</v>
      </c>
      <c r="E3054" s="172">
        <v>1.3610578775405884</v>
      </c>
    </row>
    <row r="3055" spans="1:5" ht="45">
      <c r="A3055" s="124" t="s">
        <v>6031</v>
      </c>
      <c r="B3055" s="134" t="s">
        <v>6032</v>
      </c>
      <c r="C3055" s="139" t="s">
        <v>348</v>
      </c>
      <c r="D3055" s="167">
        <v>674.8818359375</v>
      </c>
      <c r="E3055" s="178">
        <v>444.834716796875</v>
      </c>
    </row>
    <row r="3056" spans="1:5" ht="45">
      <c r="A3056" s="124" t="s">
        <v>6033</v>
      </c>
      <c r="B3056" s="134" t="s">
        <v>6034</v>
      </c>
      <c r="C3056" s="139" t="s">
        <v>348</v>
      </c>
      <c r="D3056" s="164">
        <v>-1872.606689453125</v>
      </c>
      <c r="E3056" s="175">
        <v>-2102.65380859375</v>
      </c>
    </row>
    <row r="3057" spans="1:5" ht="45">
      <c r="A3057" s="124" t="s">
        <v>6035</v>
      </c>
      <c r="B3057" s="134" t="s">
        <v>6036</v>
      </c>
      <c r="C3057" s="139"/>
      <c r="D3057" s="166">
        <v>-0.34678420424461365</v>
      </c>
      <c r="E3057" s="177">
        <v>-0.44950979948043823</v>
      </c>
    </row>
    <row r="3058" spans="1:5" ht="45">
      <c r="A3058" s="124" t="s">
        <v>6037</v>
      </c>
      <c r="B3058" s="134" t="s">
        <v>6038</v>
      </c>
      <c r="C3058" s="139" t="s">
        <v>3453</v>
      </c>
      <c r="D3058" s="167">
        <v>911.5638427734375</v>
      </c>
      <c r="E3058" s="178">
        <v>957.04986572265625</v>
      </c>
    </row>
    <row r="3059" spans="1:5" ht="45">
      <c r="A3059" s="124" t="s">
        <v>6039</v>
      </c>
      <c r="B3059" s="134" t="s">
        <v>6040</v>
      </c>
      <c r="C3059" s="139" t="s">
        <v>353</v>
      </c>
      <c r="D3059" s="161">
        <v>4.3168849945068359</v>
      </c>
      <c r="E3059" s="172">
        <v>4.2101187705993652</v>
      </c>
    </row>
    <row r="3060" spans="1:5" ht="45">
      <c r="A3060" s="124" t="s">
        <v>6041</v>
      </c>
      <c r="B3060" s="134" t="s">
        <v>6042</v>
      </c>
      <c r="C3060" s="139" t="s">
        <v>4963</v>
      </c>
      <c r="D3060" s="166">
        <v>0.68635737895965576</v>
      </c>
      <c r="E3060" s="177">
        <v>0.68319982290267944</v>
      </c>
    </row>
    <row r="3061" spans="1:5" ht="45">
      <c r="A3061" s="124" t="s">
        <v>6043</v>
      </c>
      <c r="B3061" s="134" t="s">
        <v>6044</v>
      </c>
      <c r="C3061" s="139" t="s">
        <v>4966</v>
      </c>
      <c r="D3061" s="171">
        <v>1.7204410687554628E-4</v>
      </c>
      <c r="E3061" s="182">
        <v>2.6883443933911622E-4</v>
      </c>
    </row>
    <row r="3062" spans="1:5" ht="60">
      <c r="A3062" s="124" t="s">
        <v>6045</v>
      </c>
      <c r="B3062" s="134" t="s">
        <v>6046</v>
      </c>
      <c r="C3062" s="139" t="s">
        <v>50</v>
      </c>
      <c r="D3062" s="162">
        <v>58.974506378173828</v>
      </c>
      <c r="E3062" s="173">
        <v>52.941444396972656</v>
      </c>
    </row>
    <row r="3063" spans="1:5" ht="60">
      <c r="A3063" s="124" t="s">
        <v>6047</v>
      </c>
      <c r="B3063" s="134" t="s">
        <v>6048</v>
      </c>
      <c r="C3063" s="139" t="s">
        <v>42</v>
      </c>
      <c r="D3063" s="167">
        <v>259.97860717773437</v>
      </c>
      <c r="E3063" s="178">
        <v>105.18624877929687</v>
      </c>
    </row>
    <row r="3064" spans="1:5" ht="60">
      <c r="A3064" s="124" t="s">
        <v>6049</v>
      </c>
      <c r="B3064" s="134" t="s">
        <v>6050</v>
      </c>
      <c r="C3064" s="139" t="s">
        <v>20</v>
      </c>
      <c r="D3064" s="162">
        <v>83.134757995605469</v>
      </c>
      <c r="E3064" s="181">
        <v>2.9418970370898023E-7</v>
      </c>
    </row>
    <row r="3065" spans="1:5" ht="60">
      <c r="A3065" s="124" t="s">
        <v>6051</v>
      </c>
      <c r="B3065" s="134" t="s">
        <v>6052</v>
      </c>
      <c r="C3065" s="139" t="s">
        <v>353</v>
      </c>
      <c r="D3065" s="161">
        <v>2.8812646865844727</v>
      </c>
      <c r="E3065" s="172">
        <v>1.3610584735870361</v>
      </c>
    </row>
    <row r="3066" spans="1:5" ht="60">
      <c r="A3066" s="124" t="s">
        <v>6053</v>
      </c>
      <c r="B3066" s="134" t="s">
        <v>6054</v>
      </c>
      <c r="C3066" s="139" t="s">
        <v>348</v>
      </c>
      <c r="D3066" s="164">
        <v>1134.6297607421875</v>
      </c>
      <c r="E3066" s="178">
        <v>444.83499145507812</v>
      </c>
    </row>
    <row r="3067" spans="1:5" ht="60">
      <c r="A3067" s="124" t="s">
        <v>6055</v>
      </c>
      <c r="B3067" s="134" t="s">
        <v>6056</v>
      </c>
      <c r="C3067" s="139" t="s">
        <v>348</v>
      </c>
      <c r="D3067" s="164">
        <v>-1412.8587646484375</v>
      </c>
      <c r="E3067" s="175">
        <v>-2102.653564453125</v>
      </c>
    </row>
    <row r="3068" spans="1:5" ht="60">
      <c r="A3068" s="124" t="s">
        <v>6057</v>
      </c>
      <c r="B3068" s="134" t="s">
        <v>6058</v>
      </c>
      <c r="C3068" s="139"/>
      <c r="D3068" s="166">
        <v>-4.6466842293739319E-2</v>
      </c>
      <c r="E3068" s="177">
        <v>-0.44950962066650391</v>
      </c>
    </row>
    <row r="3069" spans="1:5" ht="60">
      <c r="A3069" s="124" t="s">
        <v>6059</v>
      </c>
      <c r="B3069" s="134" t="s">
        <v>6060</v>
      </c>
      <c r="C3069" s="139" t="s">
        <v>3453</v>
      </c>
      <c r="D3069" s="167">
        <v>785.24310302734375</v>
      </c>
      <c r="E3069" s="178">
        <v>957.0498046875</v>
      </c>
    </row>
    <row r="3070" spans="1:5" ht="60">
      <c r="A3070" s="124" t="s">
        <v>6061</v>
      </c>
      <c r="B3070" s="134" t="s">
        <v>6062</v>
      </c>
      <c r="C3070" s="139" t="s">
        <v>353</v>
      </c>
      <c r="D3070" s="161">
        <v>4.9617462158203125</v>
      </c>
      <c r="E3070" s="172">
        <v>4.2101187705993652</v>
      </c>
    </row>
    <row r="3071" spans="1:5" ht="60">
      <c r="A3071" s="124" t="s">
        <v>6063</v>
      </c>
      <c r="B3071" s="134" t="s">
        <v>6064</v>
      </c>
      <c r="C3071" s="139" t="s">
        <v>4963</v>
      </c>
      <c r="D3071" s="166">
        <v>0.60777783393859863</v>
      </c>
      <c r="E3071" s="177">
        <v>0.68319982290267944</v>
      </c>
    </row>
    <row r="3072" spans="1:5" ht="60">
      <c r="A3072" s="124" t="s">
        <v>6065</v>
      </c>
      <c r="B3072" s="134" t="s">
        <v>6066</v>
      </c>
      <c r="C3072" s="139" t="s">
        <v>4966</v>
      </c>
      <c r="D3072" s="171">
        <v>1.0182031110161915E-4</v>
      </c>
      <c r="E3072" s="182">
        <v>2.6883423561230302E-4</v>
      </c>
    </row>
    <row r="3073" spans="1:5" ht="45">
      <c r="A3073" s="124" t="s">
        <v>6067</v>
      </c>
      <c r="B3073" s="134" t="s">
        <v>6068</v>
      </c>
      <c r="C3073" s="139" t="s">
        <v>50</v>
      </c>
      <c r="D3073" s="162">
        <v>58.974506378173828</v>
      </c>
      <c r="E3073" s="173">
        <v>52.941444396972656</v>
      </c>
    </row>
    <row r="3074" spans="1:5" ht="45">
      <c r="A3074" s="124" t="s">
        <v>6069</v>
      </c>
      <c r="B3074" s="134" t="s">
        <v>6070</v>
      </c>
      <c r="C3074" s="139" t="s">
        <v>42</v>
      </c>
      <c r="D3074" s="167">
        <v>274.4638671875</v>
      </c>
      <c r="E3074" s="178">
        <v>267.54409790039062</v>
      </c>
    </row>
    <row r="3075" spans="1:5" ht="45">
      <c r="A3075" s="124" t="s">
        <v>6071</v>
      </c>
      <c r="B3075" s="134" t="s">
        <v>6072</v>
      </c>
      <c r="C3075" s="139" t="s">
        <v>20</v>
      </c>
      <c r="D3075" s="162">
        <v>82.927436828613281</v>
      </c>
      <c r="E3075" s="181">
        <v>2.9418970370898023E-7</v>
      </c>
    </row>
    <row r="3076" spans="1:5" ht="45">
      <c r="A3076" s="124" t="s">
        <v>6073</v>
      </c>
      <c r="B3076" s="134" t="s">
        <v>6074</v>
      </c>
      <c r="C3076" s="139" t="s">
        <v>353</v>
      </c>
      <c r="D3076" s="161">
        <v>5.8982138633728027</v>
      </c>
      <c r="E3076" s="172">
        <v>5.948087215423584</v>
      </c>
    </row>
    <row r="3077" spans="1:5" ht="45">
      <c r="A3077" s="124" t="s">
        <v>6075</v>
      </c>
      <c r="B3077" s="134" t="s">
        <v>6076</v>
      </c>
      <c r="C3077" s="139" t="s">
        <v>348</v>
      </c>
      <c r="D3077" s="164">
        <v>2785.668212890625</v>
      </c>
      <c r="E3077" s="175">
        <v>2791.656982421875</v>
      </c>
    </row>
    <row r="3078" spans="1:5" ht="45">
      <c r="A3078" s="124" t="s">
        <v>6077</v>
      </c>
      <c r="B3078" s="134" t="s">
        <v>6078</v>
      </c>
      <c r="C3078" s="139" t="s">
        <v>348</v>
      </c>
      <c r="D3078" s="167">
        <v>238.17955017089844</v>
      </c>
      <c r="E3078" s="178">
        <v>244.16851806640625</v>
      </c>
    </row>
    <row r="3079" spans="1:5" ht="45">
      <c r="A3079" s="124" t="s">
        <v>6079</v>
      </c>
      <c r="B3079" s="134" t="s">
        <v>6080</v>
      </c>
      <c r="C3079" s="139"/>
      <c r="D3079" s="166">
        <v>0.99999994039535522</v>
      </c>
      <c r="E3079" s="177">
        <v>0.99999994039535522</v>
      </c>
    </row>
    <row r="3080" spans="1:5" ht="45">
      <c r="A3080" s="124" t="s">
        <v>6081</v>
      </c>
      <c r="B3080" s="134" t="s">
        <v>6082</v>
      </c>
      <c r="C3080" s="139" t="s">
        <v>3453</v>
      </c>
      <c r="D3080" s="162">
        <v>30.247995376586914</v>
      </c>
      <c r="E3080" s="173">
        <v>26.936611175537109</v>
      </c>
    </row>
    <row r="3081" spans="1:5" ht="45">
      <c r="A3081" s="124" t="s">
        <v>6083</v>
      </c>
      <c r="B3081" s="134" t="s">
        <v>6084</v>
      </c>
      <c r="C3081" s="139" t="s">
        <v>353</v>
      </c>
      <c r="D3081" s="161">
        <v>4.5362882614135742</v>
      </c>
      <c r="E3081" s="172">
        <v>4.2846250534057617</v>
      </c>
    </row>
    <row r="3082" spans="1:5" ht="60">
      <c r="A3082" s="124" t="s">
        <v>6085</v>
      </c>
      <c r="B3082" s="134" t="s">
        <v>6086</v>
      </c>
      <c r="C3082" s="139" t="s">
        <v>4963</v>
      </c>
      <c r="D3082" s="166">
        <v>5.9549126774072647E-2</v>
      </c>
      <c r="E3082" s="177">
        <v>5.6935317814350128E-2</v>
      </c>
    </row>
    <row r="3083" spans="1:5" ht="45">
      <c r="A3083" s="124" t="s">
        <v>6087</v>
      </c>
      <c r="B3083" s="134" t="s">
        <v>6088</v>
      </c>
      <c r="C3083" s="139" t="s">
        <v>4966</v>
      </c>
      <c r="D3083" s="170">
        <v>1.857169991126284E-5</v>
      </c>
      <c r="E3083" s="181">
        <v>1.8286500562680885E-5</v>
      </c>
    </row>
    <row r="3084" spans="1:5" ht="45">
      <c r="A3084" s="124" t="s">
        <v>6089</v>
      </c>
      <c r="B3084" s="134" t="s">
        <v>6090</v>
      </c>
      <c r="C3084" s="139" t="s">
        <v>50</v>
      </c>
      <c r="D3084" s="162">
        <v>56.16619873046875</v>
      </c>
      <c r="E3084" s="173">
        <v>52.941444396972656</v>
      </c>
    </row>
    <row r="3085" spans="1:5" ht="45">
      <c r="A3085" s="124" t="s">
        <v>6091</v>
      </c>
      <c r="B3085" s="134" t="s">
        <v>6092</v>
      </c>
      <c r="C3085" s="139" t="s">
        <v>42</v>
      </c>
      <c r="D3085" s="167">
        <v>271.31155395507812</v>
      </c>
      <c r="E3085" s="178">
        <v>267.54409790039062</v>
      </c>
    </row>
    <row r="3086" spans="1:5" ht="45">
      <c r="A3086" s="124" t="s">
        <v>6093</v>
      </c>
      <c r="B3086" s="134" t="s">
        <v>6094</v>
      </c>
      <c r="C3086" s="139" t="s">
        <v>20</v>
      </c>
      <c r="D3086" s="162">
        <v>82.927436828613281</v>
      </c>
      <c r="E3086" s="181">
        <v>2.9418970370898023E-7</v>
      </c>
    </row>
    <row r="3087" spans="1:5" ht="45">
      <c r="A3087" s="124" t="s">
        <v>6095</v>
      </c>
      <c r="B3087" s="134" t="s">
        <v>6096</v>
      </c>
      <c r="C3087" s="139" t="s">
        <v>353</v>
      </c>
      <c r="D3087" s="161">
        <v>5.9156546592712402</v>
      </c>
      <c r="E3087" s="172">
        <v>5.948087215423584</v>
      </c>
    </row>
    <row r="3088" spans="1:5" ht="45">
      <c r="A3088" s="124" t="s">
        <v>6097</v>
      </c>
      <c r="B3088" s="134" t="s">
        <v>6098</v>
      </c>
      <c r="C3088" s="139" t="s">
        <v>348</v>
      </c>
      <c r="D3088" s="164">
        <v>2785.668212890625</v>
      </c>
      <c r="E3088" s="175">
        <v>2791.656982421875</v>
      </c>
    </row>
    <row r="3089" spans="1:5" ht="45">
      <c r="A3089" s="124" t="s">
        <v>6099</v>
      </c>
      <c r="B3089" s="134" t="s">
        <v>6100</v>
      </c>
      <c r="C3089" s="139" t="s">
        <v>348</v>
      </c>
      <c r="D3089" s="167">
        <v>238.17955017089844</v>
      </c>
      <c r="E3089" s="178">
        <v>244.16851806640625</v>
      </c>
    </row>
    <row r="3090" spans="1:5" ht="45">
      <c r="A3090" s="124" t="s">
        <v>6101</v>
      </c>
      <c r="B3090" s="134" t="s">
        <v>6102</v>
      </c>
      <c r="C3090" s="139"/>
      <c r="D3090" s="166">
        <v>0.99818277359008789</v>
      </c>
      <c r="E3090" s="177">
        <v>0.99999994039535522</v>
      </c>
    </row>
    <row r="3091" spans="1:5" ht="45">
      <c r="A3091" s="124" t="s">
        <v>6103</v>
      </c>
      <c r="B3091" s="134" t="s">
        <v>6104</v>
      </c>
      <c r="C3091" s="139" t="s">
        <v>3453</v>
      </c>
      <c r="D3091" s="162">
        <v>28.746950149536133</v>
      </c>
      <c r="E3091" s="173">
        <v>26.936611175537109</v>
      </c>
    </row>
    <row r="3092" spans="1:5" ht="45">
      <c r="A3092" s="124" t="s">
        <v>6105</v>
      </c>
      <c r="B3092" s="134" t="s">
        <v>6106</v>
      </c>
      <c r="C3092" s="139" t="s">
        <v>353</v>
      </c>
      <c r="D3092" s="161">
        <v>4.4176673889160156</v>
      </c>
      <c r="E3092" s="172">
        <v>4.2846250534057617</v>
      </c>
    </row>
    <row r="3093" spans="1:5" ht="45">
      <c r="A3093" s="124" t="s">
        <v>6107</v>
      </c>
      <c r="B3093" s="134" t="s">
        <v>6108</v>
      </c>
      <c r="C3093" s="139" t="s">
        <v>4963</v>
      </c>
      <c r="D3093" s="166">
        <v>5.8331359177827835E-2</v>
      </c>
      <c r="E3093" s="177">
        <v>5.6935317814350128E-2</v>
      </c>
    </row>
    <row r="3094" spans="1:5" ht="45">
      <c r="A3094" s="124" t="s">
        <v>6109</v>
      </c>
      <c r="B3094" s="134" t="s">
        <v>6110</v>
      </c>
      <c r="C3094" s="139" t="s">
        <v>4966</v>
      </c>
      <c r="D3094" s="170">
        <v>1.8440514395479113E-5</v>
      </c>
      <c r="E3094" s="181">
        <v>1.8286500562680885E-5</v>
      </c>
    </row>
    <row r="3095" spans="1:5" ht="60">
      <c r="A3095" s="124" t="s">
        <v>6111</v>
      </c>
      <c r="B3095" s="134" t="s">
        <v>6112</v>
      </c>
      <c r="C3095" s="139" t="s">
        <v>50</v>
      </c>
      <c r="D3095" s="162">
        <v>54.005962371826172</v>
      </c>
      <c r="E3095" s="173">
        <v>50.905231475830078</v>
      </c>
    </row>
    <row r="3096" spans="1:5" ht="60">
      <c r="A3096" s="124" t="s">
        <v>6113</v>
      </c>
      <c r="B3096" s="134" t="s">
        <v>6114</v>
      </c>
      <c r="C3096" s="139" t="s">
        <v>42</v>
      </c>
      <c r="D3096" s="167">
        <v>290.00531005859375</v>
      </c>
      <c r="E3096" s="178">
        <v>290.0032958984375</v>
      </c>
    </row>
    <row r="3097" spans="1:5" ht="60">
      <c r="A3097" s="124" t="s">
        <v>6115</v>
      </c>
      <c r="B3097" s="134" t="s">
        <v>6116</v>
      </c>
      <c r="C3097" s="139" t="s">
        <v>20</v>
      </c>
      <c r="D3097" s="162">
        <v>82.927436828613281</v>
      </c>
      <c r="E3097" s="181">
        <v>2.9418970370898023E-7</v>
      </c>
    </row>
    <row r="3098" spans="1:5" ht="60">
      <c r="A3098" s="124" t="s">
        <v>6117</v>
      </c>
      <c r="B3098" s="134" t="s">
        <v>6118</v>
      </c>
      <c r="C3098" s="139" t="s">
        <v>353</v>
      </c>
      <c r="D3098" s="161">
        <v>6.0927972793579102</v>
      </c>
      <c r="E3098" s="172">
        <v>6.1396727561950684</v>
      </c>
    </row>
    <row r="3099" spans="1:5" ht="60">
      <c r="A3099" s="124" t="s">
        <v>6119</v>
      </c>
      <c r="B3099" s="134" t="s">
        <v>6120</v>
      </c>
      <c r="C3099" s="139" t="s">
        <v>348</v>
      </c>
      <c r="D3099" s="164">
        <v>2875.55322265625</v>
      </c>
      <c r="E3099" s="175">
        <v>2889.140869140625</v>
      </c>
    </row>
    <row r="3100" spans="1:5" ht="60">
      <c r="A3100" s="124" t="s">
        <v>6121</v>
      </c>
      <c r="B3100" s="134" t="s">
        <v>6122</v>
      </c>
      <c r="C3100" s="139" t="s">
        <v>348</v>
      </c>
      <c r="D3100" s="167">
        <v>328.06466674804687</v>
      </c>
      <c r="E3100" s="178">
        <v>341.65243530273437</v>
      </c>
    </row>
    <row r="3101" spans="1:5" ht="60">
      <c r="A3101" s="124" t="s">
        <v>6123</v>
      </c>
      <c r="B3101" s="134" t="s">
        <v>6124</v>
      </c>
      <c r="C3101" s="139"/>
      <c r="D3101" s="161">
        <v>1.0526696443557739</v>
      </c>
      <c r="E3101" s="172">
        <v>1.0585793256759644</v>
      </c>
    </row>
    <row r="3102" spans="1:5" ht="60">
      <c r="A3102" s="124" t="s">
        <v>6125</v>
      </c>
      <c r="B3102" s="134" t="s">
        <v>6126</v>
      </c>
      <c r="C3102" s="139" t="s">
        <v>3453</v>
      </c>
      <c r="D3102" s="162">
        <v>25.102184295654297</v>
      </c>
      <c r="E3102" s="173">
        <v>23.312770843505859</v>
      </c>
    </row>
    <row r="3103" spans="1:5" ht="60">
      <c r="A3103" s="124" t="s">
        <v>6127</v>
      </c>
      <c r="B3103" s="134" t="s">
        <v>6128</v>
      </c>
      <c r="C3103" s="139" t="s">
        <v>353</v>
      </c>
      <c r="D3103" s="161">
        <v>3.630328893661499</v>
      </c>
      <c r="E3103" s="172">
        <v>3.4687058925628662</v>
      </c>
    </row>
    <row r="3104" spans="1:5" ht="60">
      <c r="A3104" s="124" t="s">
        <v>6129</v>
      </c>
      <c r="B3104" s="134" t="s">
        <v>6130</v>
      </c>
      <c r="C3104" s="139" t="s">
        <v>4963</v>
      </c>
      <c r="D3104" s="166">
        <v>5.4811321198940277E-2</v>
      </c>
      <c r="E3104" s="177">
        <v>5.3558293730020523E-2</v>
      </c>
    </row>
    <row r="3105" spans="1:5" ht="60">
      <c r="A3105" s="124" t="s">
        <v>6131</v>
      </c>
      <c r="B3105" s="134" t="s">
        <v>6132</v>
      </c>
      <c r="C3105" s="139" t="s">
        <v>4966</v>
      </c>
      <c r="D3105" s="170">
        <v>1.9369883375475183E-5</v>
      </c>
      <c r="E3105" s="181">
        <v>1.9392871763557196E-5</v>
      </c>
    </row>
    <row r="3106" spans="1:5" ht="30">
      <c r="A3106" s="124" t="s">
        <v>6133</v>
      </c>
      <c r="B3106" s="134" t="s">
        <v>6134</v>
      </c>
      <c r="C3106" s="139" t="s">
        <v>50</v>
      </c>
      <c r="D3106" s="161">
        <v>3.2082538604736328</v>
      </c>
      <c r="E3106" s="172">
        <v>3.2082540988922119</v>
      </c>
    </row>
    <row r="3107" spans="1:5" ht="30">
      <c r="A3107" s="124" t="s">
        <v>6135</v>
      </c>
      <c r="B3107" s="134" t="s">
        <v>6136</v>
      </c>
      <c r="C3107" s="139" t="s">
        <v>42</v>
      </c>
      <c r="D3107" s="162">
        <v>41.265895843505859</v>
      </c>
      <c r="E3107" s="173">
        <v>41.547740936279297</v>
      </c>
    </row>
    <row r="3108" spans="1:5" ht="30">
      <c r="A3108" s="124" t="s">
        <v>6137</v>
      </c>
      <c r="B3108" s="134" t="s">
        <v>6138</v>
      </c>
      <c r="C3108" s="139" t="s">
        <v>20</v>
      </c>
      <c r="D3108" s="162">
        <v>75.280616760253906</v>
      </c>
      <c r="E3108" s="172">
        <v>3.411163330078125</v>
      </c>
    </row>
    <row r="3109" spans="1:5" ht="30">
      <c r="A3109" s="124" t="s">
        <v>6139</v>
      </c>
      <c r="B3109" s="134" t="s">
        <v>6140</v>
      </c>
      <c r="C3109" s="139" t="s">
        <v>353</v>
      </c>
      <c r="D3109" s="166">
        <v>0.58916354179382324</v>
      </c>
      <c r="E3109" s="177">
        <v>0.59290701150894165</v>
      </c>
    </row>
    <row r="3110" spans="1:5" ht="30">
      <c r="A3110" s="124" t="s">
        <v>6141</v>
      </c>
      <c r="B3110" s="134" t="s">
        <v>6142</v>
      </c>
      <c r="C3110" s="139" t="s">
        <v>348</v>
      </c>
      <c r="D3110" s="167">
        <v>173.04606628417969</v>
      </c>
      <c r="E3110" s="178">
        <v>174.22431945800781</v>
      </c>
    </row>
    <row r="3111" spans="1:5" ht="30">
      <c r="A3111" s="124" t="s">
        <v>6143</v>
      </c>
      <c r="B3111" s="134" t="s">
        <v>6144</v>
      </c>
      <c r="C3111" s="139" t="s">
        <v>348</v>
      </c>
      <c r="D3111" s="164">
        <v>-2374.4423828125</v>
      </c>
      <c r="E3111" s="175">
        <v>-2373.26416015625</v>
      </c>
    </row>
    <row r="3112" spans="1:5" ht="30">
      <c r="A3112" s="124" t="s">
        <v>6145</v>
      </c>
      <c r="B3112" s="134" t="s">
        <v>6146</v>
      </c>
      <c r="C3112" s="139"/>
      <c r="D3112" s="166">
        <v>-0.18466964364051819</v>
      </c>
      <c r="E3112" s="177">
        <v>-0.18412330746650696</v>
      </c>
    </row>
    <row r="3113" spans="1:5" ht="30">
      <c r="A3113" s="124" t="s">
        <v>6147</v>
      </c>
      <c r="B3113" s="134" t="s">
        <v>6148</v>
      </c>
      <c r="C3113" s="139" t="s">
        <v>3453</v>
      </c>
      <c r="D3113" s="167">
        <v>991.8682861328125</v>
      </c>
      <c r="E3113" s="178">
        <v>991.7576904296875</v>
      </c>
    </row>
    <row r="3114" spans="1:5" ht="30">
      <c r="A3114" s="124" t="s">
        <v>6149</v>
      </c>
      <c r="B3114" s="134" t="s">
        <v>6150</v>
      </c>
      <c r="C3114" s="139" t="s">
        <v>353</v>
      </c>
      <c r="D3114" s="161">
        <v>4.1780805587768555</v>
      </c>
      <c r="E3114" s="172">
        <v>4.1781296730041504</v>
      </c>
    </row>
    <row r="3115" spans="1:5" ht="30">
      <c r="A3115" s="124" t="s">
        <v>6151</v>
      </c>
      <c r="B3115" s="134" t="s">
        <v>6152</v>
      </c>
      <c r="C3115" s="139" t="s">
        <v>4963</v>
      </c>
      <c r="D3115" s="166">
        <v>0.63086718320846558</v>
      </c>
      <c r="E3115" s="177">
        <v>0.63121932744979858</v>
      </c>
    </row>
    <row r="3116" spans="1:5" ht="30">
      <c r="A3116" s="124" t="s">
        <v>6153</v>
      </c>
      <c r="B3116" s="134" t="s">
        <v>6154</v>
      </c>
      <c r="C3116" s="139" t="s">
        <v>4966</v>
      </c>
      <c r="D3116" s="171">
        <v>6.3701416365802288E-4</v>
      </c>
      <c r="E3116" s="182">
        <v>6.3371326541528106E-4</v>
      </c>
    </row>
    <row r="3117" spans="1:5" ht="30">
      <c r="A3117" s="124" t="s">
        <v>6155</v>
      </c>
      <c r="B3117" s="134" t="s">
        <v>6156</v>
      </c>
      <c r="C3117" s="139" t="s">
        <v>50</v>
      </c>
      <c r="D3117" s="161">
        <v>3.2082538604736328</v>
      </c>
      <c r="E3117" s="172">
        <v>3.2082540988922119</v>
      </c>
    </row>
    <row r="3118" spans="1:5" ht="30">
      <c r="A3118" s="124" t="s">
        <v>6157</v>
      </c>
      <c r="B3118" s="134" t="s">
        <v>6158</v>
      </c>
      <c r="C3118" s="139" t="s">
        <v>42</v>
      </c>
      <c r="D3118" s="162">
        <v>41.17681884765625</v>
      </c>
      <c r="E3118" s="173">
        <v>41.458663940429687</v>
      </c>
    </row>
    <row r="3119" spans="1:5" ht="30">
      <c r="A3119" s="124" t="s">
        <v>6159</v>
      </c>
      <c r="B3119" s="134" t="s">
        <v>6160</v>
      </c>
      <c r="C3119" s="139" t="s">
        <v>20</v>
      </c>
      <c r="D3119" s="170">
        <v>2.9418970370898023E-7</v>
      </c>
      <c r="E3119" s="181">
        <v>2.9418970370898023E-7</v>
      </c>
    </row>
    <row r="3120" spans="1:5" ht="30">
      <c r="A3120" s="124" t="s">
        <v>6161</v>
      </c>
      <c r="B3120" s="134" t="s">
        <v>6162</v>
      </c>
      <c r="C3120" s="139" t="s">
        <v>353</v>
      </c>
      <c r="D3120" s="166">
        <v>0.58797949552536011</v>
      </c>
      <c r="E3120" s="177">
        <v>0.5917242169380188</v>
      </c>
    </row>
    <row r="3121" spans="1:5" ht="30">
      <c r="A3121" s="124" t="s">
        <v>6163</v>
      </c>
      <c r="B3121" s="134" t="s">
        <v>6164</v>
      </c>
      <c r="C3121" s="139" t="s">
        <v>348</v>
      </c>
      <c r="D3121" s="167">
        <v>172.6737060546875</v>
      </c>
      <c r="E3121" s="178">
        <v>173.85195922851563</v>
      </c>
    </row>
    <row r="3122" spans="1:5" ht="30">
      <c r="A3122" s="124" t="s">
        <v>6165</v>
      </c>
      <c r="B3122" s="134" t="s">
        <v>6166</v>
      </c>
      <c r="C3122" s="139" t="s">
        <v>348</v>
      </c>
      <c r="D3122" s="164">
        <v>-2374.81494140625</v>
      </c>
      <c r="E3122" s="175">
        <v>-2373.636474609375</v>
      </c>
    </row>
    <row r="3123" spans="1:5" ht="30">
      <c r="A3123" s="124" t="s">
        <v>6167</v>
      </c>
      <c r="B3123" s="134" t="s">
        <v>6168</v>
      </c>
      <c r="C3123" s="139"/>
      <c r="D3123" s="166">
        <v>-0.18484228849411011</v>
      </c>
      <c r="E3123" s="177">
        <v>-0.18429595232009888</v>
      </c>
    </row>
    <row r="3124" spans="1:5" ht="30">
      <c r="A3124" s="124" t="s">
        <v>6169</v>
      </c>
      <c r="B3124" s="134" t="s">
        <v>6170</v>
      </c>
      <c r="C3124" s="139" t="s">
        <v>3453</v>
      </c>
      <c r="D3124" s="167">
        <v>991.90313720703125</v>
      </c>
      <c r="E3124" s="178">
        <v>991.79266357421875</v>
      </c>
    </row>
    <row r="3125" spans="1:5" ht="30">
      <c r="A3125" s="124" t="s">
        <v>6171</v>
      </c>
      <c r="B3125" s="134" t="s">
        <v>6172</v>
      </c>
      <c r="C3125" s="139" t="s">
        <v>353</v>
      </c>
      <c r="D3125" s="161">
        <v>4.1780657768249512</v>
      </c>
      <c r="E3125" s="172">
        <v>4.1781139373779297</v>
      </c>
    </row>
    <row r="3126" spans="1:5" ht="30">
      <c r="A3126" s="124" t="s">
        <v>6173</v>
      </c>
      <c r="B3126" s="134" t="s">
        <v>6174</v>
      </c>
      <c r="C3126" s="139" t="s">
        <v>4963</v>
      </c>
      <c r="D3126" s="166">
        <v>0.63075560331344604</v>
      </c>
      <c r="E3126" s="177">
        <v>0.63110816478729248</v>
      </c>
    </row>
    <row r="3127" spans="1:5" ht="30">
      <c r="A3127" s="124" t="s">
        <v>6175</v>
      </c>
      <c r="B3127" s="134" t="s">
        <v>6176</v>
      </c>
      <c r="C3127" s="139" t="s">
        <v>4966</v>
      </c>
      <c r="D3127" s="171">
        <v>6.3806335674598813E-4</v>
      </c>
      <c r="E3127" s="182">
        <v>6.3475343631580472E-4</v>
      </c>
    </row>
    <row r="3128" spans="1:5" ht="45">
      <c r="A3128" s="124" t="s">
        <v>6177</v>
      </c>
      <c r="B3128" s="134" t="s">
        <v>6178</v>
      </c>
      <c r="C3128" s="139" t="s">
        <v>50</v>
      </c>
      <c r="D3128" s="161">
        <v>3.2082538604736328</v>
      </c>
      <c r="E3128" s="172">
        <v>3.2082540988922119</v>
      </c>
    </row>
    <row r="3129" spans="1:5" ht="45">
      <c r="A3129" s="124" t="s">
        <v>6179</v>
      </c>
      <c r="B3129" s="134" t="s">
        <v>6180</v>
      </c>
      <c r="C3129" s="139" t="s">
        <v>42</v>
      </c>
      <c r="D3129" s="162">
        <v>41.265960693359375</v>
      </c>
      <c r="E3129" s="173">
        <v>41.547740936279297</v>
      </c>
    </row>
    <row r="3130" spans="1:5" ht="45">
      <c r="A3130" s="124" t="s">
        <v>6181</v>
      </c>
      <c r="B3130" s="134" t="s">
        <v>6182</v>
      </c>
      <c r="C3130" s="139" t="s">
        <v>20</v>
      </c>
      <c r="D3130" s="162">
        <v>75.280616760253906</v>
      </c>
      <c r="E3130" s="172">
        <v>3.411163330078125</v>
      </c>
    </row>
    <row r="3131" spans="1:5" ht="45">
      <c r="A3131" s="124" t="s">
        <v>6183</v>
      </c>
      <c r="B3131" s="134" t="s">
        <v>6184</v>
      </c>
      <c r="C3131" s="139" t="s">
        <v>353</v>
      </c>
      <c r="D3131" s="166">
        <v>0.58916425704956055</v>
      </c>
      <c r="E3131" s="177">
        <v>0.59290701150894165</v>
      </c>
    </row>
    <row r="3132" spans="1:5" ht="45">
      <c r="A3132" s="124" t="s">
        <v>6185</v>
      </c>
      <c r="B3132" s="134" t="s">
        <v>6186</v>
      </c>
      <c r="C3132" s="139" t="s">
        <v>348</v>
      </c>
      <c r="D3132" s="167">
        <v>173.04634094238281</v>
      </c>
      <c r="E3132" s="178">
        <v>174.22431945800781</v>
      </c>
    </row>
    <row r="3133" spans="1:5" ht="45">
      <c r="A3133" s="124" t="s">
        <v>6187</v>
      </c>
      <c r="B3133" s="134" t="s">
        <v>6188</v>
      </c>
      <c r="C3133" s="139" t="s">
        <v>348</v>
      </c>
      <c r="D3133" s="164">
        <v>-2374.442138671875</v>
      </c>
      <c r="E3133" s="175">
        <v>-2373.26416015625</v>
      </c>
    </row>
    <row r="3134" spans="1:5" ht="45">
      <c r="A3134" s="124" t="s">
        <v>6189</v>
      </c>
      <c r="B3134" s="134" t="s">
        <v>6190</v>
      </c>
      <c r="C3134" s="139"/>
      <c r="D3134" s="166">
        <v>-0.18466950953006744</v>
      </c>
      <c r="E3134" s="177">
        <v>-0.18412330746650696</v>
      </c>
    </row>
    <row r="3135" spans="1:5" ht="45">
      <c r="A3135" s="124" t="s">
        <v>6191</v>
      </c>
      <c r="B3135" s="134" t="s">
        <v>6192</v>
      </c>
      <c r="C3135" s="139" t="s">
        <v>3453</v>
      </c>
      <c r="D3135" s="167">
        <v>991.86822509765625</v>
      </c>
      <c r="E3135" s="178">
        <v>991.7576904296875</v>
      </c>
    </row>
    <row r="3136" spans="1:5" ht="45">
      <c r="A3136" s="124" t="s">
        <v>6193</v>
      </c>
      <c r="B3136" s="134" t="s">
        <v>6194</v>
      </c>
      <c r="C3136" s="139" t="s">
        <v>353</v>
      </c>
      <c r="D3136" s="161">
        <v>4.1780805587768555</v>
      </c>
      <c r="E3136" s="172">
        <v>4.1781296730041504</v>
      </c>
    </row>
    <row r="3137" spans="1:5" ht="45">
      <c r="A3137" s="124" t="s">
        <v>6195</v>
      </c>
      <c r="B3137" s="134" t="s">
        <v>6196</v>
      </c>
      <c r="C3137" s="139" t="s">
        <v>4963</v>
      </c>
      <c r="D3137" s="166">
        <v>0.63086730241775513</v>
      </c>
      <c r="E3137" s="177">
        <v>0.63121932744979858</v>
      </c>
    </row>
    <row r="3138" spans="1:5" ht="45">
      <c r="A3138" s="124" t="s">
        <v>6197</v>
      </c>
      <c r="B3138" s="134" t="s">
        <v>6198</v>
      </c>
      <c r="C3138" s="139" t="s">
        <v>4966</v>
      </c>
      <c r="D3138" s="171">
        <v>6.3701334875077009E-4</v>
      </c>
      <c r="E3138" s="182">
        <v>6.3371326541528106E-4</v>
      </c>
    </row>
    <row r="3139" spans="1:5" ht="30">
      <c r="A3139" s="124" t="s">
        <v>6199</v>
      </c>
      <c r="B3139" s="134" t="s">
        <v>6200</v>
      </c>
      <c r="C3139" s="139" t="s">
        <v>50</v>
      </c>
      <c r="D3139" s="166">
        <v>0.43890789151191711</v>
      </c>
      <c r="E3139" s="177">
        <v>0.43890789151191711</v>
      </c>
    </row>
    <row r="3140" spans="1:5" ht="30">
      <c r="A3140" s="124" t="s">
        <v>6201</v>
      </c>
      <c r="B3140" s="134" t="s">
        <v>6202</v>
      </c>
      <c r="C3140" s="139" t="s">
        <v>42</v>
      </c>
      <c r="D3140" s="162">
        <v>41.235748291015625</v>
      </c>
      <c r="E3140" s="173">
        <v>41.517562866210937</v>
      </c>
    </row>
    <row r="3141" spans="1:5" ht="30">
      <c r="A3141" s="124" t="s">
        <v>6203</v>
      </c>
      <c r="B3141" s="134" t="s">
        <v>6204</v>
      </c>
      <c r="C3141" s="139" t="s">
        <v>20</v>
      </c>
      <c r="D3141" s="162">
        <v>75.280616760253906</v>
      </c>
      <c r="E3141" s="172">
        <v>3.411163330078125</v>
      </c>
    </row>
    <row r="3142" spans="1:5" ht="30">
      <c r="A3142" s="124" t="s">
        <v>6205</v>
      </c>
      <c r="B3142" s="134" t="s">
        <v>6206</v>
      </c>
      <c r="C3142" s="139" t="s">
        <v>353</v>
      </c>
      <c r="D3142" s="166">
        <v>0.58887279033660889</v>
      </c>
      <c r="E3142" s="177">
        <v>0.59261679649353027</v>
      </c>
    </row>
    <row r="3143" spans="1:5" ht="30">
      <c r="A3143" s="124" t="s">
        <v>6207</v>
      </c>
      <c r="B3143" s="134" t="s">
        <v>6208</v>
      </c>
      <c r="C3143" s="139" t="s">
        <v>348</v>
      </c>
      <c r="D3143" s="167">
        <v>172.6737060546875</v>
      </c>
      <c r="E3143" s="178">
        <v>173.85195922851563</v>
      </c>
    </row>
    <row r="3144" spans="1:5" ht="30">
      <c r="A3144" s="124" t="s">
        <v>6209</v>
      </c>
      <c r="B3144" s="134" t="s">
        <v>6210</v>
      </c>
      <c r="C3144" s="139" t="s">
        <v>348</v>
      </c>
      <c r="D3144" s="164">
        <v>-2374.81494140625</v>
      </c>
      <c r="E3144" s="175">
        <v>-2373.636474609375</v>
      </c>
    </row>
    <row r="3145" spans="1:5" ht="30">
      <c r="A3145" s="124" t="s">
        <v>6211</v>
      </c>
      <c r="B3145" s="134" t="s">
        <v>6212</v>
      </c>
      <c r="C3145" s="139"/>
      <c r="D3145" s="166">
        <v>-6.6723465919494629E-2</v>
      </c>
      <c r="E3145" s="177">
        <v>-6.6214025020599365E-2</v>
      </c>
    </row>
    <row r="3146" spans="1:5" ht="30">
      <c r="A3146" s="124" t="s">
        <v>6213</v>
      </c>
      <c r="B3146" s="134" t="s">
        <v>6214</v>
      </c>
      <c r="C3146" s="139" t="s">
        <v>3453</v>
      </c>
      <c r="D3146" s="167">
        <v>991.759033203125</v>
      </c>
      <c r="E3146" s="178">
        <v>991.6485595703125</v>
      </c>
    </row>
    <row r="3147" spans="1:5" ht="30">
      <c r="A3147" s="124" t="s">
        <v>6215</v>
      </c>
      <c r="B3147" s="134" t="s">
        <v>6216</v>
      </c>
      <c r="C3147" s="139" t="s">
        <v>353</v>
      </c>
      <c r="D3147" s="161">
        <v>4.1787610054016113</v>
      </c>
      <c r="E3147" s="172">
        <v>4.1788082122802734</v>
      </c>
    </row>
    <row r="3148" spans="1:5" ht="30">
      <c r="A3148" s="124" t="s">
        <v>6217</v>
      </c>
      <c r="B3148" s="134" t="s">
        <v>6218</v>
      </c>
      <c r="C3148" s="139" t="s">
        <v>4963</v>
      </c>
      <c r="D3148" s="166">
        <v>0.63068538904190063</v>
      </c>
      <c r="E3148" s="177">
        <v>0.63103771209716797</v>
      </c>
    </row>
    <row r="3149" spans="1:5" ht="30">
      <c r="A3149" s="124" t="s">
        <v>6219</v>
      </c>
      <c r="B3149" s="134" t="s">
        <v>6220</v>
      </c>
      <c r="C3149" s="139" t="s">
        <v>4966</v>
      </c>
      <c r="D3149" s="171">
        <v>6.3734571449458599E-4</v>
      </c>
      <c r="E3149" s="182">
        <v>6.3404126558452845E-4</v>
      </c>
    </row>
    <row r="3150" spans="1:5" ht="45">
      <c r="A3150" s="124" t="s">
        <v>6221</v>
      </c>
      <c r="B3150" s="134" t="s">
        <v>6222</v>
      </c>
      <c r="C3150" s="139" t="s">
        <v>50</v>
      </c>
      <c r="D3150" s="162">
        <v>50.905799865722656</v>
      </c>
      <c r="E3150" s="173">
        <v>50.905231475830078</v>
      </c>
    </row>
    <row r="3151" spans="1:5" ht="45">
      <c r="A3151" s="124" t="s">
        <v>6223</v>
      </c>
      <c r="B3151" s="134" t="s">
        <v>6224</v>
      </c>
      <c r="C3151" s="139" t="s">
        <v>42</v>
      </c>
      <c r="D3151" s="167">
        <v>485.90206909179687</v>
      </c>
      <c r="E3151" s="178">
        <v>105.22267150878906</v>
      </c>
    </row>
    <row r="3152" spans="1:5" ht="45">
      <c r="A3152" s="124" t="s">
        <v>6225</v>
      </c>
      <c r="B3152" s="134" t="s">
        <v>6226</v>
      </c>
      <c r="C3152" s="139" t="s">
        <v>20</v>
      </c>
      <c r="D3152" s="162">
        <v>86.677436828613281</v>
      </c>
      <c r="E3152" s="172">
        <v>3.7510507106781006</v>
      </c>
    </row>
    <row r="3153" spans="1:5" ht="45">
      <c r="A3153" s="124" t="s">
        <v>6227</v>
      </c>
      <c r="B3153" s="134" t="s">
        <v>6228</v>
      </c>
      <c r="C3153" s="139" t="s">
        <v>353</v>
      </c>
      <c r="D3153" s="161">
        <v>6.9254269599914551</v>
      </c>
      <c r="E3153" s="172">
        <v>1.361627459526062</v>
      </c>
    </row>
    <row r="3154" spans="1:5" ht="45">
      <c r="A3154" s="124" t="s">
        <v>6229</v>
      </c>
      <c r="B3154" s="134" t="s">
        <v>6230</v>
      </c>
      <c r="C3154" s="139" t="s">
        <v>348</v>
      </c>
      <c r="D3154" s="163">
        <v>3400.43505859375</v>
      </c>
      <c r="E3154" s="178">
        <v>444.8365478515625</v>
      </c>
    </row>
    <row r="3155" spans="1:5" ht="45">
      <c r="A3155" s="124" t="s">
        <v>6231</v>
      </c>
      <c r="B3155" s="134" t="s">
        <v>6232</v>
      </c>
      <c r="C3155" s="139" t="s">
        <v>348</v>
      </c>
      <c r="D3155" s="167">
        <v>852.946533203125</v>
      </c>
      <c r="E3155" s="175">
        <v>-2102.652099609375</v>
      </c>
    </row>
    <row r="3156" spans="1:5" ht="45">
      <c r="A3156" s="124" t="s">
        <v>6233</v>
      </c>
      <c r="B3156" s="134" t="s">
        <v>6234</v>
      </c>
      <c r="C3156" s="139"/>
      <c r="D3156" s="161">
        <v>1.3716204166412354</v>
      </c>
      <c r="E3156" s="177">
        <v>-0.437946617603302</v>
      </c>
    </row>
    <row r="3157" spans="1:5" ht="45">
      <c r="A3157" s="124" t="s">
        <v>6235</v>
      </c>
      <c r="B3157" s="134" t="s">
        <v>6236</v>
      </c>
      <c r="C3157" s="139" t="s">
        <v>3453</v>
      </c>
      <c r="D3157" s="162">
        <v>15.182169914245605</v>
      </c>
      <c r="E3157" s="178">
        <v>956.927490234375</v>
      </c>
    </row>
    <row r="3158" spans="1:5" ht="45">
      <c r="A3158" s="124" t="s">
        <v>6237</v>
      </c>
      <c r="B3158" s="134" t="s">
        <v>6238</v>
      </c>
      <c r="C3158" s="139" t="s">
        <v>353</v>
      </c>
      <c r="D3158" s="161">
        <v>2.3193948268890381</v>
      </c>
      <c r="E3158" s="172">
        <v>4.2106218338012695</v>
      </c>
    </row>
    <row r="3159" spans="1:5" ht="45">
      <c r="A3159" s="124" t="s">
        <v>6239</v>
      </c>
      <c r="B3159" s="134" t="s">
        <v>6240</v>
      </c>
      <c r="C3159" s="139" t="s">
        <v>4963</v>
      </c>
      <c r="D3159" s="166">
        <v>6.9055579602718353E-2</v>
      </c>
      <c r="E3159" s="177">
        <v>0.68309879302978516</v>
      </c>
    </row>
    <row r="3160" spans="1:5" ht="45">
      <c r="A3160" s="124" t="s">
        <v>6241</v>
      </c>
      <c r="B3160" s="134" t="s">
        <v>6242</v>
      </c>
      <c r="C3160" s="139" t="s">
        <v>4966</v>
      </c>
      <c r="D3160" s="170">
        <v>2.8089709303458221E-5</v>
      </c>
      <c r="E3160" s="182">
        <v>2.6868187705986202E-4</v>
      </c>
    </row>
    <row r="3161" spans="1:5" ht="30">
      <c r="A3161" s="124" t="s">
        <v>6243</v>
      </c>
      <c r="B3161" s="134" t="s">
        <v>6244</v>
      </c>
      <c r="C3161" s="139" t="s">
        <v>50</v>
      </c>
      <c r="D3161" s="162">
        <v>49.5</v>
      </c>
      <c r="E3161" s="173">
        <v>49.499454498291016</v>
      </c>
    </row>
    <row r="3162" spans="1:5" ht="30">
      <c r="A3162" s="124" t="s">
        <v>6245</v>
      </c>
      <c r="B3162" s="134" t="s">
        <v>6246</v>
      </c>
      <c r="C3162" s="139" t="s">
        <v>42</v>
      </c>
      <c r="D3162" s="167">
        <v>483.00216674804688</v>
      </c>
      <c r="E3162" s="178">
        <v>104.04086303710937</v>
      </c>
    </row>
    <row r="3163" spans="1:5" ht="30">
      <c r="A3163" s="124" t="s">
        <v>6247</v>
      </c>
      <c r="B3163" s="134" t="s">
        <v>6248</v>
      </c>
      <c r="C3163" s="139" t="s">
        <v>20</v>
      </c>
      <c r="D3163" s="162">
        <v>86.677436828613281</v>
      </c>
      <c r="E3163" s="172">
        <v>3.7510507106781006</v>
      </c>
    </row>
    <row r="3164" spans="1:5" ht="30">
      <c r="A3164" s="124" t="s">
        <v>6249</v>
      </c>
      <c r="B3164" s="134" t="s">
        <v>6250</v>
      </c>
      <c r="C3164" s="139" t="s">
        <v>353</v>
      </c>
      <c r="D3164" s="161">
        <v>6.9310965538024902</v>
      </c>
      <c r="E3164" s="172">
        <v>1.3485658168792725</v>
      </c>
    </row>
    <row r="3165" spans="1:5" ht="30">
      <c r="A3165" s="124" t="s">
        <v>6251</v>
      </c>
      <c r="B3165" s="134" t="s">
        <v>6252</v>
      </c>
      <c r="C3165" s="139" t="s">
        <v>348</v>
      </c>
      <c r="D3165" s="163">
        <v>3395.35498046875</v>
      </c>
      <c r="E3165" s="178">
        <v>439.75656127929687</v>
      </c>
    </row>
    <row r="3166" spans="1:5" ht="30">
      <c r="A3166" s="124" t="s">
        <v>6253</v>
      </c>
      <c r="B3166" s="134" t="s">
        <v>6254</v>
      </c>
      <c r="C3166" s="139" t="s">
        <v>348</v>
      </c>
      <c r="D3166" s="167">
        <v>847.86639404296875</v>
      </c>
      <c r="E3166" s="175">
        <v>-2107.73193359375</v>
      </c>
    </row>
    <row r="3167" spans="1:5" ht="30">
      <c r="A3167" s="124" t="s">
        <v>6255</v>
      </c>
      <c r="B3167" s="134" t="s">
        <v>6256</v>
      </c>
      <c r="C3167" s="139"/>
      <c r="D3167" s="161">
        <v>1.3655591011047363</v>
      </c>
      <c r="E3167" s="177">
        <v>-0.43303495645523071</v>
      </c>
    </row>
    <row r="3168" spans="1:5" ht="30">
      <c r="A3168" s="124" t="s">
        <v>6257</v>
      </c>
      <c r="B3168" s="134" t="s">
        <v>6258</v>
      </c>
      <c r="C3168" s="139" t="s">
        <v>3453</v>
      </c>
      <c r="D3168" s="162">
        <v>14.810805320739746</v>
      </c>
      <c r="E3168" s="178">
        <v>957.72894287109375</v>
      </c>
    </row>
    <row r="3169" spans="1:5" ht="30">
      <c r="A3169" s="124" t="s">
        <v>6259</v>
      </c>
      <c r="B3169" s="134" t="s">
        <v>6260</v>
      </c>
      <c r="C3169" s="139" t="s">
        <v>353</v>
      </c>
      <c r="D3169" s="161">
        <v>2.3144369125366211</v>
      </c>
      <c r="E3169" s="172">
        <v>4.209442138671875</v>
      </c>
    </row>
    <row r="3170" spans="1:5" ht="30">
      <c r="A3170" s="124" t="s">
        <v>6261</v>
      </c>
      <c r="B3170" s="134" t="s">
        <v>6262</v>
      </c>
      <c r="C3170" s="139" t="s">
        <v>4963</v>
      </c>
      <c r="D3170" s="166">
        <v>6.859278678894043E-2</v>
      </c>
      <c r="E3170" s="177">
        <v>0.68259268999099731</v>
      </c>
    </row>
    <row r="3171" spans="1:5" ht="30">
      <c r="A3171" s="124" t="s">
        <v>6263</v>
      </c>
      <c r="B3171" s="134" t="s">
        <v>6264</v>
      </c>
      <c r="C3171" s="139" t="s">
        <v>4966</v>
      </c>
      <c r="D3171" s="170">
        <v>2.7962832973571494E-5</v>
      </c>
      <c r="E3171" s="182">
        <v>2.7187485829927027E-4</v>
      </c>
    </row>
    <row r="3172" spans="1:5" ht="30">
      <c r="A3172" s="124" t="s">
        <v>6265</v>
      </c>
      <c r="B3172" s="134" t="s">
        <v>6266</v>
      </c>
      <c r="C3172" s="139" t="s">
        <v>50</v>
      </c>
      <c r="D3172" s="162">
        <v>49.5</v>
      </c>
      <c r="E3172" s="173">
        <v>49.49945068359375</v>
      </c>
    </row>
    <row r="3173" spans="1:5" ht="30">
      <c r="A3173" s="124" t="s">
        <v>6267</v>
      </c>
      <c r="B3173" s="134" t="s">
        <v>6268</v>
      </c>
      <c r="C3173" s="139" t="s">
        <v>42</v>
      </c>
      <c r="D3173" s="167">
        <v>483.00216674804688</v>
      </c>
      <c r="E3173" s="178">
        <v>104.04086303710937</v>
      </c>
    </row>
    <row r="3174" spans="1:5" ht="30">
      <c r="A3174" s="124" t="s">
        <v>6269</v>
      </c>
      <c r="B3174" s="134" t="s">
        <v>6270</v>
      </c>
      <c r="C3174" s="139" t="s">
        <v>20</v>
      </c>
      <c r="D3174" s="162">
        <v>86.677436828613281</v>
      </c>
      <c r="E3174" s="172">
        <v>3.7510507106781006</v>
      </c>
    </row>
    <row r="3175" spans="1:5" ht="30">
      <c r="A3175" s="124" t="s">
        <v>6271</v>
      </c>
      <c r="B3175" s="134" t="s">
        <v>6272</v>
      </c>
      <c r="C3175" s="139" t="s">
        <v>353</v>
      </c>
      <c r="D3175" s="161">
        <v>6.9310965538024902</v>
      </c>
      <c r="E3175" s="172">
        <v>1.3485658168792725</v>
      </c>
    </row>
    <row r="3176" spans="1:5" ht="30">
      <c r="A3176" s="124" t="s">
        <v>6273</v>
      </c>
      <c r="B3176" s="134" t="s">
        <v>6274</v>
      </c>
      <c r="C3176" s="139" t="s">
        <v>348</v>
      </c>
      <c r="D3176" s="163">
        <v>3395.35498046875</v>
      </c>
      <c r="E3176" s="178">
        <v>439.75656127929687</v>
      </c>
    </row>
    <row r="3177" spans="1:5" ht="30">
      <c r="A3177" s="124" t="s">
        <v>6275</v>
      </c>
      <c r="B3177" s="134" t="s">
        <v>6276</v>
      </c>
      <c r="C3177" s="139" t="s">
        <v>348</v>
      </c>
      <c r="D3177" s="167">
        <v>847.86639404296875</v>
      </c>
      <c r="E3177" s="175">
        <v>-2107.73193359375</v>
      </c>
    </row>
    <row r="3178" spans="1:5" ht="30">
      <c r="A3178" s="124" t="s">
        <v>6277</v>
      </c>
      <c r="B3178" s="134" t="s">
        <v>6278</v>
      </c>
      <c r="C3178" s="139"/>
      <c r="D3178" s="161">
        <v>1.3655591011047363</v>
      </c>
      <c r="E3178" s="177">
        <v>-0.43303486704826355</v>
      </c>
    </row>
    <row r="3179" spans="1:5" ht="30">
      <c r="A3179" s="124" t="s">
        <v>6279</v>
      </c>
      <c r="B3179" s="134" t="s">
        <v>6280</v>
      </c>
      <c r="C3179" s="139" t="s">
        <v>3453</v>
      </c>
      <c r="D3179" s="162">
        <v>14.810805320739746</v>
      </c>
      <c r="E3179" s="178">
        <v>957.72894287109375</v>
      </c>
    </row>
    <row r="3180" spans="1:5" ht="30">
      <c r="A3180" s="124" t="s">
        <v>6281</v>
      </c>
      <c r="B3180" s="134" t="s">
        <v>6282</v>
      </c>
      <c r="C3180" s="139" t="s">
        <v>353</v>
      </c>
      <c r="D3180" s="161">
        <v>2.3144369125366211</v>
      </c>
      <c r="E3180" s="172">
        <v>4.209442138671875</v>
      </c>
    </row>
    <row r="3181" spans="1:5" ht="45">
      <c r="A3181" s="124" t="s">
        <v>6283</v>
      </c>
      <c r="B3181" s="134" t="s">
        <v>6284</v>
      </c>
      <c r="C3181" s="139" t="s">
        <v>4963</v>
      </c>
      <c r="D3181" s="166">
        <v>6.859278678894043E-2</v>
      </c>
      <c r="E3181" s="177">
        <v>0.68259268999099731</v>
      </c>
    </row>
    <row r="3182" spans="1:5" ht="45">
      <c r="A3182" s="124" t="s">
        <v>6285</v>
      </c>
      <c r="B3182" s="134" t="s">
        <v>6286</v>
      </c>
      <c r="C3182" s="139" t="s">
        <v>4966</v>
      </c>
      <c r="D3182" s="170">
        <v>2.7962832973571494E-5</v>
      </c>
      <c r="E3182" s="182">
        <v>2.7187485829927027E-4</v>
      </c>
    </row>
    <row r="3183" spans="1:5" ht="45">
      <c r="A3183" s="124" t="s">
        <v>6287</v>
      </c>
      <c r="B3183" s="134" t="s">
        <v>6288</v>
      </c>
      <c r="C3183" s="139" t="s">
        <v>50</v>
      </c>
      <c r="D3183" s="166">
        <v>7.9999998211860657E-2</v>
      </c>
      <c r="E3183" s="177">
        <v>7.9999998211860657E-2</v>
      </c>
    </row>
    <row r="3184" spans="1:5" ht="45">
      <c r="A3184" s="124" t="s">
        <v>6289</v>
      </c>
      <c r="B3184" s="134" t="s">
        <v>6290</v>
      </c>
      <c r="C3184" s="139" t="s">
        <v>42</v>
      </c>
      <c r="D3184" s="162">
        <v>41.51007080078125</v>
      </c>
      <c r="E3184" s="173">
        <v>41.51007080078125</v>
      </c>
    </row>
    <row r="3185" spans="1:5" ht="45">
      <c r="A3185" s="124" t="s">
        <v>6291</v>
      </c>
      <c r="B3185" s="134" t="s">
        <v>6292</v>
      </c>
      <c r="C3185" s="139" t="s">
        <v>20</v>
      </c>
      <c r="D3185" s="161">
        <v>3.2482037544250488</v>
      </c>
      <c r="E3185" s="177">
        <v>0.22297875583171844</v>
      </c>
    </row>
    <row r="3186" spans="1:5" ht="45">
      <c r="A3186" s="124" t="s">
        <v>6293</v>
      </c>
      <c r="B3186" s="134" t="s">
        <v>6294</v>
      </c>
      <c r="C3186" s="139" t="s">
        <v>353</v>
      </c>
      <c r="D3186" s="161">
        <v>1.3197276592254639</v>
      </c>
      <c r="E3186" s="172">
        <v>1.3003771305084229</v>
      </c>
    </row>
    <row r="3187" spans="1:5" ht="45">
      <c r="A3187" s="124" t="s">
        <v>6295</v>
      </c>
      <c r="B3187" s="134" t="s">
        <v>6296</v>
      </c>
      <c r="C3187" s="139" t="s">
        <v>348</v>
      </c>
      <c r="D3187" s="167">
        <v>402.67098999023437</v>
      </c>
      <c r="E3187" s="178">
        <v>396.58209228515625</v>
      </c>
    </row>
    <row r="3188" spans="1:5" ht="45">
      <c r="A3188" s="124" t="s">
        <v>6297</v>
      </c>
      <c r="B3188" s="134" t="s">
        <v>6298</v>
      </c>
      <c r="C3188" s="139" t="s">
        <v>348</v>
      </c>
      <c r="D3188" s="164">
        <v>-2144.817626953125</v>
      </c>
      <c r="E3188" s="175">
        <v>-2150.906494140625</v>
      </c>
    </row>
    <row r="3189" spans="1:5" ht="45">
      <c r="A3189" s="124" t="s">
        <v>6299</v>
      </c>
      <c r="B3189" s="134" t="s">
        <v>6300</v>
      </c>
      <c r="C3189" s="139"/>
      <c r="D3189" s="166">
        <v>9.5246568322181702E-2</v>
      </c>
      <c r="E3189" s="177">
        <v>9.2712081968784332E-2</v>
      </c>
    </row>
    <row r="3190" spans="1:5" ht="45">
      <c r="A3190" s="124" t="s">
        <v>6301</v>
      </c>
      <c r="B3190" s="134" t="s">
        <v>6302</v>
      </c>
      <c r="C3190" s="139" t="s">
        <v>3453</v>
      </c>
      <c r="D3190" s="166">
        <v>0.5797918438911438</v>
      </c>
      <c r="E3190" s="177">
        <v>0.59563213586807251</v>
      </c>
    </row>
    <row r="3191" spans="1:5" ht="45">
      <c r="A3191" s="124" t="s">
        <v>6303</v>
      </c>
      <c r="B3191" s="134" t="s">
        <v>6304</v>
      </c>
      <c r="C3191" s="139" t="s">
        <v>353</v>
      </c>
      <c r="D3191" s="161">
        <v>4.1788954734802246</v>
      </c>
      <c r="E3191" s="172">
        <v>4.1788954734802246</v>
      </c>
    </row>
    <row r="3192" spans="1:5" ht="60">
      <c r="A3192" s="124" t="s">
        <v>6305</v>
      </c>
      <c r="B3192" s="134" t="s">
        <v>6306</v>
      </c>
      <c r="C3192" s="139" t="s">
        <v>4963</v>
      </c>
      <c r="D3192" s="166">
        <v>1.961703784763813E-2</v>
      </c>
      <c r="E3192" s="177">
        <v>1.961703784763813E-2</v>
      </c>
    </row>
    <row r="3193" spans="1:5" ht="45">
      <c r="A3193" s="124" t="s">
        <v>6307</v>
      </c>
      <c r="B3193" s="134" t="s">
        <v>6308</v>
      </c>
      <c r="C3193" s="139" t="s">
        <v>4966</v>
      </c>
      <c r="D3193" s="170">
        <v>1.0356509847042616E-5</v>
      </c>
      <c r="E3193" s="181">
        <v>1.0356509847042616E-5</v>
      </c>
    </row>
    <row r="3194" spans="1:5" ht="30">
      <c r="A3194" s="124" t="s">
        <v>6309</v>
      </c>
      <c r="B3194" s="134" t="s">
        <v>6310</v>
      </c>
      <c r="C3194" s="139" t="s">
        <v>50</v>
      </c>
      <c r="D3194" s="162">
        <v>61.210433959960938</v>
      </c>
      <c r="E3194" s="172">
        <v>2.3809096813201904</v>
      </c>
    </row>
    <row r="3195" spans="1:5" ht="30">
      <c r="A3195" s="124" t="s">
        <v>6311</v>
      </c>
      <c r="B3195" s="134" t="s">
        <v>6312</v>
      </c>
      <c r="C3195" s="139" t="s">
        <v>42</v>
      </c>
      <c r="D3195" s="167">
        <v>103.34848022460937</v>
      </c>
      <c r="E3195" s="178">
        <v>104.39205169677734</v>
      </c>
    </row>
    <row r="3196" spans="1:5" ht="30">
      <c r="A3196" s="124" t="s">
        <v>6313</v>
      </c>
      <c r="B3196" s="134" t="s">
        <v>6314</v>
      </c>
      <c r="C3196" s="139" t="s">
        <v>20</v>
      </c>
      <c r="D3196" s="170">
        <v>2.9418970370898023E-7</v>
      </c>
      <c r="E3196" s="181">
        <v>2.9418970370898023E-7</v>
      </c>
    </row>
    <row r="3197" spans="1:5" ht="30">
      <c r="A3197" s="124" t="s">
        <v>6315</v>
      </c>
      <c r="B3197" s="134" t="s">
        <v>6316</v>
      </c>
      <c r="C3197" s="139" t="s">
        <v>353</v>
      </c>
      <c r="D3197" s="161">
        <v>1.3399027585983276</v>
      </c>
      <c r="E3197" s="172">
        <v>1.3562778234481812</v>
      </c>
    </row>
    <row r="3198" spans="1:5" ht="30">
      <c r="A3198" s="124" t="s">
        <v>6317</v>
      </c>
      <c r="B3198" s="134" t="s">
        <v>6318</v>
      </c>
      <c r="C3198" s="139" t="s">
        <v>348</v>
      </c>
      <c r="D3198" s="167">
        <v>437.7197265625</v>
      </c>
      <c r="E3198" s="178">
        <v>437.7197265625</v>
      </c>
    </row>
    <row r="3199" spans="1:5" ht="30">
      <c r="A3199" s="124" t="s">
        <v>6319</v>
      </c>
      <c r="B3199" s="134" t="s">
        <v>6320</v>
      </c>
      <c r="C3199" s="139" t="s">
        <v>348</v>
      </c>
      <c r="D3199" s="164">
        <v>-2109.768798828125</v>
      </c>
      <c r="E3199" s="175">
        <v>-2109.768798828125</v>
      </c>
    </row>
    <row r="3200" spans="1:5" ht="30">
      <c r="A3200" s="124" t="s">
        <v>6321</v>
      </c>
      <c r="B3200" s="134" t="s">
        <v>6322</v>
      </c>
      <c r="C3200" s="139"/>
      <c r="D3200" s="166">
        <v>-0.50089848041534424</v>
      </c>
      <c r="E3200" s="177">
        <v>-4.1544564068317413E-2</v>
      </c>
    </row>
    <row r="3201" spans="1:5" ht="30">
      <c r="A3201" s="124" t="s">
        <v>6323</v>
      </c>
      <c r="B3201" s="134" t="s">
        <v>6324</v>
      </c>
      <c r="C3201" s="139" t="s">
        <v>3453</v>
      </c>
      <c r="D3201" s="167">
        <v>958.7802734375</v>
      </c>
      <c r="E3201" s="178">
        <v>955.2501220703125</v>
      </c>
    </row>
    <row r="3202" spans="1:5" ht="30">
      <c r="A3202" s="124" t="s">
        <v>6325</v>
      </c>
      <c r="B3202" s="134" t="s">
        <v>6326</v>
      </c>
      <c r="C3202" s="139" t="s">
        <v>353</v>
      </c>
      <c r="D3202" s="161">
        <v>4.2059826850891113</v>
      </c>
      <c r="E3202" s="172">
        <v>4.2205696105957031</v>
      </c>
    </row>
    <row r="3203" spans="1:5" ht="45">
      <c r="A3203" s="124" t="s">
        <v>6327</v>
      </c>
      <c r="B3203" s="134" t="s">
        <v>6328</v>
      </c>
      <c r="C3203" s="139" t="s">
        <v>4963</v>
      </c>
      <c r="D3203" s="166">
        <v>0.68298566341400146</v>
      </c>
      <c r="E3203" s="177">
        <v>0.68007290363311768</v>
      </c>
    </row>
    <row r="3204" spans="1:5" ht="30">
      <c r="A3204" s="124" t="s">
        <v>6329</v>
      </c>
      <c r="B3204" s="134" t="s">
        <v>6330</v>
      </c>
      <c r="C3204" s="139" t="s">
        <v>4966</v>
      </c>
      <c r="D3204" s="171">
        <v>2.7410904294811189E-4</v>
      </c>
      <c r="E3204" s="182">
        <v>2.6966119185090065E-4</v>
      </c>
    </row>
    <row r="3205" spans="1:5" ht="30">
      <c r="A3205" s="124" t="s">
        <v>6331</v>
      </c>
      <c r="B3205" s="134" t="s">
        <v>6332</v>
      </c>
      <c r="C3205" s="139" t="s">
        <v>50</v>
      </c>
      <c r="D3205" s="162">
        <v>62.426036834716797</v>
      </c>
      <c r="E3205" s="172">
        <v>2.3809103965759277</v>
      </c>
    </row>
    <row r="3206" spans="1:5" ht="30">
      <c r="A3206" s="124" t="s">
        <v>6333</v>
      </c>
      <c r="B3206" s="134" t="s">
        <v>6334</v>
      </c>
      <c r="C3206" s="139" t="s">
        <v>42</v>
      </c>
      <c r="D3206" s="167">
        <v>103.32685089111328</v>
      </c>
      <c r="E3206" s="178">
        <v>104.39205169677734</v>
      </c>
    </row>
    <row r="3207" spans="1:5" ht="30">
      <c r="A3207" s="124" t="s">
        <v>6335</v>
      </c>
      <c r="B3207" s="134" t="s">
        <v>6336</v>
      </c>
      <c r="C3207" s="139" t="s">
        <v>20</v>
      </c>
      <c r="D3207" s="170">
        <v>2.9418970370898023E-7</v>
      </c>
      <c r="E3207" s="181">
        <v>2.9418970370898023E-7</v>
      </c>
    </row>
    <row r="3208" spans="1:5" ht="30">
      <c r="A3208" s="124" t="s">
        <v>6337</v>
      </c>
      <c r="B3208" s="134" t="s">
        <v>6338</v>
      </c>
      <c r="C3208" s="139" t="s">
        <v>353</v>
      </c>
      <c r="D3208" s="161">
        <v>1.3395648002624512</v>
      </c>
      <c r="E3208" s="172">
        <v>1.3562778234481812</v>
      </c>
    </row>
    <row r="3209" spans="1:5" ht="30">
      <c r="A3209" s="124" t="s">
        <v>6339</v>
      </c>
      <c r="B3209" s="134" t="s">
        <v>6340</v>
      </c>
      <c r="C3209" s="139" t="s">
        <v>348</v>
      </c>
      <c r="D3209" s="167">
        <v>437.7197265625</v>
      </c>
      <c r="E3209" s="178">
        <v>437.7197265625</v>
      </c>
    </row>
    <row r="3210" spans="1:5" ht="30">
      <c r="A3210" s="124" t="s">
        <v>6341</v>
      </c>
      <c r="B3210" s="134" t="s">
        <v>6342</v>
      </c>
      <c r="C3210" s="139" t="s">
        <v>348</v>
      </c>
      <c r="D3210" s="164">
        <v>-2109.768798828125</v>
      </c>
      <c r="E3210" s="175">
        <v>-2109.768798828125</v>
      </c>
    </row>
    <row r="3211" spans="1:5" ht="30">
      <c r="A3211" s="124" t="s">
        <v>6343</v>
      </c>
      <c r="B3211" s="134" t="s">
        <v>6344</v>
      </c>
      <c r="C3211" s="139"/>
      <c r="D3211" s="166">
        <v>-0.50782090425491333</v>
      </c>
      <c r="E3211" s="177">
        <v>-4.1544564068317413E-2</v>
      </c>
    </row>
    <row r="3212" spans="1:5" ht="30">
      <c r="A3212" s="124" t="s">
        <v>6345</v>
      </c>
      <c r="B3212" s="134" t="s">
        <v>6346</v>
      </c>
      <c r="C3212" s="139" t="s">
        <v>3453</v>
      </c>
      <c r="D3212" s="167">
        <v>958.8525390625</v>
      </c>
      <c r="E3212" s="178">
        <v>955.2501220703125</v>
      </c>
    </row>
    <row r="3213" spans="1:5" ht="30">
      <c r="A3213" s="124" t="s">
        <v>6347</v>
      </c>
      <c r="B3213" s="134" t="s">
        <v>6348</v>
      </c>
      <c r="C3213" s="139" t="s">
        <v>353</v>
      </c>
      <c r="D3213" s="161">
        <v>4.2056875228881836</v>
      </c>
      <c r="E3213" s="172">
        <v>4.2205696105957031</v>
      </c>
    </row>
    <row r="3214" spans="1:5" ht="45">
      <c r="A3214" s="124" t="s">
        <v>6349</v>
      </c>
      <c r="B3214" s="134" t="s">
        <v>6350</v>
      </c>
      <c r="C3214" s="139" t="s">
        <v>4963</v>
      </c>
      <c r="D3214" s="166">
        <v>0.68304497003555298</v>
      </c>
      <c r="E3214" s="177">
        <v>0.68007290363311768</v>
      </c>
    </row>
    <row r="3215" spans="1:5" ht="30">
      <c r="A3215" s="124" t="s">
        <v>6351</v>
      </c>
      <c r="B3215" s="134" t="s">
        <v>6352</v>
      </c>
      <c r="C3215" s="139" t="s">
        <v>4966</v>
      </c>
      <c r="D3215" s="171">
        <v>2.7420168044045568E-4</v>
      </c>
      <c r="E3215" s="182">
        <v>2.6966119185090065E-4</v>
      </c>
    </row>
    <row r="3216" spans="1:5" ht="30">
      <c r="A3216" s="124" t="s">
        <v>6353</v>
      </c>
      <c r="B3216" s="134" t="s">
        <v>6354</v>
      </c>
      <c r="C3216" s="139" t="s">
        <v>50</v>
      </c>
      <c r="D3216" s="162">
        <v>61.157421112060547</v>
      </c>
      <c r="E3216" s="173">
        <v>53.355121612548828</v>
      </c>
    </row>
    <row r="3217" spans="1:5" ht="30">
      <c r="A3217" s="124" t="s">
        <v>6355</v>
      </c>
      <c r="B3217" s="134" t="s">
        <v>6356</v>
      </c>
      <c r="C3217" s="139" t="s">
        <v>42</v>
      </c>
      <c r="D3217" s="167">
        <v>105.29946899414062</v>
      </c>
      <c r="E3217" s="178">
        <v>105.17882537841797</v>
      </c>
    </row>
    <row r="3218" spans="1:5" ht="30">
      <c r="A3218" s="124" t="s">
        <v>6357</v>
      </c>
      <c r="B3218" s="134" t="s">
        <v>6358</v>
      </c>
      <c r="C3218" s="139" t="s">
        <v>20</v>
      </c>
      <c r="D3218" s="162">
        <v>86.884757995605469</v>
      </c>
      <c r="E3218" s="172">
        <v>3.7510497570037842</v>
      </c>
    </row>
    <row r="3219" spans="1:5" ht="30">
      <c r="A3219" s="124" t="s">
        <v>6359</v>
      </c>
      <c r="B3219" s="134" t="s">
        <v>6360</v>
      </c>
      <c r="C3219" s="139" t="s">
        <v>353</v>
      </c>
      <c r="D3219" s="161">
        <v>1.3616586923599243</v>
      </c>
      <c r="E3219" s="172">
        <v>1.3609424829483032</v>
      </c>
    </row>
    <row r="3220" spans="1:5" ht="30">
      <c r="A3220" s="124" t="s">
        <v>6361</v>
      </c>
      <c r="B3220" s="134" t="s">
        <v>6362</v>
      </c>
      <c r="C3220" s="139" t="s">
        <v>348</v>
      </c>
      <c r="D3220" s="167">
        <v>445.92352294921875</v>
      </c>
      <c r="E3220" s="178">
        <v>444.83441162109375</v>
      </c>
    </row>
    <row r="3221" spans="1:5" ht="30">
      <c r="A3221" s="124" t="s">
        <v>6363</v>
      </c>
      <c r="B3221" s="134" t="s">
        <v>6364</v>
      </c>
      <c r="C3221" s="139" t="s">
        <v>348</v>
      </c>
      <c r="D3221" s="164">
        <v>-2101.56494140625</v>
      </c>
      <c r="E3221" s="175">
        <v>-2102.654052734375</v>
      </c>
    </row>
    <row r="3222" spans="1:5" ht="30">
      <c r="A3222" s="124" t="s">
        <v>6365</v>
      </c>
      <c r="B3222" s="134" t="s">
        <v>6366</v>
      </c>
      <c r="C3222" s="139"/>
      <c r="D3222" s="166">
        <v>-0.49534836411476135</v>
      </c>
      <c r="E3222" s="177">
        <v>-0.45185577869415283</v>
      </c>
    </row>
    <row r="3223" spans="1:5" ht="30">
      <c r="A3223" s="124" t="s">
        <v>6367</v>
      </c>
      <c r="B3223" s="134" t="s">
        <v>6368</v>
      </c>
      <c r="C3223" s="139" t="s">
        <v>3453</v>
      </c>
      <c r="D3223" s="167">
        <v>957.3514404296875</v>
      </c>
      <c r="E3223" s="178">
        <v>957.07464599609375</v>
      </c>
    </row>
    <row r="3224" spans="1:5" ht="30">
      <c r="A3224" s="124" t="s">
        <v>6369</v>
      </c>
      <c r="B3224" s="134" t="s">
        <v>6370</v>
      </c>
      <c r="C3224" s="139" t="s">
        <v>353</v>
      </c>
      <c r="D3224" s="161">
        <v>4.2084274291992187</v>
      </c>
      <c r="E3224" s="172">
        <v>4.2100167274475098</v>
      </c>
    </row>
    <row r="3225" spans="1:5" ht="30">
      <c r="A3225" s="124" t="s">
        <v>6371</v>
      </c>
      <c r="B3225" s="134" t="s">
        <v>6372</v>
      </c>
      <c r="C3225" s="139" t="s">
        <v>4963</v>
      </c>
      <c r="D3225" s="166">
        <v>0.68369919061660767</v>
      </c>
      <c r="E3225" s="177">
        <v>0.68322032690048218</v>
      </c>
    </row>
    <row r="3226" spans="1:5" ht="30">
      <c r="A3226" s="124" t="s">
        <v>6373</v>
      </c>
      <c r="B3226" s="134" t="s">
        <v>6374</v>
      </c>
      <c r="C3226" s="139" t="s">
        <v>4966</v>
      </c>
      <c r="D3226" s="171">
        <v>2.6874546892940998E-4</v>
      </c>
      <c r="E3226" s="182">
        <v>2.6886528939940035E-4</v>
      </c>
    </row>
    <row r="3227" spans="1:5" ht="30">
      <c r="A3227" s="124" t="s">
        <v>6375</v>
      </c>
      <c r="B3227" s="134" t="s">
        <v>6376</v>
      </c>
      <c r="C3227" s="139" t="s">
        <v>50</v>
      </c>
      <c r="D3227" s="162">
        <v>61.157421112060547</v>
      </c>
      <c r="E3227" s="173">
        <v>53.355121612548828</v>
      </c>
    </row>
    <row r="3228" spans="1:5" ht="30">
      <c r="A3228" s="124" t="s">
        <v>6377</v>
      </c>
      <c r="B3228" s="134" t="s">
        <v>6378</v>
      </c>
      <c r="C3228" s="139" t="s">
        <v>42</v>
      </c>
      <c r="D3228" s="167">
        <v>103.34943389892578</v>
      </c>
      <c r="E3228" s="178">
        <v>103.48831939697266</v>
      </c>
    </row>
    <row r="3229" spans="1:5" ht="30">
      <c r="A3229" s="124" t="s">
        <v>6379</v>
      </c>
      <c r="B3229" s="134" t="s">
        <v>6380</v>
      </c>
      <c r="C3229" s="139" t="s">
        <v>20</v>
      </c>
      <c r="D3229" s="170">
        <v>2.9418970370898023E-7</v>
      </c>
      <c r="E3229" s="181">
        <v>2.9418970370898023E-7</v>
      </c>
    </row>
    <row r="3230" spans="1:5" ht="30">
      <c r="A3230" s="124" t="s">
        <v>6381</v>
      </c>
      <c r="B3230" s="134" t="s">
        <v>6382</v>
      </c>
      <c r="C3230" s="139" t="s">
        <v>353</v>
      </c>
      <c r="D3230" s="161">
        <v>1.3399174213409424</v>
      </c>
      <c r="E3230" s="172">
        <v>1.3420877456665039</v>
      </c>
    </row>
    <row r="3231" spans="1:5" ht="30">
      <c r="A3231" s="124" t="s">
        <v>6383</v>
      </c>
      <c r="B3231" s="134" t="s">
        <v>6384</v>
      </c>
      <c r="C3231" s="139" t="s">
        <v>348</v>
      </c>
      <c r="D3231" s="167">
        <v>437.7197265625</v>
      </c>
      <c r="E3231" s="178">
        <v>437.7197265625</v>
      </c>
    </row>
    <row r="3232" spans="1:5" ht="30">
      <c r="A3232" s="124" t="s">
        <v>6385</v>
      </c>
      <c r="B3232" s="134" t="s">
        <v>6386</v>
      </c>
      <c r="C3232" s="139" t="s">
        <v>348</v>
      </c>
      <c r="D3232" s="164">
        <v>-2109.768798828125</v>
      </c>
      <c r="E3232" s="175">
        <v>-2109.768798828125</v>
      </c>
    </row>
    <row r="3233" spans="1:5" ht="30">
      <c r="A3233" s="124" t="s">
        <v>6387</v>
      </c>
      <c r="B3233" s="134" t="s">
        <v>6388</v>
      </c>
      <c r="C3233" s="139"/>
      <c r="D3233" s="166">
        <v>-0.50059682130813599</v>
      </c>
      <c r="E3233" s="177">
        <v>-0.45625796914100647</v>
      </c>
    </row>
    <row r="3234" spans="1:5" ht="30">
      <c r="A3234" s="124" t="s">
        <v>6389</v>
      </c>
      <c r="B3234" s="134" t="s">
        <v>6390</v>
      </c>
      <c r="C3234" s="139" t="s">
        <v>3453</v>
      </c>
      <c r="D3234" s="167">
        <v>958.777099609375</v>
      </c>
      <c r="E3234" s="178">
        <v>958.31243896484375</v>
      </c>
    </row>
    <row r="3235" spans="1:5" ht="30">
      <c r="A3235" s="124" t="s">
        <v>6391</v>
      </c>
      <c r="B3235" s="134" t="s">
        <v>6392</v>
      </c>
      <c r="C3235" s="139" t="s">
        <v>353</v>
      </c>
      <c r="D3235" s="161">
        <v>4.205996036529541</v>
      </c>
      <c r="E3235" s="172">
        <v>4.2078962326049805</v>
      </c>
    </row>
    <row r="3236" spans="1:5" ht="30">
      <c r="A3236" s="124" t="s">
        <v>6393</v>
      </c>
      <c r="B3236" s="134" t="s">
        <v>6394</v>
      </c>
      <c r="C3236" s="139" t="s">
        <v>4963</v>
      </c>
      <c r="D3236" s="166">
        <v>0.68298310041427612</v>
      </c>
      <c r="E3236" s="177">
        <v>0.68260174989700317</v>
      </c>
    </row>
    <row r="3237" spans="1:5" ht="30">
      <c r="A3237" s="124" t="s">
        <v>6395</v>
      </c>
      <c r="B3237" s="134" t="s">
        <v>6396</v>
      </c>
      <c r="C3237" s="139" t="s">
        <v>4966</v>
      </c>
      <c r="D3237" s="171">
        <v>2.7410496841184795E-4</v>
      </c>
      <c r="E3237" s="182">
        <v>2.735106972977519E-4</v>
      </c>
    </row>
    <row r="3238" spans="1:5" ht="30">
      <c r="A3238" s="124" t="s">
        <v>6397</v>
      </c>
      <c r="B3238" s="134" t="s">
        <v>6398</v>
      </c>
      <c r="C3238" s="139" t="s">
        <v>50</v>
      </c>
      <c r="D3238" s="162">
        <v>61.157421112060547</v>
      </c>
      <c r="E3238" s="173">
        <v>53.355121612548828</v>
      </c>
    </row>
    <row r="3239" spans="1:5" ht="30">
      <c r="A3239" s="124" t="s">
        <v>6399</v>
      </c>
      <c r="B3239" s="134" t="s">
        <v>6400</v>
      </c>
      <c r="C3239" s="139" t="s">
        <v>42</v>
      </c>
      <c r="D3239" s="167">
        <v>103.34943389892578</v>
      </c>
      <c r="E3239" s="178">
        <v>103.48831939697266</v>
      </c>
    </row>
    <row r="3240" spans="1:5" ht="30">
      <c r="A3240" s="124" t="s">
        <v>6401</v>
      </c>
      <c r="B3240" s="134" t="s">
        <v>6402</v>
      </c>
      <c r="C3240" s="139" t="s">
        <v>20</v>
      </c>
      <c r="D3240" s="170">
        <v>2.9418970370898023E-7</v>
      </c>
      <c r="E3240" s="181">
        <v>2.9418970370898023E-7</v>
      </c>
    </row>
    <row r="3241" spans="1:5" ht="30">
      <c r="A3241" s="124" t="s">
        <v>6403</v>
      </c>
      <c r="B3241" s="134" t="s">
        <v>6404</v>
      </c>
      <c r="C3241" s="139" t="s">
        <v>353</v>
      </c>
      <c r="D3241" s="161">
        <v>1.3399174213409424</v>
      </c>
      <c r="E3241" s="172">
        <v>1.3420877456665039</v>
      </c>
    </row>
    <row r="3242" spans="1:5" ht="30">
      <c r="A3242" s="124" t="s">
        <v>6405</v>
      </c>
      <c r="B3242" s="134" t="s">
        <v>6406</v>
      </c>
      <c r="C3242" s="139" t="s">
        <v>348</v>
      </c>
      <c r="D3242" s="167">
        <v>437.7197265625</v>
      </c>
      <c r="E3242" s="178">
        <v>437.7197265625</v>
      </c>
    </row>
    <row r="3243" spans="1:5" ht="30">
      <c r="A3243" s="124" t="s">
        <v>6407</v>
      </c>
      <c r="B3243" s="134" t="s">
        <v>6408</v>
      </c>
      <c r="C3243" s="139" t="s">
        <v>348</v>
      </c>
      <c r="D3243" s="164">
        <v>-2109.768798828125</v>
      </c>
      <c r="E3243" s="175">
        <v>-2109.768798828125</v>
      </c>
    </row>
    <row r="3244" spans="1:5" ht="30">
      <c r="A3244" s="124" t="s">
        <v>6409</v>
      </c>
      <c r="B3244" s="134" t="s">
        <v>6410</v>
      </c>
      <c r="C3244" s="139"/>
      <c r="D3244" s="166">
        <v>-0.50059682130813599</v>
      </c>
      <c r="E3244" s="177">
        <v>-0.45625796914100647</v>
      </c>
    </row>
    <row r="3245" spans="1:5" ht="30">
      <c r="A3245" s="124" t="s">
        <v>6411</v>
      </c>
      <c r="B3245" s="134" t="s">
        <v>6412</v>
      </c>
      <c r="C3245" s="139" t="s">
        <v>3453</v>
      </c>
      <c r="D3245" s="167">
        <v>958.777099609375</v>
      </c>
      <c r="E3245" s="178">
        <v>958.31243896484375</v>
      </c>
    </row>
    <row r="3246" spans="1:5" ht="30">
      <c r="A3246" s="124" t="s">
        <v>6413</v>
      </c>
      <c r="B3246" s="134" t="s">
        <v>6414</v>
      </c>
      <c r="C3246" s="139" t="s">
        <v>353</v>
      </c>
      <c r="D3246" s="161">
        <v>4.205996036529541</v>
      </c>
      <c r="E3246" s="172">
        <v>4.2078962326049805</v>
      </c>
    </row>
    <row r="3247" spans="1:5" ht="30">
      <c r="A3247" s="124" t="s">
        <v>6415</v>
      </c>
      <c r="B3247" s="134" t="s">
        <v>6416</v>
      </c>
      <c r="C3247" s="139" t="s">
        <v>4963</v>
      </c>
      <c r="D3247" s="166">
        <v>0.68298310041427612</v>
      </c>
      <c r="E3247" s="177">
        <v>0.68260174989700317</v>
      </c>
    </row>
    <row r="3248" spans="1:5" ht="30">
      <c r="A3248" s="124" t="s">
        <v>6417</v>
      </c>
      <c r="B3248" s="134" t="s">
        <v>6418</v>
      </c>
      <c r="C3248" s="139" t="s">
        <v>4966</v>
      </c>
      <c r="D3248" s="171">
        <v>2.7410496841184795E-4</v>
      </c>
      <c r="E3248" s="182">
        <v>2.735106972977519E-4</v>
      </c>
    </row>
    <row r="3249" spans="1:5" ht="45">
      <c r="A3249" s="124" t="s">
        <v>6419</v>
      </c>
      <c r="B3249" s="134" t="s">
        <v>6420</v>
      </c>
      <c r="C3249" s="139" t="s">
        <v>50</v>
      </c>
      <c r="D3249" s="161">
        <v>1.0132377147674561</v>
      </c>
      <c r="E3249" s="172">
        <v>1.0122001171112061</v>
      </c>
    </row>
    <row r="3250" spans="1:5" ht="45">
      <c r="A3250" s="124" t="s">
        <v>6421</v>
      </c>
      <c r="B3250" s="134" t="s">
        <v>6422</v>
      </c>
      <c r="C3250" s="139" t="s">
        <v>42</v>
      </c>
      <c r="D3250" s="162">
        <v>24.999990463256836</v>
      </c>
      <c r="E3250" s="173">
        <v>24.999990463256836</v>
      </c>
    </row>
    <row r="3251" spans="1:5" ht="45">
      <c r="A3251" s="124" t="s">
        <v>6423</v>
      </c>
      <c r="B3251" s="134" t="s">
        <v>6424</v>
      </c>
      <c r="C3251" s="139" t="s">
        <v>20</v>
      </c>
      <c r="D3251" s="162">
        <v>16.953020095825195</v>
      </c>
      <c r="E3251" s="181">
        <v>1.3404918774995167E-7</v>
      </c>
    </row>
    <row r="3252" spans="1:5" ht="45">
      <c r="A3252" s="124" t="s">
        <v>6425</v>
      </c>
      <c r="B3252" s="134" t="s">
        <v>6426</v>
      </c>
      <c r="C3252" s="139" t="s">
        <v>348</v>
      </c>
      <c r="D3252" s="163">
        <v>15249.3037109375</v>
      </c>
      <c r="E3252" s="175">
        <v>2945.53759765625</v>
      </c>
    </row>
    <row r="3253" spans="1:5" ht="45">
      <c r="A3253" s="124" t="s">
        <v>6427</v>
      </c>
      <c r="B3253" s="134" t="s">
        <v>6428</v>
      </c>
      <c r="C3253" s="139" t="s">
        <v>348</v>
      </c>
      <c r="D3253" s="163">
        <v>15249.302734375</v>
      </c>
      <c r="E3253" s="175">
        <v>2945.537841796875</v>
      </c>
    </row>
    <row r="3254" spans="1:5" ht="45">
      <c r="A3254" s="124" t="s">
        <v>6429</v>
      </c>
      <c r="B3254" s="134" t="s">
        <v>6430</v>
      </c>
      <c r="C3254" s="139" t="s">
        <v>348</v>
      </c>
      <c r="D3254" s="163">
        <v>16748</v>
      </c>
      <c r="E3254" s="174">
        <v>4200</v>
      </c>
    </row>
    <row r="3255" spans="1:5" ht="45">
      <c r="A3255" s="124" t="s">
        <v>6431</v>
      </c>
      <c r="B3255" s="134" t="s">
        <v>6432</v>
      </c>
      <c r="C3255" s="139" t="s">
        <v>3446</v>
      </c>
      <c r="D3255" s="161">
        <v>7.2130680084228516</v>
      </c>
      <c r="E3255" s="172">
        <v>7.8290109634399414</v>
      </c>
    </row>
    <row r="3256" spans="1:5" ht="45">
      <c r="A3256" s="124" t="s">
        <v>6433</v>
      </c>
      <c r="B3256" s="134" t="s">
        <v>6434</v>
      </c>
      <c r="C3256" s="139" t="s">
        <v>15</v>
      </c>
      <c r="D3256" s="163">
        <v>71812.703125</v>
      </c>
      <c r="E3256" s="182">
        <v>1.0968140122713521E-4</v>
      </c>
    </row>
    <row r="3257" spans="1:5" ht="45">
      <c r="A3257" s="124" t="s">
        <v>6435</v>
      </c>
      <c r="B3257" s="134" t="s">
        <v>6436</v>
      </c>
      <c r="C3257" s="139" t="s">
        <v>15</v>
      </c>
      <c r="D3257" s="163">
        <v>78870.4375</v>
      </c>
      <c r="E3257" s="182">
        <v>1.5639312914572656E-4</v>
      </c>
    </row>
    <row r="3258" spans="1:5" ht="45">
      <c r="A3258" s="124" t="s">
        <v>6437</v>
      </c>
      <c r="B3258" s="134" t="s">
        <v>6438</v>
      </c>
      <c r="C3258" s="139" t="s">
        <v>388</v>
      </c>
      <c r="D3258" s="161">
        <v>2.891390323638916</v>
      </c>
      <c r="E3258" s="172">
        <v>2.891390323638916</v>
      </c>
    </row>
    <row r="3259" spans="1:5" ht="45">
      <c r="A3259" s="124" t="s">
        <v>6439</v>
      </c>
      <c r="B3259" s="134" t="s">
        <v>6440</v>
      </c>
      <c r="C3259" s="139" t="s">
        <v>45</v>
      </c>
      <c r="D3259" s="161">
        <v>4.630000114440918</v>
      </c>
      <c r="E3259" s="172">
        <v>4.630000114440918</v>
      </c>
    </row>
    <row r="3260" spans="1:5" ht="60">
      <c r="A3260" s="124" t="s">
        <v>6441</v>
      </c>
      <c r="B3260" s="134" t="s">
        <v>6442</v>
      </c>
      <c r="C3260" s="139" t="s">
        <v>45</v>
      </c>
      <c r="D3260" s="162">
        <v>35</v>
      </c>
      <c r="E3260" s="173">
        <v>25</v>
      </c>
    </row>
    <row r="3261" spans="1:5" ht="60">
      <c r="A3261" s="124" t="s">
        <v>6443</v>
      </c>
      <c r="B3261" s="134" t="s">
        <v>6444</v>
      </c>
      <c r="C3261" s="139" t="s">
        <v>45</v>
      </c>
      <c r="D3261" s="162">
        <v>42.700000762939453</v>
      </c>
      <c r="E3261" s="173">
        <v>42.700000762939453</v>
      </c>
    </row>
    <row r="3262" spans="1:5" ht="60">
      <c r="A3262" s="124" t="s">
        <v>6445</v>
      </c>
      <c r="B3262" s="134" t="s">
        <v>6446</v>
      </c>
      <c r="C3262" s="139" t="s">
        <v>45</v>
      </c>
      <c r="D3262" s="161">
        <v>2.9500000476837158</v>
      </c>
      <c r="E3262" s="172">
        <v>2.9500000476837158</v>
      </c>
    </row>
    <row r="3263" spans="1:5" ht="60">
      <c r="A3263" s="124" t="s">
        <v>6447</v>
      </c>
      <c r="B3263" s="134" t="s">
        <v>6448</v>
      </c>
      <c r="C3263" s="139" t="s">
        <v>45</v>
      </c>
      <c r="D3263" s="162">
        <v>13.639999389648437</v>
      </c>
      <c r="E3263" s="173">
        <v>23.639999389648438</v>
      </c>
    </row>
    <row r="3264" spans="1:5" ht="60">
      <c r="A3264" s="124" t="s">
        <v>6449</v>
      </c>
      <c r="B3264" s="134" t="s">
        <v>6450</v>
      </c>
      <c r="C3264" s="139" t="s">
        <v>45</v>
      </c>
      <c r="D3264" s="166">
        <v>0.62999999523162842</v>
      </c>
      <c r="E3264" s="177">
        <v>0.62999999523162842</v>
      </c>
    </row>
    <row r="3265" spans="1:5" ht="45">
      <c r="A3265" s="124" t="s">
        <v>6451</v>
      </c>
      <c r="B3265" s="134" t="s">
        <v>6452</v>
      </c>
      <c r="C3265" s="139" t="s">
        <v>45</v>
      </c>
      <c r="D3265" s="166">
        <v>0.44999998807907104</v>
      </c>
      <c r="E3265" s="177">
        <v>0.44999998807907104</v>
      </c>
    </row>
    <row r="3266" spans="1:5" ht="60">
      <c r="A3266" s="124" t="s">
        <v>6453</v>
      </c>
      <c r="B3266" s="134" t="s">
        <v>6454</v>
      </c>
      <c r="C3266" s="139" t="s">
        <v>45</v>
      </c>
      <c r="D3266" s="165">
        <v>0</v>
      </c>
      <c r="E3266" s="176">
        <v>0</v>
      </c>
    </row>
    <row r="3267" spans="1:5" ht="45">
      <c r="A3267" s="124" t="s">
        <v>6455</v>
      </c>
      <c r="B3267" s="134" t="s">
        <v>6456</v>
      </c>
      <c r="C3267" s="139" t="s">
        <v>45</v>
      </c>
      <c r="D3267" s="165">
        <v>0</v>
      </c>
      <c r="E3267" s="176">
        <v>0</v>
      </c>
    </row>
    <row r="3268" spans="1:5">
      <c r="A3268" s="124"/>
      <c r="B3268" s="134"/>
      <c r="C3268" s="139"/>
      <c r="D3268" s="131"/>
      <c r="E3268" s="152"/>
    </row>
    <row r="3269" spans="1:5">
      <c r="A3269" s="127"/>
      <c r="B3269" s="135"/>
      <c r="C3269" s="140"/>
      <c r="D3269" s="132"/>
      <c r="E3269" s="151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289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2289" r:id="rId4" name="ELINK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rgb="FF00B0F0"/>
  </sheetPr>
  <dimension ref="B2:AO51"/>
  <sheetViews>
    <sheetView zoomScale="77" zoomScaleNormal="77" workbookViewId="0">
      <selection activeCell="D4" sqref="D4:E7"/>
    </sheetView>
  </sheetViews>
  <sheetFormatPr defaultColWidth="8.85546875" defaultRowHeight="15"/>
  <cols>
    <col min="1" max="1" width="2.42578125" customWidth="1"/>
    <col min="2" max="2" width="10.140625" customWidth="1"/>
    <col min="3" max="3" width="10.85546875" customWidth="1"/>
    <col min="4" max="4" width="12.42578125" customWidth="1"/>
    <col min="5" max="5" width="11" customWidth="1"/>
    <col min="6" max="7" width="2.7109375" customWidth="1"/>
    <col min="8" max="8" width="19.42578125" bestFit="1" customWidth="1"/>
    <col min="9" max="10" width="8.85546875" customWidth="1"/>
    <col min="11" max="11" width="2.42578125" customWidth="1"/>
    <col min="12" max="12" width="8.85546875" customWidth="1"/>
    <col min="13" max="13" width="6.85546875" customWidth="1"/>
    <col min="14" max="14" width="2.140625" customWidth="1"/>
    <col min="15" max="15" width="8.85546875" customWidth="1"/>
    <col min="16" max="16" width="6.85546875" customWidth="1"/>
    <col min="17" max="17" width="2.7109375" customWidth="1"/>
    <col min="18" max="24" width="9" customWidth="1"/>
    <col min="25" max="25" width="2.85546875" customWidth="1"/>
    <col min="26" max="28" width="8.42578125" customWidth="1"/>
    <col min="33" max="34" width="9.7109375" customWidth="1"/>
    <col min="35" max="35" width="10.28515625" customWidth="1"/>
    <col min="36" max="36" width="9.140625" customWidth="1"/>
    <col min="37" max="38" width="9.28515625" customWidth="1"/>
    <col min="40" max="40" width="12.42578125" customWidth="1"/>
  </cols>
  <sheetData>
    <row r="2" spans="2:41">
      <c r="B2" s="1" t="s">
        <v>6459</v>
      </c>
      <c r="C2" s="2">
        <v>16.5</v>
      </c>
      <c r="D2" s="1" t="s">
        <v>3405</v>
      </c>
    </row>
    <row r="3" spans="2:41">
      <c r="H3" t="s">
        <v>6460</v>
      </c>
      <c r="AI3" s="3">
        <v>1</v>
      </c>
      <c r="AJ3" s="3"/>
    </row>
    <row r="4" spans="2:41" ht="31.35" customHeight="1" thickBot="1">
      <c r="B4" s="4" t="s">
        <v>6461</v>
      </c>
      <c r="C4" s="4" t="s">
        <v>6462</v>
      </c>
      <c r="D4" s="4" t="s">
        <v>6463</v>
      </c>
      <c r="E4" s="4" t="s">
        <v>6464</v>
      </c>
      <c r="H4" s="5" t="s">
        <v>6460</v>
      </c>
      <c r="I4" s="184" t="s">
        <v>6465</v>
      </c>
      <c r="J4" s="185"/>
      <c r="K4" s="6"/>
      <c r="L4" s="186" t="s">
        <v>6466</v>
      </c>
      <c r="M4" s="187"/>
      <c r="N4" s="6"/>
      <c r="O4" s="186" t="s">
        <v>6467</v>
      </c>
      <c r="P4" s="187"/>
      <c r="Q4" s="7"/>
      <c r="R4" s="8" t="s">
        <v>6468</v>
      </c>
      <c r="S4" s="8" t="s">
        <v>6469</v>
      </c>
      <c r="T4" s="8" t="s">
        <v>6470</v>
      </c>
      <c r="U4" s="8" t="s">
        <v>6471</v>
      </c>
      <c r="V4" s="8" t="s">
        <v>6472</v>
      </c>
      <c r="Z4" s="9"/>
      <c r="AA4" s="9"/>
      <c r="AB4" s="9"/>
      <c r="AC4" s="9"/>
      <c r="AG4" s="10" t="s">
        <v>6461</v>
      </c>
      <c r="AH4" s="10" t="s">
        <v>6468</v>
      </c>
      <c r="AI4" s="11" t="s">
        <v>6473</v>
      </c>
    </row>
    <row r="5" spans="2:41" ht="15.75" thickTop="1">
      <c r="B5" s="12">
        <v>0.5</v>
      </c>
      <c r="C5" s="13">
        <v>8.25</v>
      </c>
      <c r="D5" s="14" t="s">
        <v>6474</v>
      </c>
      <c r="E5" s="15" t="s">
        <v>6475</v>
      </c>
      <c r="H5" s="16" t="s">
        <v>6476</v>
      </c>
      <c r="I5" s="17">
        <f>S18</f>
        <v>49.5</v>
      </c>
      <c r="J5" s="18"/>
      <c r="K5" s="19"/>
      <c r="L5" s="20">
        <f>V17</f>
        <v>48.444945000000004</v>
      </c>
      <c r="M5" s="21"/>
      <c r="N5" s="19"/>
      <c r="O5" s="20">
        <f>S17</f>
        <v>47.3</v>
      </c>
      <c r="P5" s="21"/>
      <c r="Q5" s="7"/>
      <c r="R5" s="22">
        <v>8.4499999999999993</v>
      </c>
      <c r="S5" s="23">
        <f>S17</f>
        <v>47.3</v>
      </c>
      <c r="T5" s="23">
        <f xml:space="preserve"> 0.1036*R5 + 525.1</f>
        <v>525.97541999999999</v>
      </c>
      <c r="U5" s="24"/>
      <c r="V5" s="24"/>
      <c r="X5" s="24"/>
      <c r="Z5" s="25"/>
      <c r="AC5" s="26"/>
      <c r="AG5" s="27">
        <v>0.5</v>
      </c>
      <c r="AH5" s="22">
        <v>8.4499999999999993</v>
      </c>
      <c r="AI5">
        <v>0.95</v>
      </c>
      <c r="AK5">
        <v>12.45</v>
      </c>
      <c r="AL5" s="28">
        <f xml:space="preserve"> 0.3479*AK5 - 1.9895</f>
        <v>2.3418549999999994</v>
      </c>
    </row>
    <row r="6" spans="2:41">
      <c r="B6" s="29">
        <v>0.75</v>
      </c>
      <c r="C6" s="30">
        <v>12.375</v>
      </c>
      <c r="D6" s="15" t="s">
        <v>6477</v>
      </c>
      <c r="E6" s="15" t="s">
        <v>6478</v>
      </c>
      <c r="H6" s="31" t="s">
        <v>6479</v>
      </c>
      <c r="I6" s="32">
        <v>10.45</v>
      </c>
      <c r="J6" s="33">
        <f>I6/I$5</f>
        <v>0.21111111111111111</v>
      </c>
      <c r="L6" s="34">
        <f>J6*L$5</f>
        <v>10.227266166666668</v>
      </c>
      <c r="M6" s="35"/>
      <c r="O6" s="34">
        <f>J6*O$5</f>
        <v>9.9855555555555551</v>
      </c>
      <c r="P6" s="35"/>
      <c r="Q6" s="7"/>
      <c r="R6" s="22">
        <v>12.45</v>
      </c>
      <c r="S6" s="23">
        <f>V17</f>
        <v>48.444945000000004</v>
      </c>
      <c r="T6" s="23">
        <f xml:space="preserve"> 0.1036*R6 + 525.1</f>
        <v>526.38981999999999</v>
      </c>
      <c r="U6" s="24"/>
      <c r="V6" s="24"/>
      <c r="W6" s="24"/>
      <c r="X6" s="23"/>
      <c r="Z6" s="25"/>
      <c r="AC6" s="26"/>
      <c r="AG6" s="27">
        <v>0.75</v>
      </c>
      <c r="AH6" s="22">
        <v>12.45</v>
      </c>
      <c r="AI6">
        <v>2.3420000000000001</v>
      </c>
      <c r="AK6" s="36"/>
    </row>
    <row r="7" spans="2:41">
      <c r="B7" s="29">
        <v>1</v>
      </c>
      <c r="C7" s="30">
        <v>16.5</v>
      </c>
      <c r="D7" s="15" t="s">
        <v>6480</v>
      </c>
      <c r="E7" s="15" t="s">
        <v>6481</v>
      </c>
      <c r="H7" s="31" t="s">
        <v>6482</v>
      </c>
      <c r="I7" s="32">
        <v>2.75</v>
      </c>
      <c r="J7" s="33">
        <f>I7/I$5</f>
        <v>5.5555555555555552E-2</v>
      </c>
      <c r="L7" s="34">
        <f>J7*L$5</f>
        <v>2.6913858333333334</v>
      </c>
      <c r="M7" s="35"/>
      <c r="O7" s="34">
        <f>J7*O$5</f>
        <v>2.6277777777777773</v>
      </c>
      <c r="P7" s="35"/>
      <c r="Q7" s="7"/>
      <c r="R7" s="22">
        <v>16.498999999999999</v>
      </c>
      <c r="S7" s="23">
        <f>S18</f>
        <v>49.5</v>
      </c>
      <c r="T7" s="23">
        <f xml:space="preserve"> 0.1036*R7 + 525.1</f>
        <v>526.80929639999999</v>
      </c>
      <c r="U7" s="24"/>
      <c r="V7" s="24"/>
      <c r="W7" s="24"/>
      <c r="X7" s="24"/>
      <c r="Z7" s="25"/>
      <c r="AC7" s="26"/>
      <c r="AG7" s="27">
        <v>1</v>
      </c>
      <c r="AH7" s="22">
        <v>16.498999999999999</v>
      </c>
      <c r="AI7">
        <v>3.75</v>
      </c>
      <c r="AK7" s="36"/>
    </row>
    <row r="8" spans="2:41">
      <c r="B8" s="37" t="s">
        <v>6483</v>
      </c>
      <c r="C8" s="37">
        <v>16.5</v>
      </c>
      <c r="D8" s="38" t="s">
        <v>3405</v>
      </c>
      <c r="H8" s="39" t="s">
        <v>6484</v>
      </c>
      <c r="I8" s="40">
        <v>0.95</v>
      </c>
      <c r="J8" s="41">
        <f>I8/I$5</f>
        <v>1.9191919191919191E-2</v>
      </c>
      <c r="L8" s="42">
        <f>J8*L$5</f>
        <v>0.92975146969696976</v>
      </c>
      <c r="M8" s="43"/>
      <c r="O8" s="42">
        <f>J8*O$5</f>
        <v>0.90777777777777768</v>
      </c>
      <c r="P8" s="43"/>
      <c r="Q8" s="7"/>
      <c r="R8" s="44"/>
      <c r="S8" s="45"/>
      <c r="T8" s="45"/>
      <c r="U8" s="45"/>
      <c r="V8" s="45"/>
      <c r="W8" s="45"/>
      <c r="X8" s="45"/>
      <c r="AH8" s="22"/>
      <c r="AK8" s="36"/>
      <c r="AN8" s="36"/>
      <c r="AO8" s="36"/>
    </row>
    <row r="9" spans="2:41">
      <c r="Q9" s="7"/>
      <c r="S9" s="7"/>
      <c r="T9" s="46"/>
      <c r="U9" s="7"/>
      <c r="V9" s="7"/>
      <c r="W9" s="7"/>
      <c r="X9" s="7"/>
    </row>
    <row r="10" spans="2:41">
      <c r="C10">
        <f>C5+(0.5*(C6-C5))</f>
        <v>10.3125</v>
      </c>
      <c r="R10" s="44" t="s">
        <v>6485</v>
      </c>
      <c r="S10" s="7" t="s">
        <v>6486</v>
      </c>
      <c r="T10" s="46"/>
      <c r="U10" s="7"/>
      <c r="V10" s="7"/>
      <c r="W10" s="7"/>
      <c r="X10" s="7"/>
    </row>
    <row r="11" spans="2:41">
      <c r="C11">
        <f>C6+(0.5*(C7-C6))</f>
        <v>14.4375</v>
      </c>
      <c r="R11" s="47">
        <v>8.4499999999999993</v>
      </c>
      <c r="S11" s="48">
        <v>9.1319999999999997</v>
      </c>
      <c r="T11" s="46"/>
      <c r="U11" s="7"/>
      <c r="V11" s="7"/>
      <c r="W11" s="7"/>
      <c r="X11" s="7"/>
    </row>
    <row r="12" spans="2:41">
      <c r="B12" s="49"/>
      <c r="R12" s="47">
        <v>12.45</v>
      </c>
      <c r="S12" s="48">
        <v>13.04</v>
      </c>
      <c r="T12" s="46"/>
      <c r="U12" s="7"/>
      <c r="V12" s="7"/>
      <c r="W12" s="7"/>
      <c r="X12" s="7"/>
    </row>
    <row r="13" spans="2:41">
      <c r="B13" s="49"/>
      <c r="D13" s="36"/>
      <c r="R13" s="47">
        <v>16.14</v>
      </c>
      <c r="S13" s="48">
        <v>16.95</v>
      </c>
      <c r="T13" s="46"/>
      <c r="U13" s="7"/>
      <c r="V13" s="7"/>
      <c r="W13" s="7"/>
      <c r="X13" s="7"/>
    </row>
    <row r="14" spans="2:41">
      <c r="B14" s="49"/>
      <c r="C14" s="28">
        <v>16.504999999999999</v>
      </c>
      <c r="D14" s="36"/>
      <c r="R14" s="7"/>
      <c r="S14" s="7"/>
      <c r="T14" s="46"/>
      <c r="U14" s="7"/>
      <c r="V14" s="7"/>
      <c r="W14" s="7"/>
      <c r="X14" s="7"/>
    </row>
    <row r="15" spans="2:41">
      <c r="B15" s="49"/>
      <c r="C15" s="28">
        <f>0.75*C14</f>
        <v>12.37875</v>
      </c>
      <c r="D15" s="36"/>
      <c r="R15" s="7"/>
      <c r="S15" s="7"/>
      <c r="T15" s="7"/>
      <c r="U15" s="7"/>
      <c r="V15" s="7"/>
      <c r="W15" s="7"/>
    </row>
    <row r="16" spans="2:41">
      <c r="B16" s="49"/>
      <c r="C16" s="28">
        <f>0.5*C14</f>
        <v>8.2524999999999995</v>
      </c>
      <c r="D16" s="36"/>
      <c r="R16" s="44" t="s">
        <v>6485</v>
      </c>
      <c r="S16" s="44" t="s">
        <v>6487</v>
      </c>
      <c r="T16" s="46"/>
      <c r="U16" s="7"/>
      <c r="V16" s="7"/>
      <c r="W16" s="7"/>
    </row>
    <row r="17" spans="2:30">
      <c r="B17" s="49"/>
      <c r="C17" s="26"/>
      <c r="D17" s="36"/>
      <c r="R17" s="50">
        <v>8.4499999999999993</v>
      </c>
      <c r="S17" s="51">
        <v>47.3</v>
      </c>
      <c r="T17" s="52"/>
      <c r="U17" s="53">
        <v>12.45</v>
      </c>
      <c r="V17" s="54">
        <f xml:space="preserve"> 0.2861*U17 + 44.883</f>
        <v>48.444945000000004</v>
      </c>
      <c r="W17" s="7"/>
    </row>
    <row r="18" spans="2:30">
      <c r="B18" s="49"/>
      <c r="C18" s="26"/>
      <c r="D18" s="36"/>
      <c r="R18" s="50">
        <v>16.498999999999999</v>
      </c>
      <c r="S18" s="51">
        <v>49.5</v>
      </c>
      <c r="T18" s="52"/>
      <c r="U18" s="53"/>
      <c r="V18" s="52"/>
      <c r="W18" s="7"/>
    </row>
    <row r="19" spans="2:30">
      <c r="C19" s="49"/>
      <c r="R19" s="7"/>
      <c r="S19" s="7"/>
      <c r="T19" s="7"/>
      <c r="U19" s="7"/>
      <c r="V19" s="55"/>
      <c r="W19" s="7"/>
    </row>
    <row r="20" spans="2:30">
      <c r="R20" s="100" t="s">
        <v>6485</v>
      </c>
      <c r="S20" s="100" t="s">
        <v>6621</v>
      </c>
      <c r="T20" s="101"/>
      <c r="U20" s="101"/>
      <c r="V20" s="102"/>
      <c r="W20" s="7"/>
    </row>
    <row r="21" spans="2:30">
      <c r="R21" s="50">
        <v>8.4499999999999993</v>
      </c>
      <c r="S21" s="56">
        <f>472+2.9</f>
        <v>474.9</v>
      </c>
      <c r="T21" s="7"/>
      <c r="U21" s="53">
        <v>12.45</v>
      </c>
      <c r="V21" s="57">
        <f xml:space="preserve"> 1.3666*U21 + 463.35</f>
        <v>480.36417</v>
      </c>
      <c r="W21" s="7"/>
    </row>
    <row r="22" spans="2:30">
      <c r="R22" s="50">
        <v>16.498999999999999</v>
      </c>
      <c r="S22" s="56">
        <f>483+2.9</f>
        <v>485.9</v>
      </c>
      <c r="T22" s="53"/>
      <c r="U22" s="53"/>
      <c r="V22" s="24"/>
      <c r="W22" s="7"/>
    </row>
    <row r="23" spans="2:30">
      <c r="R23" s="7"/>
      <c r="S23" s="7"/>
      <c r="T23" s="47"/>
      <c r="U23" s="7"/>
      <c r="V23" s="55"/>
      <c r="W23" s="7"/>
    </row>
    <row r="24" spans="2:30">
      <c r="R24" s="44" t="s">
        <v>6485</v>
      </c>
      <c r="S24" s="44" t="s">
        <v>6488</v>
      </c>
      <c r="T24" s="7"/>
      <c r="U24" s="7"/>
      <c r="V24" s="55"/>
      <c r="W24" s="7"/>
    </row>
    <row r="25" spans="2:30">
      <c r="O25" s="9"/>
      <c r="P25" s="9"/>
      <c r="R25" s="50">
        <v>8.4499999999999993</v>
      </c>
      <c r="S25" s="56">
        <v>472</v>
      </c>
      <c r="T25" s="7"/>
      <c r="U25" s="53">
        <v>12.45</v>
      </c>
      <c r="V25" s="57">
        <f xml:space="preserve"> 1.3666*U25 + 460.45</f>
        <v>477.46416999999997</v>
      </c>
      <c r="W25" s="7"/>
    </row>
    <row r="26" spans="2:30">
      <c r="M26" s="36"/>
      <c r="P26" s="36"/>
      <c r="R26" s="50">
        <v>16.498999999999999</v>
      </c>
      <c r="S26" s="56">
        <v>483</v>
      </c>
      <c r="T26" s="53">
        <f>S26-S25</f>
        <v>11</v>
      </c>
      <c r="U26" s="53"/>
      <c r="V26" s="24">
        <f>V25+T27</f>
        <v>480.36416999999994</v>
      </c>
      <c r="W26" s="7"/>
      <c r="AA26" s="36"/>
      <c r="AD26" s="36"/>
    </row>
    <row r="27" spans="2:30">
      <c r="M27" s="36"/>
      <c r="R27" s="7"/>
      <c r="S27" s="7"/>
      <c r="T27" s="47">
        <f>485.9-S26</f>
        <v>2.8999999999999773</v>
      </c>
      <c r="U27" s="7"/>
      <c r="V27" s="55"/>
      <c r="W27" s="7"/>
      <c r="AA27" s="36"/>
      <c r="AD27" s="36"/>
    </row>
    <row r="28" spans="2:30">
      <c r="M28" s="36"/>
      <c r="P28" s="36"/>
      <c r="R28" s="44" t="s">
        <v>6485</v>
      </c>
      <c r="S28" s="44" t="s">
        <v>6489</v>
      </c>
      <c r="T28" s="7"/>
      <c r="U28" s="7"/>
      <c r="V28" s="55"/>
      <c r="W28" s="7"/>
      <c r="AA28" s="36"/>
      <c r="AD28" s="36"/>
    </row>
    <row r="29" spans="2:30">
      <c r="M29" s="36"/>
      <c r="R29" s="50">
        <v>8.4499999999999993</v>
      </c>
      <c r="S29" s="58">
        <v>800</v>
      </c>
      <c r="T29" s="7"/>
      <c r="U29" s="53">
        <v>12.45</v>
      </c>
      <c r="V29" s="54">
        <f xml:space="preserve"> 2.9817*U29 + 774.8</f>
        <v>811.92216499999995</v>
      </c>
      <c r="W29" s="7"/>
      <c r="AA29" s="36"/>
      <c r="AD29" s="36"/>
    </row>
    <row r="30" spans="2:30">
      <c r="M30" s="36"/>
      <c r="P30" s="36"/>
      <c r="Q30" s="9"/>
      <c r="R30" s="50">
        <v>16.498999999999999</v>
      </c>
      <c r="S30" s="58">
        <v>824</v>
      </c>
      <c r="T30" s="47"/>
      <c r="U30" s="47"/>
      <c r="V30" s="59"/>
      <c r="W30" s="7"/>
      <c r="AA30" s="36"/>
      <c r="AD30" s="36"/>
    </row>
    <row r="31" spans="2:30">
      <c r="M31" s="36"/>
      <c r="Q31" s="36"/>
      <c r="W31" s="60"/>
      <c r="AA31" s="36"/>
      <c r="AD31" s="36"/>
    </row>
    <row r="32" spans="2:30">
      <c r="M32" s="36"/>
      <c r="P32" s="26"/>
      <c r="R32" s="44" t="s">
        <v>6485</v>
      </c>
      <c r="S32" s="44" t="s">
        <v>6490</v>
      </c>
      <c r="T32" s="7"/>
      <c r="U32" s="7"/>
      <c r="V32" s="55"/>
      <c r="W32" s="60"/>
      <c r="AA32" s="36"/>
      <c r="AD32" s="36"/>
    </row>
    <row r="33" spans="17:34">
      <c r="Q33" s="36"/>
      <c r="R33" s="50">
        <v>8.4499999999999993</v>
      </c>
      <c r="S33" s="51">
        <v>4.75</v>
      </c>
      <c r="T33" s="7"/>
      <c r="U33" s="53">
        <v>12.45</v>
      </c>
      <c r="V33" s="54">
        <f xml:space="preserve"> -0.2485*U33 + 6.8496</f>
        <v>3.7557749999999999</v>
      </c>
      <c r="W33" s="60"/>
    </row>
    <row r="34" spans="17:34">
      <c r="R34" s="50">
        <v>16.498999999999999</v>
      </c>
      <c r="S34" s="51">
        <v>2.75</v>
      </c>
      <c r="T34" s="47"/>
      <c r="U34" s="47"/>
      <c r="V34" s="59"/>
      <c r="W34" s="60"/>
      <c r="AD34" s="36"/>
      <c r="AG34" s="36"/>
      <c r="AH34" s="36"/>
    </row>
    <row r="35" spans="17:34">
      <c r="Q35" s="36"/>
      <c r="W35" s="55"/>
      <c r="AD35" s="36"/>
    </row>
    <row r="36" spans="17:34">
      <c r="R36" s="44" t="s">
        <v>6485</v>
      </c>
      <c r="S36" s="44" t="s">
        <v>6491</v>
      </c>
      <c r="T36" s="7"/>
      <c r="U36" s="7"/>
      <c r="V36" s="55"/>
      <c r="AD36" s="36"/>
      <c r="AG36" s="36"/>
      <c r="AH36" s="36"/>
    </row>
    <row r="37" spans="17:34">
      <c r="Q37" s="26"/>
      <c r="R37" s="50">
        <v>8.4499999999999993</v>
      </c>
      <c r="S37" s="61">
        <v>1035</v>
      </c>
      <c r="T37" s="7"/>
      <c r="U37" s="53">
        <v>12.45</v>
      </c>
      <c r="V37" s="62">
        <f xml:space="preserve"> 69.201*U37 + 450.25</f>
        <v>1311.8024499999999</v>
      </c>
      <c r="AD37" s="36"/>
    </row>
    <row r="38" spans="17:34">
      <c r="R38" s="50">
        <v>16.498999999999999</v>
      </c>
      <c r="S38" s="61">
        <v>1592</v>
      </c>
      <c r="T38" s="47"/>
      <c r="U38" s="47"/>
      <c r="V38" s="59"/>
      <c r="AD38" s="36"/>
    </row>
    <row r="39" spans="17:34">
      <c r="AD39" s="36"/>
    </row>
    <row r="40" spans="17:34">
      <c r="AD40" s="36"/>
    </row>
    <row r="41" spans="17:34">
      <c r="AD41" s="36"/>
    </row>
    <row r="42" spans="17:34">
      <c r="R42" s="22">
        <f>(993.4-32)*5/9</f>
        <v>534.11111111111109</v>
      </c>
    </row>
    <row r="43" spans="17:34">
      <c r="R43" s="22">
        <f>(1000.9-32)*5/9</f>
        <v>538.27777777777783</v>
      </c>
    </row>
    <row r="45" spans="17:34">
      <c r="R45" t="s">
        <v>6492</v>
      </c>
      <c r="S45" s="9" t="s">
        <v>6493</v>
      </c>
      <c r="T45" s="9" t="s">
        <v>6494</v>
      </c>
      <c r="U45" s="63">
        <v>0.75</v>
      </c>
      <c r="V45" s="63">
        <v>0.5</v>
      </c>
    </row>
    <row r="46" spans="17:34">
      <c r="R46" t="s">
        <v>6487</v>
      </c>
      <c r="S46">
        <v>49.82</v>
      </c>
      <c r="T46">
        <v>50.08</v>
      </c>
      <c r="U46">
        <v>50.12</v>
      </c>
      <c r="V46">
        <v>51.05</v>
      </c>
      <c r="Z46" s="64"/>
    </row>
    <row r="47" spans="17:34">
      <c r="R47" t="s">
        <v>6495</v>
      </c>
      <c r="S47">
        <v>10.97</v>
      </c>
      <c r="T47">
        <v>10.93</v>
      </c>
      <c r="U47">
        <v>8.11</v>
      </c>
      <c r="V47">
        <v>5.79</v>
      </c>
      <c r="Z47" s="65"/>
    </row>
    <row r="48" spans="17:34">
      <c r="R48" t="s">
        <v>6496</v>
      </c>
      <c r="S48">
        <v>2.79</v>
      </c>
      <c r="T48">
        <v>2.78</v>
      </c>
      <c r="U48">
        <v>2.02</v>
      </c>
      <c r="V48">
        <v>1.41</v>
      </c>
      <c r="Z48" s="64"/>
    </row>
    <row r="49" spans="18:22">
      <c r="R49" t="s">
        <v>6497</v>
      </c>
      <c r="S49" s="9" t="s">
        <v>6498</v>
      </c>
      <c r="T49" s="9" t="s">
        <v>6498</v>
      </c>
      <c r="U49" s="9" t="s">
        <v>6498</v>
      </c>
      <c r="V49" s="9" t="s">
        <v>6498</v>
      </c>
    </row>
    <row r="51" spans="18:22">
      <c r="R51" t="s">
        <v>6488</v>
      </c>
      <c r="S51">
        <v>480.43</v>
      </c>
      <c r="T51">
        <v>474.62</v>
      </c>
      <c r="U51">
        <v>479.64</v>
      </c>
      <c r="V51">
        <v>475.31</v>
      </c>
    </row>
  </sheetData>
  <mergeCells count="3">
    <mergeCell ref="I4:J4"/>
    <mergeCell ref="L4:M4"/>
    <mergeCell ref="O4:P4"/>
  </mergeCells>
  <pageMargins left="0.7" right="0.7" top="0.75" bottom="0.75" header="0.3" footer="0.3"/>
  <pageSetup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7" zoomScaleNormal="77" workbookViewId="0">
      <selection activeCell="R37" sqref="R37"/>
    </sheetView>
  </sheetViews>
  <sheetFormatPr defaultColWidth="8.85546875" defaultRowHeight="15"/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rgb="FFFFFF00"/>
  </sheetPr>
  <dimension ref="B1:N30"/>
  <sheetViews>
    <sheetView topLeftCell="C1" zoomScaleNormal="77" workbookViewId="0">
      <selection activeCell="C2" sqref="C2"/>
    </sheetView>
  </sheetViews>
  <sheetFormatPr defaultColWidth="10" defaultRowHeight="15.75"/>
  <cols>
    <col min="1" max="1" width="2.7109375" style="66" customWidth="1"/>
    <col min="2" max="2" width="26.85546875" style="66" bestFit="1" customWidth="1"/>
    <col min="3" max="3" width="19.42578125" style="66" customWidth="1"/>
    <col min="4" max="4" width="29.42578125" style="66" customWidth="1"/>
    <col min="5" max="5" width="11.42578125" style="66" customWidth="1"/>
    <col min="6" max="6" width="11.28515625" style="66" customWidth="1"/>
    <col min="7" max="8" width="10" style="66"/>
    <col min="9" max="9" width="39.28515625" style="66" customWidth="1"/>
    <col min="10" max="10" width="15.85546875" style="108" customWidth="1"/>
    <col min="11" max="11" width="22" style="66" customWidth="1"/>
    <col min="12" max="12" width="120.85546875" style="66" bestFit="1" customWidth="1"/>
    <col min="13" max="13" width="12.42578125" style="66" customWidth="1"/>
    <col min="14" max="14" width="10.7109375" style="66" customWidth="1"/>
    <col min="15" max="16384" width="10" style="66"/>
  </cols>
  <sheetData>
    <row r="1" spans="2:14" ht="21.6" customHeight="1">
      <c r="B1" s="67" t="s">
        <v>6499</v>
      </c>
      <c r="C1" s="67"/>
      <c r="D1" s="67" t="s">
        <v>3405</v>
      </c>
      <c r="E1" s="67" t="str">
        <f>IF(AND(C1&gt;8.2,C1&lt;= 10.3),"ELINK (3)",IF(AND(C1&gt;10.3,C1&lt;=14.4),"ELINK (2)","ELINK"))</f>
        <v>ELINK</v>
      </c>
    </row>
    <row r="2" spans="2:14" ht="20.45" customHeight="1">
      <c r="B2" s="68" t="s">
        <v>6500</v>
      </c>
      <c r="C2" s="68" t="s">
        <v>6501</v>
      </c>
      <c r="D2" s="68" t="s">
        <v>6502</v>
      </c>
      <c r="E2" s="68" t="s">
        <v>6503</v>
      </c>
      <c r="F2" s="68" t="s">
        <v>6504</v>
      </c>
      <c r="G2" s="68" t="s">
        <v>6505</v>
      </c>
      <c r="H2" s="68" t="s">
        <v>6506</v>
      </c>
      <c r="I2" s="68" t="s">
        <v>6624</v>
      </c>
      <c r="J2" s="109" t="s">
        <v>6625</v>
      </c>
      <c r="K2" s="68" t="s">
        <v>6507</v>
      </c>
      <c r="L2" s="68" t="s">
        <v>6508</v>
      </c>
      <c r="M2" s="69"/>
    </row>
    <row r="3" spans="2:14">
      <c r="B3" s="66" t="s">
        <v>6509</v>
      </c>
      <c r="C3" s="66" t="s">
        <v>6510</v>
      </c>
      <c r="D3" s="66" t="s">
        <v>6511</v>
      </c>
      <c r="E3" s="70" t="s">
        <v>6498</v>
      </c>
      <c r="F3" s="99">
        <v>387</v>
      </c>
      <c r="G3" s="103">
        <v>0.8</v>
      </c>
      <c r="H3" s="103">
        <v>0.95</v>
      </c>
      <c r="I3" s="103" t="s">
        <v>785</v>
      </c>
      <c r="J3" s="110"/>
      <c r="K3" s="72" t="s">
        <v>6498</v>
      </c>
      <c r="N3" s="73"/>
    </row>
    <row r="4" spans="2:14">
      <c r="B4" s="66" t="s">
        <v>6509</v>
      </c>
      <c r="C4" s="66" t="s">
        <v>6510</v>
      </c>
      <c r="D4" s="66" t="s">
        <v>6512</v>
      </c>
      <c r="E4" s="66" t="s">
        <v>3405</v>
      </c>
      <c r="F4" s="99">
        <v>10</v>
      </c>
      <c r="G4" s="104">
        <v>8</v>
      </c>
      <c r="H4" s="104">
        <v>16.5</v>
      </c>
      <c r="I4" s="103" t="s">
        <v>14</v>
      </c>
      <c r="J4" s="111">
        <v>0</v>
      </c>
      <c r="K4" s="72" t="s">
        <v>6498</v>
      </c>
      <c r="L4" s="66" t="s">
        <v>6513</v>
      </c>
      <c r="N4" s="73"/>
    </row>
    <row r="5" spans="2:14">
      <c r="B5" s="66" t="s">
        <v>6514</v>
      </c>
      <c r="C5" s="66" t="s">
        <v>6510</v>
      </c>
      <c r="D5" s="66" t="s">
        <v>6515</v>
      </c>
      <c r="E5" s="66" t="s">
        <v>6516</v>
      </c>
      <c r="F5" s="99">
        <v>170</v>
      </c>
      <c r="G5" s="105">
        <v>3500</v>
      </c>
      <c r="H5" s="105">
        <v>4500</v>
      </c>
      <c r="I5" s="103" t="s">
        <v>347</v>
      </c>
      <c r="J5" s="112">
        <v>0</v>
      </c>
      <c r="K5" s="72" t="s">
        <v>6498</v>
      </c>
      <c r="L5" s="66" t="s">
        <v>6517</v>
      </c>
      <c r="N5" s="73"/>
    </row>
    <row r="6" spans="2:14">
      <c r="B6" s="66" t="s">
        <v>6514</v>
      </c>
      <c r="C6" s="66" t="s">
        <v>6510</v>
      </c>
      <c r="D6" s="66" t="s">
        <v>6518</v>
      </c>
      <c r="E6" s="66" t="s">
        <v>45</v>
      </c>
      <c r="F6" s="99">
        <v>163</v>
      </c>
      <c r="G6" s="106">
        <v>25</v>
      </c>
      <c r="H6" s="106">
        <v>45</v>
      </c>
      <c r="I6" s="103" t="s">
        <v>333</v>
      </c>
      <c r="J6" s="113"/>
      <c r="K6" s="72" t="s">
        <v>6498</v>
      </c>
      <c r="N6" s="73"/>
    </row>
    <row r="7" spans="2:14">
      <c r="B7" s="66" t="s">
        <v>6519</v>
      </c>
      <c r="C7" s="66" t="s">
        <v>6510</v>
      </c>
      <c r="D7" s="66" t="s">
        <v>6520</v>
      </c>
      <c r="E7" s="66" t="s">
        <v>42</v>
      </c>
      <c r="F7" s="99">
        <v>22</v>
      </c>
      <c r="G7" s="105">
        <v>25</v>
      </c>
      <c r="H7" s="105">
        <v>35</v>
      </c>
      <c r="I7" s="103" t="s">
        <v>41</v>
      </c>
      <c r="J7" s="112"/>
      <c r="K7" s="72" t="s">
        <v>6498</v>
      </c>
      <c r="N7" s="73"/>
    </row>
    <row r="8" spans="2:14">
      <c r="B8" s="66" t="s">
        <v>6519</v>
      </c>
      <c r="C8" s="66" t="s">
        <v>6510</v>
      </c>
      <c r="D8" s="66" t="s">
        <v>6521</v>
      </c>
      <c r="E8" s="66" t="s">
        <v>45</v>
      </c>
      <c r="F8" s="99">
        <v>23</v>
      </c>
      <c r="G8" s="105">
        <v>55</v>
      </c>
      <c r="H8" s="105">
        <v>80</v>
      </c>
      <c r="I8" s="103" t="s">
        <v>44</v>
      </c>
      <c r="J8" s="112"/>
      <c r="K8" s="72" t="s">
        <v>6498</v>
      </c>
      <c r="N8" s="73"/>
    </row>
    <row r="9" spans="2:14">
      <c r="B9" s="66" t="s">
        <v>6519</v>
      </c>
      <c r="C9" s="66" t="s">
        <v>6510</v>
      </c>
      <c r="D9" s="66" t="s">
        <v>6522</v>
      </c>
      <c r="E9" s="66" t="s">
        <v>50</v>
      </c>
      <c r="F9" s="99">
        <v>25</v>
      </c>
      <c r="G9" s="105">
        <v>1.0122</v>
      </c>
      <c r="H9" s="105">
        <v>1.0132000000000001</v>
      </c>
      <c r="I9" s="103" t="s">
        <v>49</v>
      </c>
      <c r="J9" s="112"/>
      <c r="K9" s="72" t="s">
        <v>6498</v>
      </c>
      <c r="N9" s="73"/>
    </row>
    <row r="10" spans="2:14">
      <c r="B10" s="66" t="s">
        <v>6514</v>
      </c>
      <c r="C10" s="66" t="s">
        <v>6510</v>
      </c>
      <c r="D10" s="66" t="s">
        <v>6523</v>
      </c>
      <c r="E10" s="66" t="s">
        <v>45</v>
      </c>
      <c r="F10" s="99">
        <v>29</v>
      </c>
      <c r="G10" s="105">
        <v>15</v>
      </c>
      <c r="H10" s="105">
        <v>40</v>
      </c>
      <c r="I10" s="103" t="s">
        <v>58</v>
      </c>
      <c r="J10" s="112"/>
      <c r="K10" s="72" t="s">
        <v>6498</v>
      </c>
      <c r="N10" s="73"/>
    </row>
    <row r="11" spans="2:14">
      <c r="B11" s="66" t="s">
        <v>6524</v>
      </c>
      <c r="C11" s="66" t="s">
        <v>6510</v>
      </c>
      <c r="D11" s="66" t="s">
        <v>6525</v>
      </c>
      <c r="E11" s="66" t="s">
        <v>42</v>
      </c>
      <c r="F11" s="99">
        <v>347</v>
      </c>
      <c r="G11" s="105">
        <v>27</v>
      </c>
      <c r="H11" s="105">
        <v>32</v>
      </c>
      <c r="I11" s="103" t="s">
        <v>705</v>
      </c>
      <c r="J11" s="112"/>
      <c r="K11" s="72" t="s">
        <v>6498</v>
      </c>
      <c r="N11" s="73"/>
    </row>
    <row r="12" spans="2:14">
      <c r="B12" s="66" t="s">
        <v>6524</v>
      </c>
      <c r="C12" s="66" t="s">
        <v>6510</v>
      </c>
      <c r="D12" s="66" t="s">
        <v>6526</v>
      </c>
      <c r="E12" s="66" t="s">
        <v>42</v>
      </c>
      <c r="F12" s="99">
        <v>356</v>
      </c>
      <c r="G12" s="105">
        <v>8</v>
      </c>
      <c r="H12" s="105">
        <v>11</v>
      </c>
      <c r="I12" s="103" t="s">
        <v>723</v>
      </c>
      <c r="J12" s="112"/>
      <c r="K12" s="72" t="s">
        <v>6498</v>
      </c>
      <c r="N12" s="73"/>
    </row>
    <row r="13" spans="2:14" ht="10.35" customHeight="1">
      <c r="B13" s="74"/>
      <c r="C13" s="74"/>
      <c r="D13" s="75"/>
      <c r="E13" s="74"/>
      <c r="F13" s="74"/>
      <c r="G13" s="74"/>
      <c r="H13" s="74"/>
      <c r="I13" s="74"/>
      <c r="J13" s="114"/>
      <c r="K13" s="74"/>
      <c r="L13" s="74"/>
      <c r="N13" s="73"/>
    </row>
    <row r="14" spans="2:14">
      <c r="B14" s="66" t="s">
        <v>6514</v>
      </c>
      <c r="C14" s="66" t="s">
        <v>6527</v>
      </c>
      <c r="D14" s="66" t="s">
        <v>6528</v>
      </c>
      <c r="E14" s="66" t="s">
        <v>42</v>
      </c>
      <c r="F14" s="99">
        <v>285</v>
      </c>
      <c r="G14" s="72" t="s">
        <v>6498</v>
      </c>
      <c r="H14" s="72" t="s">
        <v>6498</v>
      </c>
      <c r="I14" s="103" t="s">
        <v>581</v>
      </c>
      <c r="J14" s="115">
        <f xml:space="preserve"> 1.3666*C1 + 463.35</f>
        <v>463.35</v>
      </c>
      <c r="K14" s="107" t="s">
        <v>6622</v>
      </c>
      <c r="L14" s="77" t="s">
        <v>6529</v>
      </c>
    </row>
    <row r="15" spans="2:14">
      <c r="B15" s="66" t="s">
        <v>6514</v>
      </c>
      <c r="C15" s="66" t="s">
        <v>6527</v>
      </c>
      <c r="D15" s="66" t="s">
        <v>6530</v>
      </c>
      <c r="E15" s="66" t="s">
        <v>6531</v>
      </c>
      <c r="F15" s="99">
        <v>390</v>
      </c>
      <c r="G15" s="72" t="s">
        <v>6498</v>
      </c>
      <c r="H15" s="72" t="s">
        <v>6498</v>
      </c>
      <c r="I15" s="103" t="s">
        <v>791</v>
      </c>
      <c r="J15" s="76">
        <f xml:space="preserve"> 0.2733*C1 + 44.99</f>
        <v>44.99</v>
      </c>
      <c r="K15" s="76" t="s">
        <v>6620</v>
      </c>
      <c r="L15" s="77" t="s">
        <v>6529</v>
      </c>
    </row>
    <row r="16" spans="2:14" ht="10.35" customHeight="1">
      <c r="B16" s="74"/>
      <c r="C16" s="74"/>
      <c r="D16" s="74"/>
      <c r="E16" s="74"/>
      <c r="F16" s="74"/>
      <c r="G16" s="74"/>
      <c r="H16" s="74"/>
      <c r="I16" s="74"/>
      <c r="J16" s="114"/>
      <c r="K16" s="78"/>
      <c r="L16" s="79"/>
    </row>
    <row r="17" spans="2:12">
      <c r="B17" s="66" t="s">
        <v>6532</v>
      </c>
      <c r="C17" s="66" t="s">
        <v>6527</v>
      </c>
      <c r="D17" s="66" t="s">
        <v>6533</v>
      </c>
      <c r="E17" s="66" t="s">
        <v>50</v>
      </c>
      <c r="F17" s="99">
        <v>399</v>
      </c>
      <c r="G17" s="72" t="s">
        <v>6498</v>
      </c>
      <c r="H17" s="72" t="s">
        <v>6498</v>
      </c>
      <c r="I17" s="103" t="s">
        <v>809</v>
      </c>
      <c r="J17" s="115">
        <f>$J$15*K17</f>
        <v>9.4978888888888893</v>
      </c>
      <c r="K17" s="80">
        <v>0.21111111111111111</v>
      </c>
      <c r="L17" s="66" t="s">
        <v>6534</v>
      </c>
    </row>
    <row r="18" spans="2:12">
      <c r="B18" s="66" t="s">
        <v>6532</v>
      </c>
      <c r="C18" s="66" t="s">
        <v>6527</v>
      </c>
      <c r="D18" s="66" t="s">
        <v>6535</v>
      </c>
      <c r="E18" s="66" t="s">
        <v>50</v>
      </c>
      <c r="F18" s="99">
        <v>408</v>
      </c>
      <c r="G18" s="72" t="s">
        <v>6498</v>
      </c>
      <c r="H18" s="72" t="s">
        <v>6498</v>
      </c>
      <c r="I18" s="103" t="s">
        <v>827</v>
      </c>
      <c r="J18" s="115">
        <f>$J$15*K18</f>
        <v>2.4994444444444444</v>
      </c>
      <c r="K18" s="80">
        <v>5.5555555555555552E-2</v>
      </c>
      <c r="L18" s="66" t="s">
        <v>6534</v>
      </c>
    </row>
    <row r="19" spans="2:12">
      <c r="B19" s="66" t="s">
        <v>6532</v>
      </c>
      <c r="C19" s="66" t="s">
        <v>6527</v>
      </c>
      <c r="D19" s="66" t="s">
        <v>6536</v>
      </c>
      <c r="E19" s="66" t="s">
        <v>50</v>
      </c>
      <c r="F19" s="99">
        <v>417</v>
      </c>
      <c r="G19" s="72" t="s">
        <v>6498</v>
      </c>
      <c r="H19" s="72" t="s">
        <v>6498</v>
      </c>
      <c r="I19" s="103" t="s">
        <v>845</v>
      </c>
      <c r="J19" s="115">
        <f>$J$15*K19</f>
        <v>0.86344444444444446</v>
      </c>
      <c r="K19" s="80">
        <v>1.9191919191919191E-2</v>
      </c>
      <c r="L19" s="66" t="s">
        <v>6534</v>
      </c>
    </row>
    <row r="20" spans="2:12" ht="10.35" customHeight="1">
      <c r="B20" s="74"/>
      <c r="C20" s="74"/>
      <c r="D20" s="74"/>
      <c r="E20" s="74"/>
      <c r="F20" s="74"/>
      <c r="G20" s="74"/>
      <c r="H20" s="74"/>
      <c r="I20" s="74"/>
      <c r="J20" s="114"/>
      <c r="K20" s="74"/>
      <c r="L20" s="74"/>
    </row>
    <row r="21" spans="2:12">
      <c r="B21" s="66" t="s">
        <v>6537</v>
      </c>
      <c r="C21" s="66" t="s">
        <v>6527</v>
      </c>
      <c r="D21" s="66" t="s">
        <v>6473</v>
      </c>
      <c r="E21" s="66" t="s">
        <v>6538</v>
      </c>
      <c r="F21" s="99">
        <v>360</v>
      </c>
      <c r="G21" s="72" t="s">
        <v>6498</v>
      </c>
      <c r="H21" s="72" t="s">
        <v>6498</v>
      </c>
      <c r="I21" s="103" t="s">
        <v>731</v>
      </c>
      <c r="J21" s="76">
        <f xml:space="preserve"> 0.3479*C1 - 1.9893</f>
        <v>-1.9893000000000001</v>
      </c>
      <c r="K21" s="76" t="s">
        <v>6616</v>
      </c>
      <c r="L21" s="77" t="s">
        <v>6529</v>
      </c>
    </row>
    <row r="22" spans="2:12" ht="10.35" customHeight="1">
      <c r="B22" s="74"/>
      <c r="C22" s="74"/>
      <c r="D22" s="74"/>
      <c r="E22" s="74"/>
      <c r="F22" s="74"/>
      <c r="G22" s="74"/>
      <c r="H22" s="74"/>
      <c r="I22" s="74"/>
      <c r="J22" s="114"/>
      <c r="K22" s="74"/>
      <c r="L22" s="74"/>
    </row>
    <row r="23" spans="2:12">
      <c r="B23" s="66" t="s">
        <v>6539</v>
      </c>
      <c r="C23" s="66" t="s">
        <v>6527</v>
      </c>
      <c r="D23" s="66" t="s">
        <v>6489</v>
      </c>
      <c r="E23" s="66" t="s">
        <v>42</v>
      </c>
      <c r="F23" s="99">
        <v>28</v>
      </c>
      <c r="G23" s="72" t="s">
        <v>6498</v>
      </c>
      <c r="H23" s="72" t="s">
        <v>6498</v>
      </c>
      <c r="I23" s="103" t="s">
        <v>56</v>
      </c>
      <c r="J23" s="76">
        <f xml:space="preserve"> 2.9817*C1 + 774.8</f>
        <v>774.8</v>
      </c>
      <c r="K23" s="76" t="s">
        <v>6617</v>
      </c>
      <c r="L23" s="77" t="s">
        <v>6529</v>
      </c>
    </row>
    <row r="24" spans="2:12" ht="10.35" customHeight="1">
      <c r="B24" s="74"/>
      <c r="C24" s="74"/>
      <c r="D24" s="74"/>
      <c r="E24" s="74"/>
      <c r="F24" s="74"/>
      <c r="G24" s="74"/>
      <c r="H24" s="74"/>
      <c r="I24" s="74"/>
      <c r="J24" s="114"/>
      <c r="K24" s="74"/>
      <c r="L24" s="74"/>
    </row>
    <row r="25" spans="2:12">
      <c r="B25" s="66" t="s">
        <v>6540</v>
      </c>
      <c r="C25" s="66" t="s">
        <v>6527</v>
      </c>
      <c r="D25" s="66" t="s">
        <v>6541</v>
      </c>
      <c r="E25" s="66" t="s">
        <v>45</v>
      </c>
      <c r="F25" s="99">
        <v>55</v>
      </c>
      <c r="G25" s="72" t="s">
        <v>6498</v>
      </c>
      <c r="H25" s="72" t="s">
        <v>6498</v>
      </c>
      <c r="I25" s="103" t="s">
        <v>112</v>
      </c>
      <c r="J25" s="76">
        <f xml:space="preserve"> -0.2485*C1 + 6.8496</f>
        <v>6.8495999999999997</v>
      </c>
      <c r="K25" s="76" t="s">
        <v>6618</v>
      </c>
      <c r="L25" s="77" t="s">
        <v>6529</v>
      </c>
    </row>
    <row r="26" spans="2:12">
      <c r="B26" s="66" t="s">
        <v>6540</v>
      </c>
      <c r="C26" s="66" t="s">
        <v>6527</v>
      </c>
      <c r="D26" s="66" t="s">
        <v>6542</v>
      </c>
      <c r="E26" s="66" t="s">
        <v>45</v>
      </c>
      <c r="F26" s="99">
        <v>290</v>
      </c>
      <c r="G26" s="72" t="s">
        <v>6498</v>
      </c>
      <c r="H26" s="72" t="s">
        <v>6498</v>
      </c>
      <c r="I26" s="103" t="s">
        <v>591</v>
      </c>
      <c r="J26" s="76">
        <f xml:space="preserve"> -0.2485*C1 + 6.8496</f>
        <v>6.8495999999999997</v>
      </c>
      <c r="K26" s="76" t="s">
        <v>6618</v>
      </c>
      <c r="L26" s="77" t="s">
        <v>6529</v>
      </c>
    </row>
    <row r="27" spans="2:12">
      <c r="B27" s="66" t="s">
        <v>6540</v>
      </c>
      <c r="C27" s="66" t="s">
        <v>6527</v>
      </c>
      <c r="D27" s="66" t="s">
        <v>6543</v>
      </c>
      <c r="E27" s="66" t="s">
        <v>45</v>
      </c>
      <c r="F27" s="99">
        <v>286</v>
      </c>
      <c r="G27" s="72" t="s">
        <v>6498</v>
      </c>
      <c r="H27" s="72" t="s">
        <v>6498</v>
      </c>
      <c r="I27" s="103" t="s">
        <v>583</v>
      </c>
      <c r="J27" s="76">
        <f xml:space="preserve"> -0.2485*C1 + 6.8496</f>
        <v>6.8495999999999997</v>
      </c>
      <c r="K27" s="76" t="s">
        <v>6618</v>
      </c>
      <c r="L27" s="77" t="s">
        <v>6529</v>
      </c>
    </row>
    <row r="28" spans="2:12">
      <c r="B28" s="66" t="s">
        <v>6544</v>
      </c>
      <c r="C28" s="66" t="s">
        <v>6527</v>
      </c>
      <c r="D28" s="66" t="s">
        <v>6545</v>
      </c>
      <c r="E28" s="66" t="s">
        <v>15</v>
      </c>
      <c r="F28" s="99">
        <v>358</v>
      </c>
      <c r="G28" s="72" t="s">
        <v>6498</v>
      </c>
      <c r="H28" s="72" t="s">
        <v>6498</v>
      </c>
      <c r="I28" s="103" t="s">
        <v>727</v>
      </c>
      <c r="J28" s="76">
        <f xml:space="preserve"> 69.201*C1 + 450.25</f>
        <v>450.25</v>
      </c>
      <c r="K28" s="76" t="s">
        <v>6619</v>
      </c>
      <c r="L28" s="77" t="s">
        <v>6529</v>
      </c>
    </row>
    <row r="29" spans="2:12" ht="10.35" customHeight="1">
      <c r="B29" s="74"/>
      <c r="C29" s="74"/>
      <c r="D29" s="74"/>
      <c r="E29" s="74"/>
      <c r="F29" s="74"/>
      <c r="G29" s="74"/>
      <c r="H29" s="74"/>
      <c r="I29" s="74"/>
      <c r="J29" s="114"/>
      <c r="K29" s="74"/>
      <c r="L29" s="74"/>
    </row>
    <row r="30" spans="2:12">
      <c r="L30" s="81" t="s">
        <v>6546</v>
      </c>
    </row>
  </sheetData>
  <pageMargins left="0.69930555555555596" right="0.69930555555555596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rgb="FF00B050"/>
  </sheetPr>
  <dimension ref="A2:H54"/>
  <sheetViews>
    <sheetView tabSelected="1" zoomScale="92" zoomScaleNormal="77" workbookViewId="0">
      <pane xSplit="3" ySplit="2" topLeftCell="D28" activePane="bottomRight" state="frozen"/>
      <selection pane="topRight" activeCell="C1" sqref="C1"/>
      <selection pane="bottomLeft" activeCell="A5" sqref="A5"/>
      <selection pane="bottomRight" activeCell="G42" sqref="G42"/>
    </sheetView>
  </sheetViews>
  <sheetFormatPr defaultColWidth="10" defaultRowHeight="15.75"/>
  <cols>
    <col min="1" max="1" width="10" style="66"/>
    <col min="2" max="2" width="5.42578125" style="66" customWidth="1"/>
    <col min="3" max="3" width="11.42578125" style="66" customWidth="1"/>
    <col min="4" max="4" width="42.42578125" style="66" customWidth="1"/>
    <col min="5" max="5" width="10.140625" style="66" customWidth="1"/>
    <col min="6" max="6" width="20.42578125" style="66" bestFit="1" customWidth="1"/>
    <col min="7" max="7" width="20.42578125" style="66" customWidth="1"/>
    <col min="8" max="8" width="89.85546875" style="66" bestFit="1" customWidth="1"/>
    <col min="9" max="16384" width="10" style="66"/>
  </cols>
  <sheetData>
    <row r="2" spans="1:8">
      <c r="B2" s="82" t="s">
        <v>6547</v>
      </c>
      <c r="C2" s="82" t="s">
        <v>6548</v>
      </c>
      <c r="D2" s="82" t="s">
        <v>6502</v>
      </c>
      <c r="E2" s="82" t="s">
        <v>6503</v>
      </c>
      <c r="F2" s="82" t="s">
        <v>6549</v>
      </c>
      <c r="G2" s="82" t="s">
        <v>6625</v>
      </c>
      <c r="H2" s="82" t="s">
        <v>6508</v>
      </c>
    </row>
    <row r="3" spans="1:8" ht="18" customHeight="1">
      <c r="A3" s="66">
        <v>3</v>
      </c>
      <c r="B3" s="70">
        <v>1</v>
      </c>
      <c r="C3" s="83" t="s">
        <v>6550</v>
      </c>
      <c r="D3" s="84" t="s">
        <v>6551</v>
      </c>
      <c r="E3" s="85" t="s">
        <v>42</v>
      </c>
      <c r="F3" s="71">
        <v>442</v>
      </c>
      <c r="G3" s="71">
        <f ca="1">INDIRECT("'"&amp;input!$E$1&amp;"'!E"&amp;F3)</f>
        <v>24.999990463256836</v>
      </c>
      <c r="H3" s="86"/>
    </row>
    <row r="4" spans="1:8" ht="18" customHeight="1">
      <c r="A4" s="66">
        <v>4</v>
      </c>
      <c r="B4" s="70">
        <v>2</v>
      </c>
      <c r="C4" s="83" t="s">
        <v>6552</v>
      </c>
      <c r="D4" s="84" t="s">
        <v>6553</v>
      </c>
      <c r="E4" s="85" t="s">
        <v>45</v>
      </c>
      <c r="F4" s="71">
        <v>443</v>
      </c>
      <c r="G4" s="71">
        <f ca="1">INDIRECT("'"&amp;input!$E$1&amp;"'!E"&amp;F4)</f>
        <v>100</v>
      </c>
      <c r="H4" s="86"/>
    </row>
    <row r="5" spans="1:8" ht="18" customHeight="1">
      <c r="A5" s="66">
        <v>5</v>
      </c>
      <c r="B5" s="70">
        <v>3</v>
      </c>
      <c r="C5" s="83" t="s">
        <v>6554</v>
      </c>
      <c r="D5" s="84" t="s">
        <v>6555</v>
      </c>
      <c r="E5" s="85" t="s">
        <v>6531</v>
      </c>
      <c r="F5" s="71">
        <v>441</v>
      </c>
      <c r="G5" s="71">
        <f ca="1">INDIRECT("'"&amp;input!$E$1&amp;"'!E"&amp;F5)</f>
        <v>1.0122001171112061</v>
      </c>
      <c r="H5" s="86"/>
    </row>
    <row r="6" spans="1:8" ht="18" customHeight="1">
      <c r="A6" s="66">
        <v>6</v>
      </c>
      <c r="B6" s="70">
        <v>4</v>
      </c>
      <c r="C6" s="83" t="s">
        <v>6556</v>
      </c>
      <c r="D6" s="84" t="s">
        <v>6557</v>
      </c>
      <c r="E6" s="85" t="s">
        <v>3405</v>
      </c>
      <c r="F6" s="71">
        <v>445</v>
      </c>
      <c r="G6" s="71">
        <f ca="1">INDIRECT("'"&amp;input!$E$1&amp;"'!E"&amp;F6)/1000</f>
        <v>4.392915344238281E-2</v>
      </c>
      <c r="H6" s="86" t="s">
        <v>6558</v>
      </c>
    </row>
    <row r="7" spans="1:8" ht="18" customHeight="1">
      <c r="A7" s="66">
        <v>7</v>
      </c>
      <c r="B7" s="70">
        <v>5</v>
      </c>
      <c r="C7" s="83" t="s">
        <v>6559</v>
      </c>
      <c r="D7" s="84" t="s">
        <v>6560</v>
      </c>
      <c r="E7" s="85" t="s">
        <v>42</v>
      </c>
      <c r="F7" s="71">
        <v>1368</v>
      </c>
      <c r="G7" s="71">
        <f ca="1">INDIRECT("'"&amp;input!$E$1&amp;"'!E"&amp;F7)</f>
        <v>823.99993896484375</v>
      </c>
      <c r="H7" s="86"/>
    </row>
    <row r="8" spans="1:8" ht="18" customHeight="1">
      <c r="A8" s="66">
        <v>8</v>
      </c>
      <c r="B8" s="70">
        <v>6</v>
      </c>
      <c r="C8" s="83" t="s">
        <v>6561</v>
      </c>
      <c r="D8" s="84" t="s">
        <v>6562</v>
      </c>
      <c r="E8" s="85" t="s">
        <v>42</v>
      </c>
      <c r="F8" s="71">
        <v>1784</v>
      </c>
      <c r="G8" s="71">
        <f ca="1">INDIRECT("'"&amp;input!$E$1&amp;"'!E"&amp;F8)</f>
        <v>823.99993896484375</v>
      </c>
      <c r="H8" s="86"/>
    </row>
    <row r="9" spans="1:8" ht="18" customHeight="1">
      <c r="A9" s="66">
        <v>9</v>
      </c>
      <c r="B9" s="70">
        <v>7</v>
      </c>
      <c r="C9" s="83" t="s">
        <v>6563</v>
      </c>
      <c r="D9" s="84" t="s">
        <v>6564</v>
      </c>
      <c r="E9" s="85" t="s">
        <v>42</v>
      </c>
      <c r="F9" s="71">
        <v>2297</v>
      </c>
      <c r="G9" s="71">
        <f ca="1">INDIRECT("'"&amp;input!$E$1&amp;"'!E"&amp;F9)</f>
        <v>823.99993896484375</v>
      </c>
      <c r="H9" s="86"/>
    </row>
    <row r="10" spans="1:8" ht="18" customHeight="1">
      <c r="A10" s="66">
        <v>10</v>
      </c>
      <c r="B10" s="70">
        <v>8</v>
      </c>
      <c r="C10" s="83" t="s">
        <v>6565</v>
      </c>
      <c r="D10" s="84" t="s">
        <v>6566</v>
      </c>
      <c r="E10" s="85" t="s">
        <v>42</v>
      </c>
      <c r="F10" s="71">
        <v>1892</v>
      </c>
      <c r="G10" s="71">
        <f ca="1">INDIRECT("'"&amp;input!$E$1&amp;"'!E"&amp;F10)</f>
        <v>25.425779342651367</v>
      </c>
      <c r="H10" s="86"/>
    </row>
    <row r="11" spans="1:8" ht="18" customHeight="1">
      <c r="A11" s="66">
        <v>11</v>
      </c>
      <c r="B11" s="70">
        <v>9</v>
      </c>
      <c r="C11" s="83" t="s">
        <v>6567</v>
      </c>
      <c r="D11" s="84" t="s">
        <v>6568</v>
      </c>
      <c r="E11" s="85" t="s">
        <v>42</v>
      </c>
      <c r="F11" s="71">
        <v>1811</v>
      </c>
      <c r="G11" s="71">
        <f ca="1">INDIRECT("'"&amp;input!$E$1&amp;"'!E"&amp;F11)</f>
        <v>25.425779342651367</v>
      </c>
      <c r="H11" s="86"/>
    </row>
    <row r="12" spans="1:8" ht="18" customHeight="1">
      <c r="A12" s="66">
        <v>12</v>
      </c>
      <c r="B12" s="70">
        <v>10</v>
      </c>
      <c r="C12" s="83" t="s">
        <v>6569</v>
      </c>
      <c r="D12" s="84" t="s">
        <v>6570</v>
      </c>
      <c r="E12" s="85" t="s">
        <v>42</v>
      </c>
      <c r="F12" s="71">
        <v>1865</v>
      </c>
      <c r="G12" s="71">
        <f ca="1">INDIRECT("'"&amp;input!$E$1&amp;"'!E"&amp;F12)</f>
        <v>25.855806350708008</v>
      </c>
      <c r="H12" s="86"/>
    </row>
    <row r="13" spans="1:8" ht="18" customHeight="1">
      <c r="A13" s="66">
        <v>13</v>
      </c>
      <c r="B13" s="70">
        <v>11</v>
      </c>
      <c r="C13" s="83" t="s">
        <v>6571</v>
      </c>
      <c r="D13" s="84" t="s">
        <v>6572</v>
      </c>
      <c r="E13" s="85" t="s">
        <v>42</v>
      </c>
      <c r="F13" s="71">
        <v>1838</v>
      </c>
      <c r="G13" s="71">
        <f ca="1">INDIRECT("'"&amp;input!$E$1&amp;"'!E"&amp;F13)</f>
        <v>25.855806350708008</v>
      </c>
      <c r="H13" s="86"/>
    </row>
    <row r="14" spans="1:8" ht="18" customHeight="1">
      <c r="A14" s="66">
        <v>14</v>
      </c>
      <c r="B14" s="70">
        <v>12</v>
      </c>
      <c r="C14" s="83" t="s">
        <v>6573</v>
      </c>
      <c r="D14" s="84" t="s">
        <v>6574</v>
      </c>
      <c r="E14" s="85" t="s">
        <v>20</v>
      </c>
      <c r="F14" s="71">
        <v>3174</v>
      </c>
      <c r="G14" s="71">
        <f ca="1">INDIRECT("'"&amp;input!$E$1&amp;"'!E"&amp;F14)</f>
        <v>3.7510507106781006</v>
      </c>
      <c r="H14" s="86"/>
    </row>
    <row r="15" spans="1:8" ht="18" customHeight="1">
      <c r="A15" s="66">
        <v>15</v>
      </c>
      <c r="B15" s="70">
        <v>13</v>
      </c>
      <c r="C15" s="83" t="s">
        <v>6575</v>
      </c>
      <c r="D15" s="84" t="s">
        <v>6631</v>
      </c>
      <c r="E15" s="85" t="s">
        <v>42</v>
      </c>
      <c r="F15" s="71">
        <v>3173</v>
      </c>
      <c r="G15" s="71">
        <f ca="1">INDIRECT("'"&amp;input!$E$1&amp;"'!E"&amp;F15)</f>
        <v>104.04086303710937</v>
      </c>
      <c r="H15" s="86"/>
    </row>
    <row r="16" spans="1:8" ht="18" customHeight="1">
      <c r="A16" s="66">
        <v>16</v>
      </c>
      <c r="B16" s="70">
        <v>14</v>
      </c>
      <c r="C16" s="83" t="s">
        <v>6576</v>
      </c>
      <c r="D16" s="84" t="s">
        <v>6530</v>
      </c>
      <c r="E16" s="85" t="s">
        <v>6577</v>
      </c>
      <c r="F16" s="71">
        <v>3172</v>
      </c>
      <c r="G16" s="71">
        <f ca="1">INDIRECT("'"&amp;input!$E$1&amp;"'!E"&amp;F16)/10</f>
        <v>4.9499450683593746</v>
      </c>
      <c r="H16" s="86" t="s">
        <v>6578</v>
      </c>
    </row>
    <row r="17" spans="1:8" ht="18" customHeight="1">
      <c r="A17" s="66">
        <v>17</v>
      </c>
      <c r="B17" s="70">
        <v>15</v>
      </c>
      <c r="C17" s="83" t="s">
        <v>6579</v>
      </c>
      <c r="D17" s="84" t="s">
        <v>6580</v>
      </c>
      <c r="E17" s="85" t="s">
        <v>20</v>
      </c>
      <c r="F17" s="71">
        <v>3031</v>
      </c>
      <c r="G17" s="71">
        <f ca="1">INDIRECT("'"&amp;input!$E$1&amp;"'!E"&amp;F17)</f>
        <v>2.9418970370898023E-7</v>
      </c>
      <c r="H17" s="86"/>
    </row>
    <row r="18" spans="1:8" ht="18" customHeight="1">
      <c r="A18" s="66">
        <v>18</v>
      </c>
      <c r="B18" s="70">
        <v>16</v>
      </c>
      <c r="C18" s="83" t="s">
        <v>6581</v>
      </c>
      <c r="D18" s="84" t="s">
        <v>6630</v>
      </c>
      <c r="E18" s="85" t="s">
        <v>42</v>
      </c>
      <c r="F18" s="71">
        <v>3030</v>
      </c>
      <c r="G18" s="71">
        <f ca="1">INDIRECT("'"&amp;input!$E$1&amp;"'!E"&amp;F18)</f>
        <v>105.18618774414062</v>
      </c>
      <c r="H18" s="86"/>
    </row>
    <row r="19" spans="1:8" ht="18" customHeight="1">
      <c r="A19" s="66">
        <v>19</v>
      </c>
      <c r="B19" s="70">
        <v>17</v>
      </c>
      <c r="C19" s="83" t="s">
        <v>6582</v>
      </c>
      <c r="D19" s="84" t="s">
        <v>6632</v>
      </c>
      <c r="E19" s="85" t="s">
        <v>6577</v>
      </c>
      <c r="F19" s="71">
        <v>3029</v>
      </c>
      <c r="G19" s="71">
        <f ca="1">INDIRECT("'"&amp;input!$E$1&amp;"'!E"&amp;F19)/10</f>
        <v>5.2941444396972654</v>
      </c>
      <c r="H19" s="86" t="s">
        <v>6578</v>
      </c>
    </row>
    <row r="20" spans="1:8" ht="18" customHeight="1">
      <c r="A20" s="66">
        <v>20</v>
      </c>
      <c r="B20" s="70">
        <v>18</v>
      </c>
      <c r="C20" s="83" t="s">
        <v>6583</v>
      </c>
      <c r="D20" s="84" t="s">
        <v>6633</v>
      </c>
      <c r="E20" s="85" t="s">
        <v>6584</v>
      </c>
      <c r="F20" s="71">
        <v>1564</v>
      </c>
      <c r="G20" s="71">
        <f ca="1">INDIRECT("'"&amp;input!$E$1&amp;"'!E"&amp;F20)*100</f>
        <v>7.9999998211860657</v>
      </c>
      <c r="H20" s="86" t="s">
        <v>6585</v>
      </c>
    </row>
    <row r="21" spans="1:8" ht="18" customHeight="1">
      <c r="A21" s="66">
        <v>21</v>
      </c>
      <c r="B21" s="70">
        <v>19</v>
      </c>
      <c r="C21" s="83" t="s">
        <v>6586</v>
      </c>
      <c r="D21" s="84" t="s">
        <v>6629</v>
      </c>
      <c r="E21" s="85" t="s">
        <v>42</v>
      </c>
      <c r="F21" s="71">
        <v>1560</v>
      </c>
      <c r="G21" s="71">
        <f ca="1">INDIRECT("'"&amp;input!$E$1&amp;"'!E"&amp;F21)</f>
        <v>27.022424697875977</v>
      </c>
      <c r="H21" s="86"/>
    </row>
    <row r="22" spans="1:8" ht="18" customHeight="1">
      <c r="A22" s="66">
        <v>22</v>
      </c>
      <c r="B22" s="70">
        <v>20</v>
      </c>
      <c r="C22" s="83" t="s">
        <v>6587</v>
      </c>
      <c r="D22" s="84" t="s">
        <v>6588</v>
      </c>
      <c r="E22" s="85" t="s">
        <v>20</v>
      </c>
      <c r="F22" s="71">
        <v>2954</v>
      </c>
      <c r="G22" s="71">
        <f ca="1">INDIRECT("'"&amp;input!$E$1&amp;"'!E"&amp;F22)</f>
        <v>166.77137756347656</v>
      </c>
      <c r="H22" s="86"/>
    </row>
    <row r="23" spans="1:8" ht="18" customHeight="1">
      <c r="A23" s="66">
        <v>23</v>
      </c>
      <c r="B23" s="70">
        <v>21</v>
      </c>
      <c r="C23" s="83" t="s">
        <v>6589</v>
      </c>
      <c r="D23" s="84" t="s">
        <v>6590</v>
      </c>
      <c r="E23" s="85" t="s">
        <v>42</v>
      </c>
      <c r="F23" s="71">
        <v>2975</v>
      </c>
      <c r="G23" s="71">
        <f ca="1">INDIRECT("'"&amp;input!$E$1&amp;"'!E"&amp;F23)</f>
        <v>35.044647216796875</v>
      </c>
      <c r="H23" s="86"/>
    </row>
    <row r="24" spans="1:8" ht="18" customHeight="1">
      <c r="A24" s="66">
        <v>24</v>
      </c>
      <c r="B24" s="70">
        <v>22</v>
      </c>
      <c r="C24" s="83" t="s">
        <v>6591</v>
      </c>
      <c r="D24" s="84" t="s">
        <v>6592</v>
      </c>
      <c r="E24" s="85" t="s">
        <v>20</v>
      </c>
      <c r="F24" s="71">
        <v>3251</v>
      </c>
      <c r="G24" s="71">
        <f ca="1">INDIRECT("'"&amp;input!$E$1&amp;"'!E"&amp;F24)</f>
        <v>1.3404918774995167E-7</v>
      </c>
      <c r="H24" s="86"/>
    </row>
    <row r="25" spans="1:8" ht="18" customHeight="1">
      <c r="A25" s="66">
        <v>25</v>
      </c>
      <c r="B25" s="70">
        <v>23</v>
      </c>
      <c r="C25" s="83" t="s">
        <v>6593</v>
      </c>
      <c r="D25" s="84" t="s">
        <v>6594</v>
      </c>
      <c r="E25" s="85" t="s">
        <v>6516</v>
      </c>
      <c r="F25" s="71">
        <v>932</v>
      </c>
      <c r="G25" s="71">
        <f ca="1">INDIRECT("'"&amp;input!$E$1&amp;"'!E"&amp;F25)/4.1868</f>
        <v>1003.152765835483</v>
      </c>
      <c r="H25" s="119" t="s">
        <v>6595</v>
      </c>
    </row>
    <row r="26" spans="1:8" ht="18" customHeight="1">
      <c r="A26" s="66">
        <v>26</v>
      </c>
      <c r="B26" s="87"/>
      <c r="C26" s="88" t="s">
        <v>6498</v>
      </c>
      <c r="D26" s="89" t="s">
        <v>6634</v>
      </c>
      <c r="E26" s="90" t="s">
        <v>45</v>
      </c>
      <c r="F26" s="71">
        <v>1626</v>
      </c>
      <c r="G26" s="71">
        <f ca="1">INDIRECT("'"&amp;input!$E$1&amp;"'!E"&amp;F26)</f>
        <v>10</v>
      </c>
      <c r="H26" s="91" t="s">
        <v>6476</v>
      </c>
    </row>
    <row r="27" spans="1:8" ht="18" customHeight="1">
      <c r="A27" s="66">
        <v>27</v>
      </c>
      <c r="B27" s="87"/>
      <c r="C27" s="88" t="s">
        <v>6498</v>
      </c>
      <c r="D27" s="89" t="s">
        <v>6635</v>
      </c>
      <c r="E27" s="90" t="s">
        <v>45</v>
      </c>
      <c r="F27" s="71">
        <v>1653</v>
      </c>
      <c r="G27" s="71">
        <f ca="1">INDIRECT("'"&amp;input!$E$1&amp;"'!E"&amp;F27)</f>
        <v>10</v>
      </c>
      <c r="H27" s="91" t="s">
        <v>6479</v>
      </c>
    </row>
    <row r="28" spans="1:8" ht="18" customHeight="1">
      <c r="A28" s="66">
        <v>28</v>
      </c>
      <c r="B28" s="87"/>
      <c r="C28" s="88" t="s">
        <v>6498</v>
      </c>
      <c r="D28" s="89" t="s">
        <v>6636</v>
      </c>
      <c r="E28" s="90" t="s">
        <v>45</v>
      </c>
      <c r="F28" s="71">
        <v>1680</v>
      </c>
      <c r="G28" s="71">
        <f ca="1">INDIRECT("'"&amp;input!$E$1&amp;"'!E"&amp;F28)</f>
        <v>54</v>
      </c>
      <c r="H28" s="91" t="s">
        <v>6482</v>
      </c>
    </row>
    <row r="29" spans="1:8" ht="18" customHeight="1">
      <c r="A29" s="66">
        <v>29</v>
      </c>
      <c r="B29" s="87"/>
      <c r="C29" s="88" t="s">
        <v>6498</v>
      </c>
      <c r="D29" s="89" t="s">
        <v>6637</v>
      </c>
      <c r="E29" s="90" t="s">
        <v>45</v>
      </c>
      <c r="F29" s="71">
        <v>1712</v>
      </c>
      <c r="G29" s="71">
        <f ca="1">INDIRECT("'"&amp;input!$E$1&amp;"'!E"&amp;F29)</f>
        <v>56</v>
      </c>
      <c r="H29" s="91" t="s">
        <v>6484</v>
      </c>
    </row>
    <row r="30" spans="1:8" ht="18" customHeight="1">
      <c r="A30" s="66">
        <v>30</v>
      </c>
      <c r="B30" s="70">
        <v>24</v>
      </c>
      <c r="C30" s="83" t="s">
        <v>6596</v>
      </c>
      <c r="D30" s="84" t="s">
        <v>6597</v>
      </c>
      <c r="E30" s="85" t="s">
        <v>45</v>
      </c>
      <c r="F30" s="70" t="s">
        <v>6498</v>
      </c>
      <c r="G30" s="71">
        <f ca="1">AVERAGE(G26:G29)</f>
        <v>32.5</v>
      </c>
      <c r="H30" s="91" t="s">
        <v>6598</v>
      </c>
    </row>
    <row r="31" spans="1:8" ht="18" customHeight="1">
      <c r="A31" s="66">
        <v>31</v>
      </c>
      <c r="B31" s="92">
        <v>25</v>
      </c>
      <c r="C31" s="93" t="s">
        <v>6599</v>
      </c>
      <c r="D31" s="92" t="s">
        <v>6498</v>
      </c>
      <c r="E31" s="94" t="s">
        <v>45</v>
      </c>
      <c r="F31" s="92" t="s">
        <v>6498</v>
      </c>
      <c r="G31" s="92"/>
      <c r="H31" s="95" t="s">
        <v>6600</v>
      </c>
    </row>
    <row r="32" spans="1:8" ht="18" customHeight="1">
      <c r="A32" s="66">
        <v>32</v>
      </c>
      <c r="B32" s="70">
        <v>26</v>
      </c>
      <c r="C32" s="83" t="s">
        <v>6601</v>
      </c>
      <c r="D32" s="84" t="s">
        <v>6602</v>
      </c>
      <c r="E32" s="85" t="s">
        <v>42</v>
      </c>
      <c r="F32" s="71">
        <v>894</v>
      </c>
      <c r="G32" s="71">
        <f ca="1">INDIRECT("'"&amp;input!$E$1&amp;"'!E"&amp;F32)</f>
        <v>0</v>
      </c>
      <c r="H32" s="86"/>
    </row>
    <row r="33" spans="1:8" ht="18" customHeight="1">
      <c r="A33" s="66">
        <v>33</v>
      </c>
      <c r="B33" s="70">
        <v>27</v>
      </c>
      <c r="C33" s="83" t="s">
        <v>6603</v>
      </c>
      <c r="D33" s="84" t="s">
        <v>6604</v>
      </c>
      <c r="E33" s="85" t="s">
        <v>42</v>
      </c>
      <c r="F33" s="71">
        <v>893</v>
      </c>
      <c r="G33" s="71">
        <f ca="1">INDIRECT("'"&amp;input!$E$1&amp;"'!E"&amp;F33)</f>
        <v>76.620712280273437</v>
      </c>
      <c r="H33" s="86"/>
    </row>
    <row r="34" spans="1:8" ht="18" customHeight="1">
      <c r="A34" s="66">
        <v>34</v>
      </c>
      <c r="B34" s="70">
        <v>28</v>
      </c>
      <c r="C34" s="83" t="s">
        <v>6605</v>
      </c>
      <c r="D34" s="84" t="s">
        <v>6606</v>
      </c>
      <c r="E34" s="85" t="s">
        <v>42</v>
      </c>
      <c r="F34" s="71">
        <v>911</v>
      </c>
      <c r="G34" s="71">
        <f ca="1">INDIRECT("'"&amp;input!$E$1&amp;"'!E"&amp;F34)</f>
        <v>53.099994659423828</v>
      </c>
      <c r="H34" s="86"/>
    </row>
    <row r="35" spans="1:8" ht="18" customHeight="1">
      <c r="A35" s="66">
        <v>35</v>
      </c>
      <c r="B35" s="70">
        <v>29</v>
      </c>
      <c r="C35" s="83" t="s">
        <v>6607</v>
      </c>
      <c r="D35" s="84" t="s">
        <v>6608</v>
      </c>
      <c r="E35" s="85" t="s">
        <v>42</v>
      </c>
      <c r="F35" s="71">
        <v>910</v>
      </c>
      <c r="G35" s="71">
        <f ca="1">INDIRECT("'"&amp;input!$E$1&amp;"'!E"&amp;F35)</f>
        <v>31.653993606567383</v>
      </c>
      <c r="H35" s="86"/>
    </row>
    <row r="36" spans="1:8" ht="18" customHeight="1">
      <c r="A36" s="66">
        <v>36</v>
      </c>
      <c r="C36" s="96"/>
    </row>
    <row r="37" spans="1:8" ht="18" customHeight="1">
      <c r="A37" s="66">
        <v>37</v>
      </c>
      <c r="D37" s="97" t="s">
        <v>6609</v>
      </c>
    </row>
    <row r="38" spans="1:8" ht="18" customHeight="1">
      <c r="A38" s="66">
        <v>38</v>
      </c>
      <c r="B38" s="66">
        <v>30</v>
      </c>
      <c r="C38" s="118" t="s">
        <v>6638</v>
      </c>
      <c r="D38" s="66" t="s">
        <v>6610</v>
      </c>
      <c r="E38" s="66" t="s">
        <v>3405</v>
      </c>
      <c r="F38" s="71">
        <v>445</v>
      </c>
      <c r="G38" s="71">
        <f ca="1">INDIRECT("'"&amp;input!$E$1&amp;"'!E"&amp;F38)/1000</f>
        <v>4.392915344238281E-2</v>
      </c>
      <c r="H38" s="86" t="s">
        <v>6558</v>
      </c>
    </row>
    <row r="39" spans="1:8" ht="18" customHeight="1">
      <c r="A39" s="66">
        <v>39</v>
      </c>
      <c r="B39" s="66">
        <v>31</v>
      </c>
      <c r="C39" s="118" t="s">
        <v>6639</v>
      </c>
      <c r="D39" s="117" t="s">
        <v>6627</v>
      </c>
      <c r="E39" s="66" t="s">
        <v>6611</v>
      </c>
      <c r="F39" s="98" t="s">
        <v>6623</v>
      </c>
      <c r="G39" s="116">
        <f ca="1">G42</f>
        <v>0</v>
      </c>
      <c r="H39" s="86" t="s">
        <v>6595</v>
      </c>
    </row>
    <row r="40" spans="1:8" ht="18" customHeight="1">
      <c r="A40" s="66">
        <v>40</v>
      </c>
      <c r="B40" s="66">
        <v>32</v>
      </c>
      <c r="C40" s="118" t="s">
        <v>6640</v>
      </c>
      <c r="D40" s="66" t="s">
        <v>6612</v>
      </c>
      <c r="E40" s="66" t="s">
        <v>3405</v>
      </c>
      <c r="F40" s="71">
        <v>446</v>
      </c>
      <c r="G40" s="71">
        <f ca="1">INDIRECT("'"&amp;input!$E$1&amp;"'!E"&amp;F40)/1000</f>
        <v>-1.5483575439453126</v>
      </c>
      <c r="H40" s="86" t="s">
        <v>6558</v>
      </c>
    </row>
    <row r="41" spans="1:8" ht="18" customHeight="1">
      <c r="A41" s="66">
        <v>41</v>
      </c>
      <c r="B41" s="66">
        <v>33</v>
      </c>
      <c r="C41" s="118" t="s">
        <v>6641</v>
      </c>
      <c r="D41" s="117" t="s">
        <v>6628</v>
      </c>
      <c r="E41" s="66" t="s">
        <v>6611</v>
      </c>
      <c r="F41" s="71">
        <v>459</v>
      </c>
      <c r="G41" s="71">
        <f ca="1">INDIRECT("'"&amp;input!$E$1&amp;"'!E"&amp;F41)/4.1868</f>
        <v>0</v>
      </c>
      <c r="H41" s="86" t="s">
        <v>6595</v>
      </c>
    </row>
    <row r="42" spans="1:8" ht="18" customHeight="1">
      <c r="A42" s="66">
        <v>42</v>
      </c>
      <c r="C42" s="96"/>
      <c r="G42" s="66">
        <f ca="1">((G44*G45)/G46)/4.1868</f>
        <v>0</v>
      </c>
    </row>
    <row r="43" spans="1:8" ht="18" customHeight="1">
      <c r="A43" s="66">
        <v>43</v>
      </c>
      <c r="C43" s="96"/>
      <c r="D43" s="97" t="s">
        <v>6613</v>
      </c>
    </row>
    <row r="44" spans="1:8" ht="18" customHeight="1">
      <c r="A44" s="66">
        <v>44</v>
      </c>
      <c r="B44" s="66">
        <v>34</v>
      </c>
      <c r="C44" s="118" t="s">
        <v>6642</v>
      </c>
      <c r="D44" s="117" t="s">
        <v>6626</v>
      </c>
      <c r="F44" s="71">
        <v>451</v>
      </c>
      <c r="G44" s="71">
        <f ca="1">INDIRECT("'"&amp;input!$E$1&amp;"'!E"&amp;F44)</f>
        <v>0</v>
      </c>
    </row>
    <row r="45" spans="1:8" ht="18" customHeight="1">
      <c r="A45" s="66">
        <v>45</v>
      </c>
      <c r="B45" s="66">
        <v>35</v>
      </c>
      <c r="C45" s="118" t="s">
        <v>6643</v>
      </c>
      <c r="D45" s="66" t="s">
        <v>6614</v>
      </c>
      <c r="F45" s="71">
        <v>932</v>
      </c>
      <c r="G45" s="71">
        <f ca="1">INDIRECT("'"&amp;input!$E$1&amp;"'!E"&amp;F45)</f>
        <v>4200</v>
      </c>
    </row>
    <row r="46" spans="1:8" ht="18" customHeight="1">
      <c r="A46" s="66">
        <v>46</v>
      </c>
      <c r="B46" s="66">
        <v>36</v>
      </c>
      <c r="C46" s="118" t="s">
        <v>6644</v>
      </c>
      <c r="D46" s="66" t="s">
        <v>6615</v>
      </c>
      <c r="F46" s="71">
        <v>931</v>
      </c>
      <c r="G46" s="71">
        <f ca="1">INDIRECT("'"&amp;input!$E$1&amp;"'!E"&amp;F46)</f>
        <v>2945.537841796875</v>
      </c>
    </row>
    <row r="47" spans="1:8" ht="18" customHeight="1"/>
    <row r="48" spans="1:8" ht="18" customHeight="1"/>
    <row r="49" ht="18" customHeight="1"/>
    <row r="50" ht="18" customHeight="1"/>
    <row r="51" ht="18" customHeight="1"/>
    <row r="52" ht="18" customHeight="1"/>
    <row r="53" ht="18" customHeight="1"/>
    <row r="54" ht="18" customHeight="1"/>
  </sheetData>
  <phoneticPr fontId="24" type="noConversion"/>
  <pageMargins left="0.69930555555555596" right="0.69930555555555596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ELINK (3)</vt:lpstr>
      <vt:lpstr>ELINK (2)</vt:lpstr>
      <vt:lpstr>ELINK</vt:lpstr>
      <vt:lpstr>Eng_Info</vt:lpstr>
      <vt:lpstr>Chart</vt:lpstr>
      <vt:lpstr>input</vt:lpstr>
      <vt:lpstr>output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2021-11-17T16:34:57Z</dcterms:created>
  <dcterms:modified xsi:type="dcterms:W3CDTF">2021-11-23T23:24:18Z</dcterms:modified>
</cp:coreProperties>
</file>