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-105" windowWidth="23250" windowHeight="12720" activeTab="5"/>
  </bookViews>
  <sheets>
    <sheet name="ELINK (3)" sheetId="10" r:id="rId1"/>
    <sheet name="ELINK (2)" sheetId="9" r:id="rId2"/>
    <sheet name="ELINK" sheetId="8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5" i="6" l="1"/>
  <c r="N6" i="6"/>
  <c r="V37" i="5"/>
  <c r="V22" i="5"/>
  <c r="G1" i="6"/>
  <c r="M54" i="7"/>
  <c r="L54" i="7"/>
  <c r="M61" i="7"/>
  <c r="M78" i="7"/>
  <c r="L61" i="7"/>
  <c r="H68" i="7" l="1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67" i="7"/>
  <c r="I26" i="6"/>
  <c r="I27" i="6"/>
  <c r="I25" i="6"/>
  <c r="I17" i="6"/>
  <c r="I18" i="6"/>
  <c r="I19" i="6"/>
  <c r="I20" i="6"/>
  <c r="I21" i="6"/>
  <c r="I22" i="6"/>
  <c r="I23" i="6"/>
  <c r="I16" i="6"/>
  <c r="I4" i="6"/>
  <c r="I5" i="6"/>
  <c r="I6" i="6"/>
  <c r="I7" i="6"/>
  <c r="I8" i="6"/>
  <c r="I9" i="6"/>
  <c r="I10" i="6"/>
  <c r="I11" i="6"/>
  <c r="I12" i="6"/>
  <c r="I13" i="6"/>
  <c r="I14" i="6"/>
  <c r="I3" i="6"/>
  <c r="M51" i="7"/>
  <c r="M58" i="7"/>
  <c r="I76" i="7"/>
  <c r="L28" i="7"/>
  <c r="M30" i="7"/>
  <c r="M71" i="7"/>
  <c r="L40" i="7"/>
  <c r="K69" i="7"/>
  <c r="L29" i="7"/>
  <c r="L44" i="7"/>
  <c r="I80" i="7"/>
  <c r="M39" i="7"/>
  <c r="K24" i="7"/>
  <c r="K31" i="7"/>
  <c r="M49" i="7"/>
  <c r="K72" i="7"/>
  <c r="K64" i="7"/>
  <c r="K27" i="7"/>
  <c r="K15" i="7"/>
  <c r="M16" i="7"/>
  <c r="M60" i="7"/>
  <c r="L31" i="7"/>
  <c r="M12" i="7"/>
  <c r="K32" i="7"/>
  <c r="L26" i="7"/>
  <c r="L12" i="7"/>
  <c r="L46" i="7"/>
  <c r="L48" i="7"/>
  <c r="K42" i="7"/>
  <c r="M40" i="7"/>
  <c r="M7" i="7"/>
  <c r="L11" i="7"/>
  <c r="M6" i="7"/>
  <c r="L45" i="7"/>
  <c r="L63" i="7"/>
  <c r="L80" i="7"/>
  <c r="K14" i="7"/>
  <c r="I63" i="7"/>
  <c r="M76" i="7"/>
  <c r="K48" i="7"/>
  <c r="M14" i="7"/>
  <c r="K20" i="7"/>
  <c r="I77" i="7"/>
  <c r="M62" i="7"/>
  <c r="L59" i="7"/>
  <c r="K51" i="7"/>
  <c r="K80" i="7"/>
  <c r="K59" i="7"/>
  <c r="M70" i="7"/>
  <c r="K63" i="7"/>
  <c r="I67" i="7"/>
  <c r="M68" i="7"/>
  <c r="I59" i="7"/>
  <c r="L23" i="7"/>
  <c r="M21" i="7"/>
  <c r="M80" i="7"/>
  <c r="K12" i="7"/>
  <c r="M56" i="7"/>
  <c r="L57" i="7"/>
  <c r="M10" i="7"/>
  <c r="I71" i="7"/>
  <c r="K30" i="7"/>
  <c r="K35" i="7"/>
  <c r="L7" i="7"/>
  <c r="L67" i="7"/>
  <c r="M23" i="7"/>
  <c r="L81" i="7"/>
  <c r="K60" i="7"/>
  <c r="K37" i="7"/>
  <c r="K26" i="7"/>
  <c r="K45" i="7"/>
  <c r="I57" i="7"/>
  <c r="L6" i="7"/>
  <c r="M67" i="7"/>
  <c r="M65" i="7"/>
  <c r="L42" i="7"/>
  <c r="K47" i="7"/>
  <c r="M77" i="7"/>
  <c r="K40" i="7"/>
  <c r="I70" i="7"/>
  <c r="K77" i="7"/>
  <c r="K71" i="7"/>
  <c r="K23" i="7"/>
  <c r="M17" i="7"/>
  <c r="M24" i="7"/>
  <c r="L18" i="7"/>
  <c r="K50" i="7"/>
  <c r="K7" i="7"/>
  <c r="M44" i="7"/>
  <c r="K66" i="7"/>
  <c r="M57" i="7"/>
  <c r="I68" i="7"/>
  <c r="L24" i="7"/>
  <c r="L56" i="7"/>
  <c r="M79" i="7"/>
  <c r="L21" i="7"/>
  <c r="K79" i="7"/>
  <c r="K62" i="7"/>
  <c r="L30" i="7"/>
  <c r="K46" i="7"/>
  <c r="K41" i="7"/>
  <c r="M27" i="7"/>
  <c r="K10" i="7"/>
  <c r="M36" i="7"/>
  <c r="M25" i="7"/>
  <c r="M18" i="7"/>
  <c r="K65" i="7"/>
  <c r="M20" i="7"/>
  <c r="K39" i="7"/>
  <c r="L39" i="7"/>
  <c r="K53" i="7"/>
  <c r="L65" i="7"/>
  <c r="M25" i="6"/>
  <c r="L43" i="7"/>
  <c r="I56" i="7"/>
  <c r="M28" i="7"/>
  <c r="M15" i="7"/>
  <c r="K54" i="7"/>
  <c r="L22" i="7"/>
  <c r="M43" i="7"/>
  <c r="I65" i="7"/>
  <c r="M46" i="7"/>
  <c r="M45" i="7"/>
  <c r="K68" i="7"/>
  <c r="M42" i="7"/>
  <c r="M50" i="7"/>
  <c r="L71" i="7"/>
  <c r="K36" i="7"/>
  <c r="M64" i="7"/>
  <c r="K34" i="7"/>
  <c r="L62" i="7"/>
  <c r="M32" i="7"/>
  <c r="K8" i="7"/>
  <c r="K81" i="7"/>
  <c r="M11" i="7"/>
  <c r="L16" i="7"/>
  <c r="L51" i="7"/>
  <c r="K18" i="7"/>
  <c r="M63" i="7"/>
  <c r="L49" i="7"/>
  <c r="K57" i="7"/>
  <c r="M59" i="7"/>
  <c r="K22" i="7"/>
  <c r="M19" i="7"/>
  <c r="K13" i="7"/>
  <c r="K56" i="7"/>
  <c r="K70" i="7"/>
  <c r="K19" i="7"/>
  <c r="M48" i="7"/>
  <c r="L68" i="7"/>
  <c r="I64" i="7"/>
  <c r="L53" i="7"/>
  <c r="L34" i="7"/>
  <c r="L50" i="7"/>
  <c r="I62" i="7"/>
  <c r="K28" i="7"/>
  <c r="I69" i="7"/>
  <c r="K25" i="7"/>
  <c r="L66" i="7"/>
  <c r="K61" i="7"/>
  <c r="L10" i="7"/>
  <c r="M72" i="7"/>
  <c r="L52" i="7"/>
  <c r="L69" i="7"/>
  <c r="M22" i="7"/>
  <c r="M47" i="7"/>
  <c r="M33" i="7"/>
  <c r="K6" i="7"/>
  <c r="K67" i="7"/>
  <c r="L32" i="7"/>
  <c r="K11" i="7"/>
  <c r="M13" i="7"/>
  <c r="M53" i="7"/>
  <c r="M41" i="7"/>
  <c r="L17" i="7"/>
  <c r="L27" i="7"/>
  <c r="L79" i="7"/>
  <c r="L70" i="7"/>
  <c r="L37" i="7"/>
  <c r="M69" i="7"/>
  <c r="L14" i="7"/>
  <c r="K49" i="7"/>
  <c r="L47" i="7"/>
  <c r="M5" i="7"/>
  <c r="K76" i="7"/>
  <c r="K33" i="7"/>
  <c r="I58" i="7"/>
  <c r="L64" i="7"/>
  <c r="K78" i="7"/>
  <c r="K5" i="7"/>
  <c r="L33" i="7"/>
  <c r="L58" i="7"/>
  <c r="K43" i="7"/>
  <c r="L38" i="7"/>
  <c r="I79" i="7"/>
  <c r="K52" i="7"/>
  <c r="M52" i="7"/>
  <c r="K58" i="7"/>
  <c r="L35" i="7"/>
  <c r="M8" i="7"/>
  <c r="L25" i="7"/>
  <c r="K38" i="7"/>
  <c r="K29" i="7"/>
  <c r="L36" i="7"/>
  <c r="K44" i="7"/>
  <c r="L15" i="7"/>
  <c r="L19" i="7"/>
  <c r="M66" i="7"/>
  <c r="K21" i="7"/>
  <c r="L20" i="7"/>
  <c r="I60" i="7"/>
  <c r="K17" i="7"/>
  <c r="M29" i="7"/>
  <c r="M34" i="7"/>
  <c r="M35" i="7"/>
  <c r="I66" i="7"/>
  <c r="L72" i="7"/>
  <c r="M81" i="7"/>
  <c r="M26" i="7"/>
  <c r="M38" i="7"/>
  <c r="L13" i="7"/>
  <c r="L41" i="7"/>
  <c r="L60" i="7"/>
  <c r="K16" i="7"/>
  <c r="M37" i="7"/>
  <c r="M31" i="7"/>
  <c r="M73" i="7" l="1"/>
  <c r="M74" i="7"/>
  <c r="M75" i="7"/>
  <c r="L75" i="7"/>
  <c r="L74" i="7"/>
  <c r="L73" i="7"/>
  <c r="N58" i="7"/>
  <c r="N22" i="7"/>
  <c r="N54" i="7"/>
  <c r="N30" i="7"/>
  <c r="N6" i="7"/>
  <c r="N65" i="7"/>
  <c r="N53" i="7"/>
  <c r="N41" i="7"/>
  <c r="N29" i="7"/>
  <c r="N17" i="7"/>
  <c r="N64" i="7"/>
  <c r="N52" i="7"/>
  <c r="N40" i="7"/>
  <c r="N28" i="7"/>
  <c r="N16" i="7"/>
  <c r="N66" i="7"/>
  <c r="N51" i="7"/>
  <c r="N27" i="7"/>
  <c r="N62" i="7"/>
  <c r="N38" i="7"/>
  <c r="N14" i="7"/>
  <c r="N49" i="7"/>
  <c r="N13" i="7"/>
  <c r="N72" i="7"/>
  <c r="N60" i="7"/>
  <c r="N48" i="7"/>
  <c r="N36" i="7"/>
  <c r="N24" i="7"/>
  <c r="N12" i="7"/>
  <c r="N46" i="7"/>
  <c r="N42" i="7"/>
  <c r="N18" i="7"/>
  <c r="N63" i="7"/>
  <c r="N39" i="7"/>
  <c r="N15" i="7"/>
  <c r="N50" i="7"/>
  <c r="N26" i="7"/>
  <c r="N61" i="7"/>
  <c r="N37" i="7"/>
  <c r="N25" i="7"/>
  <c r="N71" i="7"/>
  <c r="N59" i="7"/>
  <c r="N47" i="7"/>
  <c r="N35" i="7"/>
  <c r="N23" i="7"/>
  <c r="N11" i="7"/>
  <c r="N70" i="7"/>
  <c r="N34" i="7"/>
  <c r="N10" i="7"/>
  <c r="N81" i="7"/>
  <c r="N69" i="7"/>
  <c r="N57" i="7"/>
  <c r="N45" i="7"/>
  <c r="N33" i="7"/>
  <c r="N21" i="7"/>
  <c r="N80" i="7"/>
  <c r="N68" i="7"/>
  <c r="N56" i="7"/>
  <c r="N44" i="7"/>
  <c r="N32" i="7"/>
  <c r="N20" i="7"/>
  <c r="N79" i="7"/>
  <c r="N67" i="7"/>
  <c r="N43" i="7"/>
  <c r="N31" i="7"/>
  <c r="N19" i="7"/>
  <c r="N7" i="7"/>
  <c r="N75" i="7" l="1"/>
  <c r="N74" i="7"/>
  <c r="N73" i="7"/>
  <c r="N8" i="6" l="1"/>
  <c r="N23" i="6" s="1"/>
  <c r="N7" i="6"/>
  <c r="J9" i="7"/>
  <c r="L9" i="6"/>
  <c r="K9" i="6"/>
  <c r="C38" i="5"/>
  <c r="C37" i="5"/>
  <c r="V32" i="5"/>
  <c r="V18" i="5"/>
  <c r="V17" i="5"/>
  <c r="S6" i="5" s="1"/>
  <c r="L5" i="5" s="1"/>
  <c r="J13" i="5"/>
  <c r="O13" i="5" s="1"/>
  <c r="J12" i="5"/>
  <c r="J11" i="5"/>
  <c r="L11" i="5" s="1"/>
  <c r="J9" i="5"/>
  <c r="J8" i="5"/>
  <c r="O8" i="5" s="1"/>
  <c r="T7" i="5"/>
  <c r="J7" i="5"/>
  <c r="L7" i="5" s="1"/>
  <c r="T6" i="5"/>
  <c r="J6" i="5"/>
  <c r="O6" i="5" s="1"/>
  <c r="C6" i="5"/>
  <c r="T5" i="5"/>
  <c r="O5" i="5"/>
  <c r="O12" i="5" s="1"/>
  <c r="M9" i="6"/>
  <c r="M23" i="6"/>
  <c r="M27" i="6"/>
  <c r="M4" i="6"/>
  <c r="M6" i="6"/>
  <c r="M19" i="6"/>
  <c r="M8" i="6"/>
  <c r="M21" i="6"/>
  <c r="M7" i="6"/>
  <c r="M22" i="6"/>
  <c r="M18" i="6"/>
  <c r="M5" i="6"/>
  <c r="M13" i="6"/>
  <c r="M12" i="6"/>
  <c r="M16" i="6"/>
  <c r="M26" i="6"/>
  <c r="M10" i="6"/>
  <c r="L9" i="7"/>
  <c r="M17" i="6"/>
  <c r="M9" i="7"/>
  <c r="M11" i="6"/>
  <c r="M20" i="6"/>
  <c r="K9" i="7"/>
  <c r="M3" i="6"/>
  <c r="M14" i="6"/>
  <c r="F13" i="10" l="1"/>
  <c r="G13" i="10" s="1"/>
  <c r="E13" i="10" s="1"/>
  <c r="F9" i="10"/>
  <c r="G9" i="10" s="1"/>
  <c r="E9" i="10" s="1"/>
  <c r="F10" i="10"/>
  <c r="G10" i="10" s="1"/>
  <c r="E10" i="10" s="1"/>
  <c r="F21" i="10"/>
  <c r="G21" i="10" s="1"/>
  <c r="E21" i="10" s="1"/>
  <c r="F32" i="10"/>
  <c r="G32" i="10" s="1"/>
  <c r="E32" i="10" s="1"/>
  <c r="F41" i="10"/>
  <c r="G41" i="10" s="1"/>
  <c r="E41" i="10" s="1"/>
  <c r="F50" i="10"/>
  <c r="G50" i="10" s="1"/>
  <c r="E50" i="10" s="1"/>
  <c r="F59" i="10"/>
  <c r="G59" i="10" s="1"/>
  <c r="E59" i="10" s="1"/>
  <c r="F68" i="10"/>
  <c r="G68" i="10" s="1"/>
  <c r="E68" i="10" s="1"/>
  <c r="F77" i="10"/>
  <c r="G77" i="10" s="1"/>
  <c r="E77" i="10" s="1"/>
  <c r="F86" i="10"/>
  <c r="G86" i="10" s="1"/>
  <c r="E86" i="10" s="1"/>
  <c r="F95" i="10"/>
  <c r="G95" i="10" s="1"/>
  <c r="E95" i="10" s="1"/>
  <c r="F104" i="10"/>
  <c r="G104" i="10" s="1"/>
  <c r="E104" i="10" s="1"/>
  <c r="F113" i="10"/>
  <c r="G113" i="10" s="1"/>
  <c r="E113" i="10" s="1"/>
  <c r="F122" i="10"/>
  <c r="G122" i="10" s="1"/>
  <c r="E122" i="10" s="1"/>
  <c r="F131" i="10"/>
  <c r="G131" i="10" s="1"/>
  <c r="E131" i="10" s="1"/>
  <c r="F140" i="10"/>
  <c r="G140" i="10" s="1"/>
  <c r="E140" i="10" s="1"/>
  <c r="F149" i="10"/>
  <c r="G149" i="10" s="1"/>
  <c r="E149" i="10" s="1"/>
  <c r="F158" i="10"/>
  <c r="G158" i="10" s="1"/>
  <c r="E158" i="10" s="1"/>
  <c r="F167" i="10"/>
  <c r="G167" i="10" s="1"/>
  <c r="E167" i="10" s="1"/>
  <c r="F176" i="10"/>
  <c r="G176" i="10" s="1"/>
  <c r="E176" i="10" s="1"/>
  <c r="F185" i="10"/>
  <c r="G185" i="10" s="1"/>
  <c r="E185" i="10" s="1"/>
  <c r="F194" i="10"/>
  <c r="G194" i="10" s="1"/>
  <c r="E194" i="10" s="1"/>
  <c r="F203" i="10"/>
  <c r="G203" i="10" s="1"/>
  <c r="E203" i="10" s="1"/>
  <c r="F212" i="10"/>
  <c r="G212" i="10" s="1"/>
  <c r="E212" i="10" s="1"/>
  <c r="F221" i="10"/>
  <c r="G221" i="10" s="1"/>
  <c r="E221" i="10" s="1"/>
  <c r="F230" i="10"/>
  <c r="G230" i="10" s="1"/>
  <c r="E230" i="10" s="1"/>
  <c r="F239" i="10"/>
  <c r="G239" i="10" s="1"/>
  <c r="E239" i="10" s="1"/>
  <c r="F248" i="10"/>
  <c r="G248" i="10" s="1"/>
  <c r="E248" i="10" s="1"/>
  <c r="F257" i="10"/>
  <c r="G257" i="10" s="1"/>
  <c r="E257" i="10" s="1"/>
  <c r="F265" i="10"/>
  <c r="G265" i="10" s="1"/>
  <c r="E265" i="10" s="1"/>
  <c r="F281" i="10"/>
  <c r="G281" i="10" s="1"/>
  <c r="E281" i="10" s="1"/>
  <c r="F289" i="10"/>
  <c r="G289" i="10" s="1"/>
  <c r="E289" i="10" s="1"/>
  <c r="F11" i="10"/>
  <c r="G11" i="10" s="1"/>
  <c r="E11" i="10" s="1"/>
  <c r="F22" i="10"/>
  <c r="G22" i="10" s="1"/>
  <c r="E22" i="10" s="1"/>
  <c r="F42" i="10"/>
  <c r="G42" i="10" s="1"/>
  <c r="E42" i="10" s="1"/>
  <c r="F60" i="10"/>
  <c r="G60" i="10" s="1"/>
  <c r="E60" i="10" s="1"/>
  <c r="F78" i="10"/>
  <c r="G78" i="10" s="1"/>
  <c r="E78" i="10" s="1"/>
  <c r="F96" i="10"/>
  <c r="G96" i="10" s="1"/>
  <c r="E96" i="10" s="1"/>
  <c r="F114" i="10"/>
  <c r="G114" i="10" s="1"/>
  <c r="E114" i="10" s="1"/>
  <c r="F132" i="10"/>
  <c r="G132" i="10" s="1"/>
  <c r="E132" i="10" s="1"/>
  <c r="F150" i="10"/>
  <c r="G150" i="10" s="1"/>
  <c r="E150" i="10" s="1"/>
  <c r="F168" i="10"/>
  <c r="G168" i="10" s="1"/>
  <c r="E168" i="10" s="1"/>
  <c r="F186" i="10"/>
  <c r="G186" i="10" s="1"/>
  <c r="E186" i="10" s="1"/>
  <c r="F204" i="10"/>
  <c r="G204" i="10" s="1"/>
  <c r="E204" i="10" s="1"/>
  <c r="F222" i="10"/>
  <c r="G222" i="10" s="1"/>
  <c r="E222" i="10" s="1"/>
  <c r="F240" i="10"/>
  <c r="G240" i="10" s="1"/>
  <c r="E240" i="10" s="1"/>
  <c r="F258" i="10"/>
  <c r="G258" i="10" s="1"/>
  <c r="E258" i="10" s="1"/>
  <c r="F273" i="10"/>
  <c r="G273" i="10" s="1"/>
  <c r="E273" i="10" s="1"/>
  <c r="F282" i="10"/>
  <c r="G282" i="10" s="1"/>
  <c r="E282" i="10" s="1"/>
  <c r="F297" i="10"/>
  <c r="G297" i="10" s="1"/>
  <c r="E297" i="10" s="1"/>
  <c r="F306" i="10"/>
  <c r="G306" i="10" s="1"/>
  <c r="E306" i="10" s="1"/>
  <c r="F321" i="10"/>
  <c r="G321" i="10" s="1"/>
  <c r="E321" i="10" s="1"/>
  <c r="F330" i="10"/>
  <c r="G330" i="10" s="1"/>
  <c r="E330" i="10" s="1"/>
  <c r="F345" i="10"/>
  <c r="G345" i="10" s="1"/>
  <c r="E345" i="10" s="1"/>
  <c r="F354" i="10"/>
  <c r="G354" i="10" s="1"/>
  <c r="E354" i="10" s="1"/>
  <c r="F369" i="10"/>
  <c r="G369" i="10" s="1"/>
  <c r="E369" i="10" s="1"/>
  <c r="F378" i="10"/>
  <c r="G378" i="10" s="1"/>
  <c r="E378" i="10" s="1"/>
  <c r="F393" i="10"/>
  <c r="G393" i="10" s="1"/>
  <c r="E393" i="10" s="1"/>
  <c r="F402" i="10"/>
  <c r="G402" i="10" s="1"/>
  <c r="E402" i="10" s="1"/>
  <c r="F417" i="10"/>
  <c r="G417" i="10" s="1"/>
  <c r="E417" i="10" s="1"/>
  <c r="F426" i="10"/>
  <c r="G426" i="10" s="1"/>
  <c r="E426" i="10" s="1"/>
  <c r="F441" i="10"/>
  <c r="G441" i="10" s="1"/>
  <c r="E441" i="10" s="1"/>
  <c r="F450" i="10"/>
  <c r="G450" i="10" s="1"/>
  <c r="E450" i="10" s="1"/>
  <c r="F465" i="10"/>
  <c r="G465" i="10" s="1"/>
  <c r="E465" i="10" s="1"/>
  <c r="F12" i="10"/>
  <c r="G12" i="10" s="1"/>
  <c r="E12" i="10" s="1"/>
  <c r="F23" i="10"/>
  <c r="G23" i="10" s="1"/>
  <c r="E23" i="10" s="1"/>
  <c r="F33" i="10"/>
  <c r="G33" i="10" s="1"/>
  <c r="E33" i="10" s="1"/>
  <c r="F51" i="10"/>
  <c r="G51" i="10" s="1"/>
  <c r="E51" i="10" s="1"/>
  <c r="F69" i="10"/>
  <c r="G69" i="10" s="1"/>
  <c r="E69" i="10" s="1"/>
  <c r="F87" i="10"/>
  <c r="G87" i="10" s="1"/>
  <c r="E87" i="10" s="1"/>
  <c r="F105" i="10"/>
  <c r="G105" i="10" s="1"/>
  <c r="E105" i="10" s="1"/>
  <c r="F123" i="10"/>
  <c r="G123" i="10" s="1"/>
  <c r="E123" i="10" s="1"/>
  <c r="F141" i="10"/>
  <c r="G141" i="10" s="1"/>
  <c r="E141" i="10" s="1"/>
  <c r="F159" i="10"/>
  <c r="G159" i="10" s="1"/>
  <c r="E159" i="10" s="1"/>
  <c r="F177" i="10"/>
  <c r="G177" i="10" s="1"/>
  <c r="E177" i="10" s="1"/>
  <c r="F195" i="10"/>
  <c r="G195" i="10" s="1"/>
  <c r="E195" i="10" s="1"/>
  <c r="F213" i="10"/>
  <c r="G213" i="10" s="1"/>
  <c r="E213" i="10" s="1"/>
  <c r="F231" i="10"/>
  <c r="G231" i="10" s="1"/>
  <c r="E231" i="10" s="1"/>
  <c r="F249" i="10"/>
  <c r="G249" i="10" s="1"/>
  <c r="E249" i="10" s="1"/>
  <c r="F266" i="10"/>
  <c r="G266" i="10" s="1"/>
  <c r="E266" i="10" s="1"/>
  <c r="F274" i="10"/>
  <c r="G274" i="10" s="1"/>
  <c r="E274" i="10" s="1"/>
  <c r="F290" i="10"/>
  <c r="G290" i="10" s="1"/>
  <c r="E290" i="10" s="1"/>
  <c r="F298" i="10"/>
  <c r="G298" i="10" s="1"/>
  <c r="E298" i="10" s="1"/>
  <c r="F314" i="10"/>
  <c r="G314" i="10" s="1"/>
  <c r="E314" i="10" s="1"/>
  <c r="F322" i="10"/>
  <c r="G322" i="10" s="1"/>
  <c r="E322" i="10" s="1"/>
  <c r="F338" i="10"/>
  <c r="G338" i="10" s="1"/>
  <c r="E338" i="10" s="1"/>
  <c r="F346" i="10"/>
  <c r="G346" i="10" s="1"/>
  <c r="E346" i="10" s="1"/>
  <c r="F362" i="10"/>
  <c r="G362" i="10" s="1"/>
  <c r="E362" i="10" s="1"/>
  <c r="F370" i="10"/>
  <c r="G370" i="10" s="1"/>
  <c r="E370" i="10" s="1"/>
  <c r="F386" i="10"/>
  <c r="G386" i="10" s="1"/>
  <c r="E386" i="10" s="1"/>
  <c r="F394" i="10"/>
  <c r="G394" i="10" s="1"/>
  <c r="E394" i="10" s="1"/>
  <c r="F410" i="10"/>
  <c r="G410" i="10" s="1"/>
  <c r="E410" i="10" s="1"/>
  <c r="F418" i="10"/>
  <c r="G418" i="10" s="1"/>
  <c r="E418" i="10" s="1"/>
  <c r="F434" i="10"/>
  <c r="G434" i="10" s="1"/>
  <c r="E434" i="10" s="1"/>
  <c r="F442" i="10"/>
  <c r="G442" i="10" s="1"/>
  <c r="E442" i="10" s="1"/>
  <c r="F458" i="10"/>
  <c r="G458" i="10" s="1"/>
  <c r="E458" i="10" s="1"/>
  <c r="F466" i="10"/>
  <c r="G466" i="10" s="1"/>
  <c r="E466" i="10" s="1"/>
  <c r="F482" i="10"/>
  <c r="G482" i="10" s="1"/>
  <c r="E482" i="10" s="1"/>
  <c r="F490" i="10"/>
  <c r="G490" i="10" s="1"/>
  <c r="E490" i="10" s="1"/>
  <c r="F506" i="10"/>
  <c r="G506" i="10" s="1"/>
  <c r="E506" i="10" s="1"/>
  <c r="F514" i="10"/>
  <c r="G514" i="10" s="1"/>
  <c r="E514" i="10" s="1"/>
  <c r="F521" i="10"/>
  <c r="G521" i="10" s="1"/>
  <c r="E521" i="10" s="1"/>
  <c r="F527" i="10"/>
  <c r="G527" i="10" s="1"/>
  <c r="E527" i="10" s="1"/>
  <c r="F533" i="10"/>
  <c r="G533" i="10" s="1"/>
  <c r="E533" i="10" s="1"/>
  <c r="F539" i="10"/>
  <c r="G539" i="10" s="1"/>
  <c r="E539" i="10" s="1"/>
  <c r="F545" i="10"/>
  <c r="G545" i="10" s="1"/>
  <c r="E545" i="10" s="1"/>
  <c r="F551" i="10"/>
  <c r="G551" i="10" s="1"/>
  <c r="E551" i="10" s="1"/>
  <c r="F557" i="10"/>
  <c r="G557" i="10" s="1"/>
  <c r="E557" i="10" s="1"/>
  <c r="F563" i="10"/>
  <c r="G563" i="10" s="1"/>
  <c r="E563" i="10" s="1"/>
  <c r="F569" i="10"/>
  <c r="G569" i="10" s="1"/>
  <c r="E569" i="10" s="1"/>
  <c r="F575" i="10"/>
  <c r="G575" i="10" s="1"/>
  <c r="E575" i="10" s="1"/>
  <c r="F581" i="10"/>
  <c r="G581" i="10" s="1"/>
  <c r="E581" i="10" s="1"/>
  <c r="F587" i="10"/>
  <c r="G587" i="10" s="1"/>
  <c r="E587" i="10" s="1"/>
  <c r="F14" i="10"/>
  <c r="G14" i="10" s="1"/>
  <c r="E14" i="10" s="1"/>
  <c r="F24" i="10"/>
  <c r="G24" i="10" s="1"/>
  <c r="E24" i="10" s="1"/>
  <c r="F34" i="10"/>
  <c r="G34" i="10" s="1"/>
  <c r="E34" i="10" s="1"/>
  <c r="F43" i="10"/>
  <c r="G43" i="10" s="1"/>
  <c r="E43" i="10" s="1"/>
  <c r="F52" i="10"/>
  <c r="G52" i="10" s="1"/>
  <c r="E52" i="10" s="1"/>
  <c r="F61" i="10"/>
  <c r="G61" i="10" s="1"/>
  <c r="E61" i="10" s="1"/>
  <c r="F70" i="10"/>
  <c r="G70" i="10" s="1"/>
  <c r="E70" i="10" s="1"/>
  <c r="F79" i="10"/>
  <c r="G79" i="10" s="1"/>
  <c r="E79" i="10" s="1"/>
  <c r="F88" i="10"/>
  <c r="G88" i="10" s="1"/>
  <c r="E88" i="10" s="1"/>
  <c r="F97" i="10"/>
  <c r="G97" i="10" s="1"/>
  <c r="E97" i="10" s="1"/>
  <c r="F106" i="10"/>
  <c r="G106" i="10" s="1"/>
  <c r="E106" i="10" s="1"/>
  <c r="F115" i="10"/>
  <c r="G115" i="10" s="1"/>
  <c r="E115" i="10" s="1"/>
  <c r="F124" i="10"/>
  <c r="G124" i="10" s="1"/>
  <c r="E124" i="10" s="1"/>
  <c r="F133" i="10"/>
  <c r="G133" i="10" s="1"/>
  <c r="E133" i="10" s="1"/>
  <c r="F142" i="10"/>
  <c r="G142" i="10" s="1"/>
  <c r="E142" i="10" s="1"/>
  <c r="F151" i="10"/>
  <c r="G151" i="10" s="1"/>
  <c r="E151" i="10" s="1"/>
  <c r="F160" i="10"/>
  <c r="G160" i="10" s="1"/>
  <c r="E160" i="10" s="1"/>
  <c r="F169" i="10"/>
  <c r="G169" i="10" s="1"/>
  <c r="E169" i="10" s="1"/>
  <c r="F178" i="10"/>
  <c r="G178" i="10" s="1"/>
  <c r="E178" i="10" s="1"/>
  <c r="F187" i="10"/>
  <c r="G187" i="10" s="1"/>
  <c r="E187" i="10" s="1"/>
  <c r="F196" i="10"/>
  <c r="G196" i="10" s="1"/>
  <c r="E196" i="10" s="1"/>
  <c r="F205" i="10"/>
  <c r="G205" i="10" s="1"/>
  <c r="E205" i="10" s="1"/>
  <c r="F214" i="10"/>
  <c r="G214" i="10" s="1"/>
  <c r="E214" i="10" s="1"/>
  <c r="F223" i="10"/>
  <c r="G223" i="10" s="1"/>
  <c r="E223" i="10" s="1"/>
  <c r="F232" i="10"/>
  <c r="G232" i="10" s="1"/>
  <c r="E232" i="10" s="1"/>
  <c r="F241" i="10"/>
  <c r="G241" i="10" s="1"/>
  <c r="E241" i="10" s="1"/>
  <c r="F250" i="10"/>
  <c r="G250" i="10" s="1"/>
  <c r="E250" i="10" s="1"/>
  <c r="F259" i="10"/>
  <c r="G259" i="10" s="1"/>
  <c r="E259" i="10" s="1"/>
  <c r="F275" i="10"/>
  <c r="G275" i="10" s="1"/>
  <c r="E275" i="10" s="1"/>
  <c r="F283" i="10"/>
  <c r="G283" i="10" s="1"/>
  <c r="E283" i="10" s="1"/>
  <c r="F299" i="10"/>
  <c r="G299" i="10" s="1"/>
  <c r="E299" i="10" s="1"/>
  <c r="F307" i="10"/>
  <c r="G307" i="10" s="1"/>
  <c r="E307" i="10" s="1"/>
  <c r="F323" i="10"/>
  <c r="G323" i="10" s="1"/>
  <c r="E323" i="10" s="1"/>
  <c r="F25" i="10"/>
  <c r="G25" i="10" s="1"/>
  <c r="E25" i="10" s="1"/>
  <c r="F35" i="10"/>
  <c r="G35" i="10" s="1"/>
  <c r="E35" i="10" s="1"/>
  <c r="F44" i="10"/>
  <c r="G44" i="10" s="1"/>
  <c r="E44" i="10" s="1"/>
  <c r="F53" i="10"/>
  <c r="G53" i="10" s="1"/>
  <c r="E53" i="10" s="1"/>
  <c r="F62" i="10"/>
  <c r="G62" i="10" s="1"/>
  <c r="E62" i="10" s="1"/>
  <c r="F71" i="10"/>
  <c r="G71" i="10" s="1"/>
  <c r="E71" i="10" s="1"/>
  <c r="F80" i="10"/>
  <c r="G80" i="10" s="1"/>
  <c r="E80" i="10" s="1"/>
  <c r="F89" i="10"/>
  <c r="G89" i="10" s="1"/>
  <c r="E89" i="10" s="1"/>
  <c r="F98" i="10"/>
  <c r="G98" i="10" s="1"/>
  <c r="E98" i="10" s="1"/>
  <c r="F107" i="10"/>
  <c r="G107" i="10" s="1"/>
  <c r="E107" i="10" s="1"/>
  <c r="F116" i="10"/>
  <c r="G116" i="10" s="1"/>
  <c r="E116" i="10" s="1"/>
  <c r="F125" i="10"/>
  <c r="G125" i="10" s="1"/>
  <c r="E125" i="10" s="1"/>
  <c r="F134" i="10"/>
  <c r="G134" i="10" s="1"/>
  <c r="E134" i="10" s="1"/>
  <c r="F143" i="10"/>
  <c r="G143" i="10" s="1"/>
  <c r="E143" i="10" s="1"/>
  <c r="F152" i="10"/>
  <c r="G152" i="10" s="1"/>
  <c r="E152" i="10" s="1"/>
  <c r="F161" i="10"/>
  <c r="G161" i="10" s="1"/>
  <c r="E161" i="10" s="1"/>
  <c r="F170" i="10"/>
  <c r="G170" i="10" s="1"/>
  <c r="E170" i="10" s="1"/>
  <c r="F179" i="10"/>
  <c r="G179" i="10" s="1"/>
  <c r="E179" i="10" s="1"/>
  <c r="F188" i="10"/>
  <c r="G188" i="10" s="1"/>
  <c r="E188" i="10" s="1"/>
  <c r="F197" i="10"/>
  <c r="G197" i="10" s="1"/>
  <c r="E197" i="10" s="1"/>
  <c r="F206" i="10"/>
  <c r="G206" i="10" s="1"/>
  <c r="E206" i="10" s="1"/>
  <c r="F215" i="10"/>
  <c r="G215" i="10" s="1"/>
  <c r="E215" i="10" s="1"/>
  <c r="F224" i="10"/>
  <c r="G224" i="10" s="1"/>
  <c r="E224" i="10" s="1"/>
  <c r="F233" i="10"/>
  <c r="G233" i="10" s="1"/>
  <c r="E233" i="10" s="1"/>
  <c r="F242" i="10"/>
  <c r="G242" i="10" s="1"/>
  <c r="E242" i="10" s="1"/>
  <c r="F251" i="10"/>
  <c r="G251" i="10" s="1"/>
  <c r="E251" i="10" s="1"/>
  <c r="F267" i="10"/>
  <c r="G267" i="10" s="1"/>
  <c r="E267" i="10" s="1"/>
  <c r="F276" i="10"/>
  <c r="G276" i="10" s="1"/>
  <c r="E276" i="10" s="1"/>
  <c r="F291" i="10"/>
  <c r="G291" i="10" s="1"/>
  <c r="E291" i="10" s="1"/>
  <c r="F300" i="10"/>
  <c r="G300" i="10" s="1"/>
  <c r="E300" i="10" s="1"/>
  <c r="F315" i="10"/>
  <c r="G315" i="10" s="1"/>
  <c r="E315" i="10" s="1"/>
  <c r="F324" i="10"/>
  <c r="G324" i="10" s="1"/>
  <c r="E324" i="10" s="1"/>
  <c r="F339" i="10"/>
  <c r="G339" i="10" s="1"/>
  <c r="E339" i="10" s="1"/>
  <c r="F348" i="10"/>
  <c r="G348" i="10" s="1"/>
  <c r="E348" i="10" s="1"/>
  <c r="F363" i="10"/>
  <c r="G363" i="10" s="1"/>
  <c r="E363" i="10" s="1"/>
  <c r="F372" i="10"/>
  <c r="G372" i="10" s="1"/>
  <c r="E372" i="10" s="1"/>
  <c r="F387" i="10"/>
  <c r="G387" i="10" s="1"/>
  <c r="E387" i="10" s="1"/>
  <c r="F396" i="10"/>
  <c r="G396" i="10" s="1"/>
  <c r="E396" i="10" s="1"/>
  <c r="F411" i="10"/>
  <c r="G411" i="10" s="1"/>
  <c r="E411" i="10" s="1"/>
  <c r="F420" i="10"/>
  <c r="G420" i="10" s="1"/>
  <c r="E420" i="10" s="1"/>
  <c r="F435" i="10"/>
  <c r="G435" i="10" s="1"/>
  <c r="E435" i="10" s="1"/>
  <c r="F444" i="10"/>
  <c r="G444" i="10" s="1"/>
  <c r="E444" i="10" s="1"/>
  <c r="F459" i="10"/>
  <c r="G459" i="10" s="1"/>
  <c r="E459" i="10" s="1"/>
  <c r="F468" i="10"/>
  <c r="G468" i="10" s="1"/>
  <c r="E468" i="10" s="1"/>
  <c r="F483" i="10"/>
  <c r="G483" i="10" s="1"/>
  <c r="E483" i="10" s="1"/>
  <c r="F507" i="10"/>
  <c r="G507" i="10" s="1"/>
  <c r="E507" i="10" s="1"/>
  <c r="F516" i="10"/>
  <c r="G516" i="10" s="1"/>
  <c r="E516" i="10" s="1"/>
  <c r="F522" i="10"/>
  <c r="G522" i="10" s="1"/>
  <c r="E522" i="10" s="1"/>
  <c r="F528" i="10"/>
  <c r="G528" i="10" s="1"/>
  <c r="E528" i="10" s="1"/>
  <c r="F540" i="10"/>
  <c r="G540" i="10" s="1"/>
  <c r="E540" i="10" s="1"/>
  <c r="F546" i="10"/>
  <c r="G546" i="10" s="1"/>
  <c r="E546" i="10" s="1"/>
  <c r="F558" i="10"/>
  <c r="G558" i="10" s="1"/>
  <c r="E558" i="10" s="1"/>
  <c r="F564" i="10"/>
  <c r="G564" i="10" s="1"/>
  <c r="E564" i="10" s="1"/>
  <c r="F570" i="10"/>
  <c r="G570" i="10" s="1"/>
  <c r="E570" i="10" s="1"/>
  <c r="F576" i="10"/>
  <c r="G576" i="10" s="1"/>
  <c r="E576" i="10" s="1"/>
  <c r="F582" i="10"/>
  <c r="G582" i="10" s="1"/>
  <c r="E582" i="10" s="1"/>
  <c r="F15" i="10"/>
  <c r="G15" i="10" s="1"/>
  <c r="E15" i="10" s="1"/>
  <c r="F16" i="10"/>
  <c r="G16" i="10" s="1"/>
  <c r="E16" i="10" s="1"/>
  <c r="F45" i="10"/>
  <c r="G45" i="10" s="1"/>
  <c r="E45" i="10" s="1"/>
  <c r="F63" i="10"/>
  <c r="G63" i="10" s="1"/>
  <c r="E63" i="10" s="1"/>
  <c r="F81" i="10"/>
  <c r="G81" i="10" s="1"/>
  <c r="E81" i="10" s="1"/>
  <c r="F99" i="10"/>
  <c r="G99" i="10" s="1"/>
  <c r="E99" i="10" s="1"/>
  <c r="F117" i="10"/>
  <c r="G117" i="10" s="1"/>
  <c r="E117" i="10" s="1"/>
  <c r="F135" i="10"/>
  <c r="G135" i="10" s="1"/>
  <c r="E135" i="10" s="1"/>
  <c r="F153" i="10"/>
  <c r="G153" i="10" s="1"/>
  <c r="E153" i="10" s="1"/>
  <c r="F171" i="10"/>
  <c r="G171" i="10" s="1"/>
  <c r="E171" i="10" s="1"/>
  <c r="F189" i="10"/>
  <c r="G189" i="10" s="1"/>
  <c r="E189" i="10" s="1"/>
  <c r="F207" i="10"/>
  <c r="G207" i="10" s="1"/>
  <c r="E207" i="10" s="1"/>
  <c r="F225" i="10"/>
  <c r="G225" i="10" s="1"/>
  <c r="E225" i="10" s="1"/>
  <c r="F243" i="10"/>
  <c r="G243" i="10" s="1"/>
  <c r="E243" i="10" s="1"/>
  <c r="F269" i="10"/>
  <c r="G269" i="10" s="1"/>
  <c r="E269" i="10" s="1"/>
  <c r="F277" i="10"/>
  <c r="G277" i="10" s="1"/>
  <c r="E277" i="10" s="1"/>
  <c r="F293" i="10"/>
  <c r="G293" i="10" s="1"/>
  <c r="E293" i="10" s="1"/>
  <c r="F301" i="10"/>
  <c r="G301" i="10" s="1"/>
  <c r="E301" i="10" s="1"/>
  <c r="F317" i="10"/>
  <c r="G317" i="10" s="1"/>
  <c r="E317" i="10" s="1"/>
  <c r="F325" i="10"/>
  <c r="G325" i="10" s="1"/>
  <c r="E325" i="10" s="1"/>
  <c r="F341" i="10"/>
  <c r="G341" i="10" s="1"/>
  <c r="E341" i="10" s="1"/>
  <c r="F349" i="10"/>
  <c r="G349" i="10" s="1"/>
  <c r="E349" i="10" s="1"/>
  <c r="F365" i="10"/>
  <c r="G365" i="10" s="1"/>
  <c r="E365" i="10" s="1"/>
  <c r="F373" i="10"/>
  <c r="G373" i="10" s="1"/>
  <c r="E373" i="10" s="1"/>
  <c r="F389" i="10"/>
  <c r="G389" i="10" s="1"/>
  <c r="E389" i="10" s="1"/>
  <c r="F397" i="10"/>
  <c r="G397" i="10" s="1"/>
  <c r="E397" i="10" s="1"/>
  <c r="F17" i="10"/>
  <c r="G17" i="10" s="1"/>
  <c r="E17" i="10" s="1"/>
  <c r="F27" i="10"/>
  <c r="G27" i="10" s="1"/>
  <c r="E27" i="10" s="1"/>
  <c r="F37" i="10"/>
  <c r="G37" i="10" s="1"/>
  <c r="E37" i="10" s="1"/>
  <c r="F46" i="10"/>
  <c r="G46" i="10" s="1"/>
  <c r="E46" i="10" s="1"/>
  <c r="F55" i="10"/>
  <c r="G55" i="10" s="1"/>
  <c r="E55" i="10" s="1"/>
  <c r="F64" i="10"/>
  <c r="G64" i="10" s="1"/>
  <c r="E64" i="10" s="1"/>
  <c r="F73" i="10"/>
  <c r="G73" i="10" s="1"/>
  <c r="E73" i="10" s="1"/>
  <c r="F82" i="10"/>
  <c r="G82" i="10" s="1"/>
  <c r="E82" i="10" s="1"/>
  <c r="F91" i="10"/>
  <c r="G91" i="10" s="1"/>
  <c r="E91" i="10" s="1"/>
  <c r="F100" i="10"/>
  <c r="G100" i="10" s="1"/>
  <c r="E100" i="10" s="1"/>
  <c r="F109" i="10"/>
  <c r="G109" i="10" s="1"/>
  <c r="E109" i="10" s="1"/>
  <c r="F118" i="10"/>
  <c r="G118" i="10" s="1"/>
  <c r="E118" i="10" s="1"/>
  <c r="F127" i="10"/>
  <c r="G127" i="10" s="1"/>
  <c r="E127" i="10" s="1"/>
  <c r="F136" i="10"/>
  <c r="G136" i="10" s="1"/>
  <c r="E136" i="10" s="1"/>
  <c r="F145" i="10"/>
  <c r="G145" i="10" s="1"/>
  <c r="E145" i="10" s="1"/>
  <c r="F154" i="10"/>
  <c r="G154" i="10" s="1"/>
  <c r="E154" i="10" s="1"/>
  <c r="F163" i="10"/>
  <c r="G163" i="10" s="1"/>
  <c r="E163" i="10" s="1"/>
  <c r="F172" i="10"/>
  <c r="G172" i="10" s="1"/>
  <c r="E172" i="10" s="1"/>
  <c r="F181" i="10"/>
  <c r="G181" i="10" s="1"/>
  <c r="E181" i="10" s="1"/>
  <c r="F190" i="10"/>
  <c r="G190" i="10" s="1"/>
  <c r="E190" i="10" s="1"/>
  <c r="F199" i="10"/>
  <c r="G199" i="10" s="1"/>
  <c r="E199" i="10" s="1"/>
  <c r="F208" i="10"/>
  <c r="G208" i="10" s="1"/>
  <c r="E208" i="10" s="1"/>
  <c r="F217" i="10"/>
  <c r="G217" i="10" s="1"/>
  <c r="E217" i="10" s="1"/>
  <c r="F226" i="10"/>
  <c r="G226" i="10" s="1"/>
  <c r="E226" i="10" s="1"/>
  <c r="F235" i="10"/>
  <c r="G235" i="10" s="1"/>
  <c r="E235" i="10" s="1"/>
  <c r="F244" i="10"/>
  <c r="G244" i="10" s="1"/>
  <c r="E244" i="10" s="1"/>
  <c r="F253" i="10"/>
  <c r="G253" i="10" s="1"/>
  <c r="E253" i="10" s="1"/>
  <c r="F261" i="10"/>
  <c r="G261" i="10" s="1"/>
  <c r="E261" i="10" s="1"/>
  <c r="F270" i="10"/>
  <c r="G270" i="10" s="1"/>
  <c r="E270" i="10" s="1"/>
  <c r="F285" i="10"/>
  <c r="G285" i="10" s="1"/>
  <c r="E285" i="10" s="1"/>
  <c r="F294" i="10"/>
  <c r="G294" i="10" s="1"/>
  <c r="E294" i="10" s="1"/>
  <c r="F309" i="10"/>
  <c r="G309" i="10" s="1"/>
  <c r="E309" i="10" s="1"/>
  <c r="F318" i="10"/>
  <c r="G318" i="10" s="1"/>
  <c r="E318" i="10" s="1"/>
  <c r="F333" i="10"/>
  <c r="G333" i="10" s="1"/>
  <c r="E333" i="10" s="1"/>
  <c r="F342" i="10"/>
  <c r="G342" i="10" s="1"/>
  <c r="E342" i="10" s="1"/>
  <c r="F357" i="10"/>
  <c r="G357" i="10" s="1"/>
  <c r="E357" i="10" s="1"/>
  <c r="F366" i="10"/>
  <c r="G366" i="10" s="1"/>
  <c r="E366" i="10" s="1"/>
  <c r="F381" i="10"/>
  <c r="G381" i="10" s="1"/>
  <c r="E381" i="10" s="1"/>
  <c r="F390" i="10"/>
  <c r="G390" i="10" s="1"/>
  <c r="E390" i="10" s="1"/>
  <c r="F405" i="10"/>
  <c r="G405" i="10" s="1"/>
  <c r="E405" i="10" s="1"/>
  <c r="F414" i="10"/>
  <c r="G414" i="10" s="1"/>
  <c r="E414" i="10" s="1"/>
  <c r="F429" i="10"/>
  <c r="G429" i="10" s="1"/>
  <c r="E429" i="10" s="1"/>
  <c r="F438" i="10"/>
  <c r="G438" i="10" s="1"/>
  <c r="E438" i="10" s="1"/>
  <c r="F453" i="10"/>
  <c r="G453" i="10" s="1"/>
  <c r="E453" i="10" s="1"/>
  <c r="F462" i="10"/>
  <c r="G462" i="10" s="1"/>
  <c r="E462" i="10" s="1"/>
  <c r="F477" i="10"/>
  <c r="G477" i="10" s="1"/>
  <c r="E477" i="10" s="1"/>
  <c r="F486" i="10"/>
  <c r="G486" i="10" s="1"/>
  <c r="E486" i="10" s="1"/>
  <c r="F501" i="10"/>
  <c r="G501" i="10" s="1"/>
  <c r="E501" i="10" s="1"/>
  <c r="F510" i="10"/>
  <c r="G510" i="10" s="1"/>
  <c r="E510" i="10" s="1"/>
  <c r="F47" i="10"/>
  <c r="G47" i="10" s="1"/>
  <c r="E47" i="10" s="1"/>
  <c r="F90" i="10"/>
  <c r="G90" i="10" s="1"/>
  <c r="E90" i="10" s="1"/>
  <c r="F130" i="10"/>
  <c r="G130" i="10" s="1"/>
  <c r="E130" i="10" s="1"/>
  <c r="F155" i="10"/>
  <c r="G155" i="10" s="1"/>
  <c r="E155" i="10" s="1"/>
  <c r="F198" i="10"/>
  <c r="G198" i="10" s="1"/>
  <c r="E198" i="10" s="1"/>
  <c r="F238" i="10"/>
  <c r="G238" i="10" s="1"/>
  <c r="E238" i="10" s="1"/>
  <c r="F262" i="10"/>
  <c r="G262" i="10" s="1"/>
  <c r="E262" i="10" s="1"/>
  <c r="F279" i="10"/>
  <c r="G279" i="10" s="1"/>
  <c r="E279" i="10" s="1"/>
  <c r="F313" i="10"/>
  <c r="G313" i="10" s="1"/>
  <c r="E313" i="10" s="1"/>
  <c r="F329" i="10"/>
  <c r="G329" i="10" s="1"/>
  <c r="E329" i="10" s="1"/>
  <c r="F358" i="10"/>
  <c r="G358" i="10" s="1"/>
  <c r="E358" i="10" s="1"/>
  <c r="F371" i="10"/>
  <c r="G371" i="10" s="1"/>
  <c r="E371" i="10" s="1"/>
  <c r="F412" i="10"/>
  <c r="G412" i="10" s="1"/>
  <c r="E412" i="10" s="1"/>
  <c r="F423" i="10"/>
  <c r="G423" i="10" s="1"/>
  <c r="E423" i="10" s="1"/>
  <c r="F436" i="10"/>
  <c r="G436" i="10" s="1"/>
  <c r="E436" i="10" s="1"/>
  <c r="F447" i="10"/>
  <c r="G447" i="10" s="1"/>
  <c r="E447" i="10" s="1"/>
  <c r="F460" i="10"/>
  <c r="G460" i="10" s="1"/>
  <c r="E460" i="10" s="1"/>
  <c r="F471" i="10"/>
  <c r="G471" i="10" s="1"/>
  <c r="E471" i="10" s="1"/>
  <c r="F493" i="10"/>
  <c r="G493" i="10" s="1"/>
  <c r="E493" i="10" s="1"/>
  <c r="F504" i="10"/>
  <c r="G504" i="10" s="1"/>
  <c r="E504" i="10" s="1"/>
  <c r="F513" i="10"/>
  <c r="G513" i="10" s="1"/>
  <c r="E513" i="10" s="1"/>
  <c r="F523" i="10"/>
  <c r="G523" i="10" s="1"/>
  <c r="E523" i="10" s="1"/>
  <c r="F531" i="10"/>
  <c r="G531" i="10" s="1"/>
  <c r="E531" i="10" s="1"/>
  <c r="F547" i="10"/>
  <c r="G547" i="10" s="1"/>
  <c r="E547" i="10" s="1"/>
  <c r="F555" i="10"/>
  <c r="G555" i="10" s="1"/>
  <c r="E555" i="10" s="1"/>
  <c r="F571" i="10"/>
  <c r="G571" i="10" s="1"/>
  <c r="E571" i="10" s="1"/>
  <c r="F579" i="10"/>
  <c r="G579" i="10" s="1"/>
  <c r="E579" i="10" s="1"/>
  <c r="F28" i="10"/>
  <c r="G28" i="10" s="1"/>
  <c r="E28" i="10" s="1"/>
  <c r="F72" i="10"/>
  <c r="G72" i="10" s="1"/>
  <c r="E72" i="10" s="1"/>
  <c r="F112" i="10"/>
  <c r="G112" i="10" s="1"/>
  <c r="E112" i="10" s="1"/>
  <c r="F137" i="10"/>
  <c r="G137" i="10" s="1"/>
  <c r="E137" i="10" s="1"/>
  <c r="F180" i="10"/>
  <c r="G180" i="10" s="1"/>
  <c r="E180" i="10" s="1"/>
  <c r="F220" i="10"/>
  <c r="G220" i="10" s="1"/>
  <c r="E220" i="10" s="1"/>
  <c r="F245" i="10"/>
  <c r="G245" i="10" s="1"/>
  <c r="E245" i="10" s="1"/>
  <c r="F264" i="10"/>
  <c r="G264" i="10" s="1"/>
  <c r="E264" i="10" s="1"/>
  <c r="F284" i="10"/>
  <c r="G284" i="10" s="1"/>
  <c r="E284" i="10" s="1"/>
  <c r="F302" i="10"/>
  <c r="G302" i="10" s="1"/>
  <c r="E302" i="10" s="1"/>
  <c r="F332" i="10"/>
  <c r="G332" i="10" s="1"/>
  <c r="E332" i="10" s="1"/>
  <c r="F360" i="10"/>
  <c r="G360" i="10" s="1"/>
  <c r="E360" i="10" s="1"/>
  <c r="F374" i="10"/>
  <c r="G374" i="10" s="1"/>
  <c r="E374" i="10" s="1"/>
  <c r="F400" i="10"/>
  <c r="G400" i="10" s="1"/>
  <c r="E400" i="10" s="1"/>
  <c r="F425" i="10"/>
  <c r="G425" i="10" s="1"/>
  <c r="E425" i="10" s="1"/>
  <c r="F449" i="10"/>
  <c r="G449" i="10" s="1"/>
  <c r="E449" i="10" s="1"/>
  <c r="F473" i="10"/>
  <c r="G473" i="10" s="1"/>
  <c r="E473" i="10" s="1"/>
  <c r="F484" i="10"/>
  <c r="G484" i="10" s="1"/>
  <c r="E484" i="10" s="1"/>
  <c r="F505" i="10"/>
  <c r="G505" i="10" s="1"/>
  <c r="E505" i="10" s="1"/>
  <c r="F532" i="10"/>
  <c r="G532" i="10" s="1"/>
  <c r="E532" i="10" s="1"/>
  <c r="F556" i="10"/>
  <c r="G556" i="10" s="1"/>
  <c r="E556" i="10" s="1"/>
  <c r="F580" i="10"/>
  <c r="G580" i="10" s="1"/>
  <c r="E580" i="10" s="1"/>
  <c r="F588" i="10"/>
  <c r="G588" i="10" s="1"/>
  <c r="E588" i="10" s="1"/>
  <c r="F30" i="10"/>
  <c r="G30" i="10" s="1"/>
  <c r="E30" i="10" s="1"/>
  <c r="F54" i="10"/>
  <c r="G54" i="10" s="1"/>
  <c r="E54" i="10" s="1"/>
  <c r="F94" i="10"/>
  <c r="G94" i="10" s="1"/>
  <c r="E94" i="10" s="1"/>
  <c r="F119" i="10"/>
  <c r="G119" i="10" s="1"/>
  <c r="E119" i="10" s="1"/>
  <c r="F162" i="10"/>
  <c r="G162" i="10" s="1"/>
  <c r="E162" i="10" s="1"/>
  <c r="F202" i="10"/>
  <c r="G202" i="10" s="1"/>
  <c r="E202" i="10" s="1"/>
  <c r="F227" i="10"/>
  <c r="G227" i="10" s="1"/>
  <c r="E227" i="10" s="1"/>
  <c r="F268" i="10"/>
  <c r="G268" i="10" s="1"/>
  <c r="E268" i="10" s="1"/>
  <c r="F287" i="10"/>
  <c r="G287" i="10" s="1"/>
  <c r="E287" i="10" s="1"/>
  <c r="F303" i="10"/>
  <c r="G303" i="10" s="1"/>
  <c r="E303" i="10" s="1"/>
  <c r="F335" i="10"/>
  <c r="G335" i="10" s="1"/>
  <c r="E335" i="10" s="1"/>
  <c r="F361" i="10"/>
  <c r="G361" i="10" s="1"/>
  <c r="E361" i="10" s="1"/>
  <c r="F375" i="10"/>
  <c r="G375" i="10" s="1"/>
  <c r="E375" i="10" s="1"/>
  <c r="F403" i="10"/>
  <c r="G403" i="10" s="1"/>
  <c r="E403" i="10" s="1"/>
  <c r="F428" i="10"/>
  <c r="G428" i="10" s="1"/>
  <c r="E428" i="10" s="1"/>
  <c r="F36" i="10"/>
  <c r="G36" i="10" s="1"/>
  <c r="E36" i="10" s="1"/>
  <c r="F76" i="10"/>
  <c r="G76" i="10" s="1"/>
  <c r="E76" i="10" s="1"/>
  <c r="F101" i="10"/>
  <c r="G101" i="10" s="1"/>
  <c r="E101" i="10" s="1"/>
  <c r="F144" i="10"/>
  <c r="G144" i="10" s="1"/>
  <c r="E144" i="10" s="1"/>
  <c r="F184" i="10"/>
  <c r="G184" i="10" s="1"/>
  <c r="E184" i="10" s="1"/>
  <c r="F209" i="10"/>
  <c r="G209" i="10" s="1"/>
  <c r="E209" i="10" s="1"/>
  <c r="F252" i="10"/>
  <c r="G252" i="10" s="1"/>
  <c r="E252" i="10" s="1"/>
  <c r="F271" i="10"/>
  <c r="G271" i="10" s="1"/>
  <c r="E271" i="10" s="1"/>
  <c r="F305" i="10"/>
  <c r="G305" i="10" s="1"/>
  <c r="E305" i="10" s="1"/>
  <c r="F364" i="10"/>
  <c r="G364" i="10" s="1"/>
  <c r="E364" i="10" s="1"/>
  <c r="F377" i="10"/>
  <c r="G377" i="10" s="1"/>
  <c r="E377" i="10" s="1"/>
  <c r="F406" i="10"/>
  <c r="G406" i="10" s="1"/>
  <c r="E406" i="10" s="1"/>
  <c r="F430" i="10"/>
  <c r="G430" i="10" s="1"/>
  <c r="E430" i="10" s="1"/>
  <c r="F454" i="10"/>
  <c r="G454" i="10" s="1"/>
  <c r="E454" i="10" s="1"/>
  <c r="F498" i="10"/>
  <c r="G498" i="10" s="1"/>
  <c r="E498" i="10" s="1"/>
  <c r="F509" i="10"/>
  <c r="G509" i="10" s="1"/>
  <c r="E509" i="10" s="1"/>
  <c r="F519" i="10"/>
  <c r="G519" i="10" s="1"/>
  <c r="E519" i="10" s="1"/>
  <c r="F535" i="10"/>
  <c r="G535" i="10" s="1"/>
  <c r="E535" i="10" s="1"/>
  <c r="F559" i="10"/>
  <c r="G559" i="10" s="1"/>
  <c r="E559" i="10" s="1"/>
  <c r="F567" i="10"/>
  <c r="G567" i="10" s="1"/>
  <c r="E567" i="10" s="1"/>
  <c r="F583" i="10"/>
  <c r="G583" i="10" s="1"/>
  <c r="E583" i="10" s="1"/>
  <c r="F597" i="10"/>
  <c r="G597" i="10" s="1"/>
  <c r="E597" i="10" s="1"/>
  <c r="F18" i="10"/>
  <c r="G18" i="10" s="1"/>
  <c r="E18" i="10" s="1"/>
  <c r="F49" i="10"/>
  <c r="G49" i="10" s="1"/>
  <c r="E49" i="10" s="1"/>
  <c r="F84" i="10"/>
  <c r="G84" i="10" s="1"/>
  <c r="E84" i="10" s="1"/>
  <c r="F147" i="10"/>
  <c r="G147" i="10" s="1"/>
  <c r="E147" i="10" s="1"/>
  <c r="F182" i="10"/>
  <c r="G182" i="10" s="1"/>
  <c r="E182" i="10" s="1"/>
  <c r="F211" i="10"/>
  <c r="G211" i="10" s="1"/>
  <c r="E211" i="10" s="1"/>
  <c r="F246" i="10"/>
  <c r="G246" i="10" s="1"/>
  <c r="E246" i="10" s="1"/>
  <c r="F347" i="10"/>
  <c r="G347" i="10" s="1"/>
  <c r="E347" i="10" s="1"/>
  <c r="F388" i="10"/>
  <c r="G388" i="10" s="1"/>
  <c r="E388" i="10" s="1"/>
  <c r="F427" i="10"/>
  <c r="G427" i="10" s="1"/>
  <c r="E427" i="10" s="1"/>
  <c r="F475" i="10"/>
  <c r="G475" i="10" s="1"/>
  <c r="E475" i="10" s="1"/>
  <c r="F503" i="10"/>
  <c r="G503" i="10" s="1"/>
  <c r="E503" i="10" s="1"/>
  <c r="F518" i="10"/>
  <c r="G518" i="10" s="1"/>
  <c r="E518" i="10" s="1"/>
  <c r="F538" i="10"/>
  <c r="G538" i="10" s="1"/>
  <c r="E538" i="10" s="1"/>
  <c r="F19" i="10"/>
  <c r="G19" i="10" s="1"/>
  <c r="E19" i="10" s="1"/>
  <c r="F56" i="10"/>
  <c r="G56" i="10" s="1"/>
  <c r="E56" i="10" s="1"/>
  <c r="F120" i="10"/>
  <c r="G120" i="10" s="1"/>
  <c r="E120" i="10" s="1"/>
  <c r="F148" i="10"/>
  <c r="G148" i="10" s="1"/>
  <c r="E148" i="10" s="1"/>
  <c r="F183" i="10"/>
  <c r="G183" i="10" s="1"/>
  <c r="E183" i="10" s="1"/>
  <c r="F216" i="10"/>
  <c r="G216" i="10" s="1"/>
  <c r="E216" i="10" s="1"/>
  <c r="F247" i="10"/>
  <c r="G247" i="10" s="1"/>
  <c r="E247" i="10" s="1"/>
  <c r="F278" i="10"/>
  <c r="G278" i="10" s="1"/>
  <c r="E278" i="10" s="1"/>
  <c r="F304" i="10"/>
  <c r="G304" i="10" s="1"/>
  <c r="E304" i="10" s="1"/>
  <c r="F26" i="10"/>
  <c r="G26" i="10" s="1"/>
  <c r="E26" i="10" s="1"/>
  <c r="F58" i="10"/>
  <c r="G58" i="10" s="1"/>
  <c r="E58" i="10" s="1"/>
  <c r="F92" i="10"/>
  <c r="G92" i="10" s="1"/>
  <c r="E92" i="10" s="1"/>
  <c r="F126" i="10"/>
  <c r="G126" i="10" s="1"/>
  <c r="E126" i="10" s="1"/>
  <c r="F156" i="10"/>
  <c r="G156" i="10" s="1"/>
  <c r="E156" i="10" s="1"/>
  <c r="F191" i="10"/>
  <c r="G191" i="10" s="1"/>
  <c r="E191" i="10" s="1"/>
  <c r="F219" i="10"/>
  <c r="G219" i="10" s="1"/>
  <c r="E219" i="10" s="1"/>
  <c r="F280" i="10"/>
  <c r="G280" i="10" s="1"/>
  <c r="E280" i="10" s="1"/>
  <c r="F310" i="10"/>
  <c r="G310" i="10" s="1"/>
  <c r="E310" i="10" s="1"/>
  <c r="F331" i="10"/>
  <c r="G331" i="10" s="1"/>
  <c r="E331" i="10" s="1"/>
  <c r="F352" i="10"/>
  <c r="G352" i="10" s="1"/>
  <c r="E352" i="10" s="1"/>
  <c r="F413" i="10"/>
  <c r="G413" i="10" s="1"/>
  <c r="E413" i="10" s="1"/>
  <c r="F432" i="10"/>
  <c r="G432" i="10" s="1"/>
  <c r="E432" i="10" s="1"/>
  <c r="F479" i="10"/>
  <c r="G479" i="10" s="1"/>
  <c r="E479" i="10" s="1"/>
  <c r="F520" i="10"/>
  <c r="G520" i="10" s="1"/>
  <c r="E520" i="10" s="1"/>
  <c r="F542" i="10"/>
  <c r="G542" i="10" s="1"/>
  <c r="E542" i="10" s="1"/>
  <c r="F562" i="10"/>
  <c r="G562" i="10" s="1"/>
  <c r="E562" i="10" s="1"/>
  <c r="F593" i="10"/>
  <c r="G593" i="10" s="1"/>
  <c r="E593" i="10" s="1"/>
  <c r="F29" i="10"/>
  <c r="G29" i="10" s="1"/>
  <c r="E29" i="10" s="1"/>
  <c r="F93" i="10"/>
  <c r="G93" i="10" s="1"/>
  <c r="E93" i="10" s="1"/>
  <c r="F128" i="10"/>
  <c r="G128" i="10" s="1"/>
  <c r="E128" i="10" s="1"/>
  <c r="F157" i="10"/>
  <c r="G157" i="10" s="1"/>
  <c r="E157" i="10" s="1"/>
  <c r="F192" i="10"/>
  <c r="G192" i="10" s="1"/>
  <c r="E192" i="10" s="1"/>
  <c r="F31" i="10"/>
  <c r="G31" i="10" s="1"/>
  <c r="E31" i="10" s="1"/>
  <c r="F65" i="10"/>
  <c r="G65" i="10" s="1"/>
  <c r="E65" i="10" s="1"/>
  <c r="F164" i="10"/>
  <c r="G164" i="10" s="1"/>
  <c r="E164" i="10" s="1"/>
  <c r="F228" i="10"/>
  <c r="G228" i="10" s="1"/>
  <c r="E228" i="10" s="1"/>
  <c r="F256" i="10"/>
  <c r="G256" i="10" s="1"/>
  <c r="E256" i="10" s="1"/>
  <c r="F288" i="10"/>
  <c r="G288" i="10" s="1"/>
  <c r="E288" i="10" s="1"/>
  <c r="F312" i="10"/>
  <c r="G312" i="10" s="1"/>
  <c r="E312" i="10" s="1"/>
  <c r="F336" i="10"/>
  <c r="G336" i="10" s="1"/>
  <c r="E336" i="10" s="1"/>
  <c r="F355" i="10"/>
  <c r="G355" i="10" s="1"/>
  <c r="E355" i="10" s="1"/>
  <c r="F376" i="10"/>
  <c r="G376" i="10" s="1"/>
  <c r="E376" i="10" s="1"/>
  <c r="F416" i="10"/>
  <c r="G416" i="10" s="1"/>
  <c r="E416" i="10" s="1"/>
  <c r="F433" i="10"/>
  <c r="G433" i="10" s="1"/>
  <c r="E433" i="10" s="1"/>
  <c r="F451" i="10"/>
  <c r="G451" i="10" s="1"/>
  <c r="E451" i="10" s="1"/>
  <c r="F467" i="10"/>
  <c r="G467" i="10" s="1"/>
  <c r="E467" i="10" s="1"/>
  <c r="F495" i="10"/>
  <c r="G495" i="10" s="1"/>
  <c r="E495" i="10" s="1"/>
  <c r="F554" i="10"/>
  <c r="G554" i="10" s="1"/>
  <c r="E554" i="10" s="1"/>
  <c r="F565" i="10"/>
  <c r="G565" i="10" s="1"/>
  <c r="E565" i="10" s="1"/>
  <c r="F595" i="10"/>
  <c r="G595" i="10" s="1"/>
  <c r="E595" i="10" s="1"/>
  <c r="F469" i="10"/>
  <c r="G469" i="10" s="1"/>
  <c r="E469" i="10" s="1"/>
  <c r="F577" i="10"/>
  <c r="G577" i="10" s="1"/>
  <c r="E577" i="10" s="1"/>
  <c r="F38" i="10"/>
  <c r="G38" i="10" s="1"/>
  <c r="E38" i="10" s="1"/>
  <c r="F66" i="10"/>
  <c r="G66" i="10" s="1"/>
  <c r="E66" i="10" s="1"/>
  <c r="F102" i="10"/>
  <c r="G102" i="10" s="1"/>
  <c r="E102" i="10" s="1"/>
  <c r="F129" i="10"/>
  <c r="G129" i="10" s="1"/>
  <c r="E129" i="10" s="1"/>
  <c r="F165" i="10"/>
  <c r="G165" i="10" s="1"/>
  <c r="E165" i="10" s="1"/>
  <c r="F193" i="10"/>
  <c r="G193" i="10" s="1"/>
  <c r="E193" i="10" s="1"/>
  <c r="F229" i="10"/>
  <c r="G229" i="10" s="1"/>
  <c r="E229" i="10" s="1"/>
  <c r="F260" i="10"/>
  <c r="G260" i="10" s="1"/>
  <c r="E260" i="10" s="1"/>
  <c r="F292" i="10"/>
  <c r="G292" i="10" s="1"/>
  <c r="E292" i="10" s="1"/>
  <c r="F337" i="10"/>
  <c r="G337" i="10" s="1"/>
  <c r="E337" i="10" s="1"/>
  <c r="F356" i="10"/>
  <c r="G356" i="10" s="1"/>
  <c r="E356" i="10" s="1"/>
  <c r="F379" i="10"/>
  <c r="G379" i="10" s="1"/>
  <c r="E379" i="10" s="1"/>
  <c r="F398" i="10"/>
  <c r="G398" i="10" s="1"/>
  <c r="E398" i="10" s="1"/>
  <c r="F419" i="10"/>
  <c r="G419" i="10" s="1"/>
  <c r="E419" i="10" s="1"/>
  <c r="F452" i="10"/>
  <c r="G452" i="10" s="1"/>
  <c r="E452" i="10" s="1"/>
  <c r="F481" i="10"/>
  <c r="G481" i="10" s="1"/>
  <c r="E481" i="10" s="1"/>
  <c r="F496" i="10"/>
  <c r="G496" i="10" s="1"/>
  <c r="E496" i="10" s="1"/>
  <c r="F511" i="10"/>
  <c r="G511" i="10" s="1"/>
  <c r="E511" i="10" s="1"/>
  <c r="F544" i="10"/>
  <c r="G544" i="10" s="1"/>
  <c r="E544" i="10" s="1"/>
  <c r="F566" i="10"/>
  <c r="G566" i="10" s="1"/>
  <c r="E566" i="10" s="1"/>
  <c r="F586" i="10"/>
  <c r="G586" i="10" s="1"/>
  <c r="E586" i="10" s="1"/>
  <c r="F596" i="10"/>
  <c r="G596" i="10" s="1"/>
  <c r="E596" i="10" s="1"/>
  <c r="F524" i="10"/>
  <c r="G524" i="10" s="1"/>
  <c r="E524" i="10" s="1"/>
  <c r="F67" i="10"/>
  <c r="G67" i="10" s="1"/>
  <c r="E67" i="10" s="1"/>
  <c r="F166" i="10"/>
  <c r="G166" i="10" s="1"/>
  <c r="E166" i="10" s="1"/>
  <c r="F200" i="10"/>
  <c r="G200" i="10" s="1"/>
  <c r="E200" i="10" s="1"/>
  <c r="F234" i="10"/>
  <c r="G234" i="10" s="1"/>
  <c r="E234" i="10" s="1"/>
  <c r="F263" i="10"/>
  <c r="G263" i="10" s="1"/>
  <c r="E263" i="10" s="1"/>
  <c r="F316" i="10"/>
  <c r="G316" i="10" s="1"/>
  <c r="E316" i="10" s="1"/>
  <c r="F359" i="10"/>
  <c r="G359" i="10" s="1"/>
  <c r="E359" i="10" s="1"/>
  <c r="F380" i="10"/>
  <c r="G380" i="10" s="1"/>
  <c r="E380" i="10" s="1"/>
  <c r="F399" i="10"/>
  <c r="G399" i="10" s="1"/>
  <c r="E399" i="10" s="1"/>
  <c r="F437" i="10"/>
  <c r="G437" i="10" s="1"/>
  <c r="E437" i="10" s="1"/>
  <c r="F497" i="10"/>
  <c r="G497" i="10" s="1"/>
  <c r="E497" i="10" s="1"/>
  <c r="F40" i="10"/>
  <c r="G40" i="10" s="1"/>
  <c r="E40" i="10" s="1"/>
  <c r="F75" i="10"/>
  <c r="G75" i="10" s="1"/>
  <c r="E75" i="10" s="1"/>
  <c r="F108" i="10"/>
  <c r="G108" i="10" s="1"/>
  <c r="E108" i="10" s="1"/>
  <c r="F139" i="10"/>
  <c r="G139" i="10" s="1"/>
  <c r="E139" i="10" s="1"/>
  <c r="F173" i="10"/>
  <c r="G173" i="10" s="1"/>
  <c r="E173" i="10" s="1"/>
  <c r="F320" i="10"/>
  <c r="G320" i="10" s="1"/>
  <c r="E320" i="10" s="1"/>
  <c r="F383" i="10"/>
  <c r="G383" i="10" s="1"/>
  <c r="E383" i="10" s="1"/>
  <c r="F404" i="10"/>
  <c r="G404" i="10" s="1"/>
  <c r="E404" i="10" s="1"/>
  <c r="F422" i="10"/>
  <c r="G422" i="10" s="1"/>
  <c r="E422" i="10" s="1"/>
  <c r="F456" i="10"/>
  <c r="G456" i="10" s="1"/>
  <c r="E456" i="10" s="1"/>
  <c r="F500" i="10"/>
  <c r="G500" i="10" s="1"/>
  <c r="E500" i="10" s="1"/>
  <c r="F568" i="10"/>
  <c r="G568" i="10" s="1"/>
  <c r="E568" i="10" s="1"/>
  <c r="F589" i="10"/>
  <c r="G589" i="10" s="1"/>
  <c r="E589" i="10" s="1"/>
  <c r="F598" i="10"/>
  <c r="G598" i="10" s="1"/>
  <c r="E598" i="10" s="1"/>
  <c r="F110" i="10"/>
  <c r="G110" i="10" s="1"/>
  <c r="E110" i="10" s="1"/>
  <c r="F146" i="10"/>
  <c r="G146" i="10" s="1"/>
  <c r="E146" i="10" s="1"/>
  <c r="F174" i="10"/>
  <c r="G174" i="10" s="1"/>
  <c r="E174" i="10" s="1"/>
  <c r="F210" i="10"/>
  <c r="G210" i="10" s="1"/>
  <c r="E210" i="10" s="1"/>
  <c r="F237" i="10"/>
  <c r="G237" i="10" s="1"/>
  <c r="E237" i="10" s="1"/>
  <c r="F296" i="10"/>
  <c r="G296" i="10" s="1"/>
  <c r="E296" i="10" s="1"/>
  <c r="F343" i="10"/>
  <c r="G343" i="10" s="1"/>
  <c r="E343" i="10" s="1"/>
  <c r="F384" i="10"/>
  <c r="G384" i="10" s="1"/>
  <c r="E384" i="10" s="1"/>
  <c r="F407" i="10"/>
  <c r="G407" i="10" s="1"/>
  <c r="E407" i="10" s="1"/>
  <c r="F440" i="10"/>
  <c r="G440" i="10" s="1"/>
  <c r="E440" i="10" s="1"/>
  <c r="F472" i="10"/>
  <c r="G472" i="10" s="1"/>
  <c r="E472" i="10" s="1"/>
  <c r="F487" i="10"/>
  <c r="G487" i="10" s="1"/>
  <c r="E487" i="10" s="1"/>
  <c r="F515" i="10"/>
  <c r="G515" i="10" s="1"/>
  <c r="E515" i="10" s="1"/>
  <c r="F526" i="10"/>
  <c r="G526" i="10" s="1"/>
  <c r="E526" i="10" s="1"/>
  <c r="F537" i="10"/>
  <c r="G537" i="10" s="1"/>
  <c r="E537" i="10" s="1"/>
  <c r="F548" i="10"/>
  <c r="G548" i="10" s="1"/>
  <c r="E548" i="10" s="1"/>
  <c r="F590" i="10"/>
  <c r="G590" i="10" s="1"/>
  <c r="E590" i="10" s="1"/>
  <c r="F39" i="10"/>
  <c r="G39" i="10" s="1"/>
  <c r="E39" i="10" s="1"/>
  <c r="F344" i="10"/>
  <c r="G344" i="10" s="1"/>
  <c r="E344" i="10" s="1"/>
  <c r="F392" i="10"/>
  <c r="G392" i="10" s="1"/>
  <c r="E392" i="10" s="1"/>
  <c r="F439" i="10"/>
  <c r="G439" i="10" s="1"/>
  <c r="E439" i="10" s="1"/>
  <c r="F476" i="10"/>
  <c r="G476" i="10" s="1"/>
  <c r="E476" i="10" s="1"/>
  <c r="F508" i="10"/>
  <c r="G508" i="10" s="1"/>
  <c r="E508" i="10" s="1"/>
  <c r="F48" i="10"/>
  <c r="G48" i="10" s="1"/>
  <c r="E48" i="10" s="1"/>
  <c r="F175" i="10"/>
  <c r="G175" i="10" s="1"/>
  <c r="E175" i="10" s="1"/>
  <c r="F286" i="10"/>
  <c r="G286" i="10" s="1"/>
  <c r="E286" i="10" s="1"/>
  <c r="F350" i="10"/>
  <c r="G350" i="10" s="1"/>
  <c r="E350" i="10" s="1"/>
  <c r="F395" i="10"/>
  <c r="G395" i="10" s="1"/>
  <c r="E395" i="10" s="1"/>
  <c r="F443" i="10"/>
  <c r="G443" i="10" s="1"/>
  <c r="E443" i="10" s="1"/>
  <c r="F478" i="10"/>
  <c r="G478" i="10" s="1"/>
  <c r="E478" i="10" s="1"/>
  <c r="F512" i="10"/>
  <c r="G512" i="10" s="1"/>
  <c r="E512" i="10" s="1"/>
  <c r="F591" i="10"/>
  <c r="G591" i="10" s="1"/>
  <c r="E591" i="10" s="1"/>
  <c r="F74" i="10"/>
  <c r="G74" i="10" s="1"/>
  <c r="E74" i="10" s="1"/>
  <c r="F408" i="10"/>
  <c r="G408" i="10" s="1"/>
  <c r="E408" i="10" s="1"/>
  <c r="F485" i="10"/>
  <c r="G485" i="10" s="1"/>
  <c r="E485" i="10" s="1"/>
  <c r="F574" i="10"/>
  <c r="G574" i="10" s="1"/>
  <c r="E574" i="10" s="1"/>
  <c r="F334" i="10"/>
  <c r="G334" i="10" s="1"/>
  <c r="E334" i="10" s="1"/>
  <c r="F340" i="10"/>
  <c r="G340" i="10" s="1"/>
  <c r="E340" i="10" s="1"/>
  <c r="F57" i="10"/>
  <c r="G57" i="10" s="1"/>
  <c r="E57" i="10" s="1"/>
  <c r="F295" i="10"/>
  <c r="G295" i="10" s="1"/>
  <c r="E295" i="10" s="1"/>
  <c r="F351" i="10"/>
  <c r="G351" i="10" s="1"/>
  <c r="E351" i="10" s="1"/>
  <c r="F401" i="10"/>
  <c r="G401" i="10" s="1"/>
  <c r="E401" i="10" s="1"/>
  <c r="F445" i="10"/>
  <c r="G445" i="10" s="1"/>
  <c r="E445" i="10" s="1"/>
  <c r="F480" i="10"/>
  <c r="G480" i="10" s="1"/>
  <c r="E480" i="10" s="1"/>
  <c r="F517" i="10"/>
  <c r="G517" i="10" s="1"/>
  <c r="E517" i="10" s="1"/>
  <c r="F541" i="10"/>
  <c r="G541" i="10" s="1"/>
  <c r="E541" i="10" s="1"/>
  <c r="F592" i="10"/>
  <c r="G592" i="10" s="1"/>
  <c r="E592" i="10" s="1"/>
  <c r="F201" i="10"/>
  <c r="G201" i="10" s="1"/>
  <c r="E201" i="10" s="1"/>
  <c r="F353" i="10"/>
  <c r="G353" i="10" s="1"/>
  <c r="E353" i="10" s="1"/>
  <c r="F446" i="10"/>
  <c r="G446" i="10" s="1"/>
  <c r="E446" i="10" s="1"/>
  <c r="F550" i="10"/>
  <c r="G550" i="10" s="1"/>
  <c r="E550" i="10" s="1"/>
  <c r="F272" i="10"/>
  <c r="G272" i="10" s="1"/>
  <c r="E272" i="10" s="1"/>
  <c r="F585" i="10"/>
  <c r="G585" i="10" s="1"/>
  <c r="E585" i="10" s="1"/>
  <c r="F385" i="10"/>
  <c r="G385" i="10" s="1"/>
  <c r="E385" i="10" s="1"/>
  <c r="F536" i="10"/>
  <c r="G536" i="10" s="1"/>
  <c r="E536" i="10" s="1"/>
  <c r="F83" i="10"/>
  <c r="G83" i="10" s="1"/>
  <c r="E83" i="10" s="1"/>
  <c r="F308" i="10"/>
  <c r="G308" i="10" s="1"/>
  <c r="E308" i="10" s="1"/>
  <c r="F409" i="10"/>
  <c r="G409" i="10" s="1"/>
  <c r="E409" i="10" s="1"/>
  <c r="F448" i="10"/>
  <c r="G448" i="10" s="1"/>
  <c r="E448" i="10" s="1"/>
  <c r="F488" i="10"/>
  <c r="G488" i="10" s="1"/>
  <c r="E488" i="10" s="1"/>
  <c r="F572" i="10"/>
  <c r="G572" i="10" s="1"/>
  <c r="E572" i="10" s="1"/>
  <c r="F594" i="10"/>
  <c r="G594" i="10" s="1"/>
  <c r="E594" i="10" s="1"/>
  <c r="F85" i="10"/>
  <c r="G85" i="10" s="1"/>
  <c r="E85" i="10" s="1"/>
  <c r="F218" i="10"/>
  <c r="G218" i="10" s="1"/>
  <c r="E218" i="10" s="1"/>
  <c r="F311" i="10"/>
  <c r="G311" i="10" s="1"/>
  <c r="E311" i="10" s="1"/>
  <c r="F367" i="10"/>
  <c r="G367" i="10" s="1"/>
  <c r="E367" i="10" s="1"/>
  <c r="F455" i="10"/>
  <c r="G455" i="10" s="1"/>
  <c r="E455" i="10" s="1"/>
  <c r="F489" i="10"/>
  <c r="G489" i="10" s="1"/>
  <c r="E489" i="10" s="1"/>
  <c r="F549" i="10"/>
  <c r="G549" i="10" s="1"/>
  <c r="E549" i="10" s="1"/>
  <c r="F573" i="10"/>
  <c r="G573" i="10" s="1"/>
  <c r="E573" i="10" s="1"/>
  <c r="F530" i="10"/>
  <c r="G530" i="10" s="1"/>
  <c r="E530" i="10" s="1"/>
  <c r="F431" i="10"/>
  <c r="G431" i="10" s="1"/>
  <c r="E431" i="10" s="1"/>
  <c r="F584" i="10"/>
  <c r="G584" i="10" s="1"/>
  <c r="E584" i="10" s="1"/>
  <c r="F391" i="10"/>
  <c r="G391" i="10" s="1"/>
  <c r="E391" i="10" s="1"/>
  <c r="F103" i="10"/>
  <c r="G103" i="10" s="1"/>
  <c r="E103" i="10" s="1"/>
  <c r="F236" i="10"/>
  <c r="G236" i="10" s="1"/>
  <c r="E236" i="10" s="1"/>
  <c r="F319" i="10"/>
  <c r="G319" i="10" s="1"/>
  <c r="E319" i="10" s="1"/>
  <c r="F368" i="10"/>
  <c r="G368" i="10" s="1"/>
  <c r="E368" i="10" s="1"/>
  <c r="F415" i="10"/>
  <c r="G415" i="10" s="1"/>
  <c r="E415" i="10" s="1"/>
  <c r="F457" i="10"/>
  <c r="G457" i="10" s="1"/>
  <c r="E457" i="10" s="1"/>
  <c r="F111" i="10"/>
  <c r="G111" i="10" s="1"/>
  <c r="E111" i="10" s="1"/>
  <c r="F326" i="10"/>
  <c r="G326" i="10" s="1"/>
  <c r="E326" i="10" s="1"/>
  <c r="F421" i="10"/>
  <c r="G421" i="10" s="1"/>
  <c r="E421" i="10" s="1"/>
  <c r="F461" i="10"/>
  <c r="G461" i="10" s="1"/>
  <c r="E461" i="10" s="1"/>
  <c r="F578" i="10"/>
  <c r="G578" i="10" s="1"/>
  <c r="E578" i="10" s="1"/>
  <c r="F470" i="10"/>
  <c r="G470" i="10" s="1"/>
  <c r="E470" i="10" s="1"/>
  <c r="F474" i="10"/>
  <c r="G474" i="10" s="1"/>
  <c r="E474" i="10" s="1"/>
  <c r="F121" i="10"/>
  <c r="G121" i="10" s="1"/>
  <c r="E121" i="10" s="1"/>
  <c r="F254" i="10"/>
  <c r="G254" i="10" s="1"/>
  <c r="E254" i="10" s="1"/>
  <c r="F327" i="10"/>
  <c r="G327" i="10" s="1"/>
  <c r="E327" i="10" s="1"/>
  <c r="F424" i="10"/>
  <c r="G424" i="10" s="1"/>
  <c r="E424" i="10" s="1"/>
  <c r="F463" i="10"/>
  <c r="G463" i="10" s="1"/>
  <c r="E463" i="10" s="1"/>
  <c r="F499" i="10"/>
  <c r="G499" i="10" s="1"/>
  <c r="E499" i="10" s="1"/>
  <c r="F529" i="10"/>
  <c r="G529" i="10" s="1"/>
  <c r="E529" i="10" s="1"/>
  <c r="F553" i="10"/>
  <c r="G553" i="10" s="1"/>
  <c r="E553" i="10" s="1"/>
  <c r="F138" i="10"/>
  <c r="G138" i="10" s="1"/>
  <c r="E138" i="10" s="1"/>
  <c r="F255" i="10"/>
  <c r="G255" i="10" s="1"/>
  <c r="E255" i="10" s="1"/>
  <c r="F328" i="10"/>
  <c r="G328" i="10" s="1"/>
  <c r="E328" i="10" s="1"/>
  <c r="F382" i="10"/>
  <c r="G382" i="10" s="1"/>
  <c r="E382" i="10" s="1"/>
  <c r="F464" i="10"/>
  <c r="G464" i="10" s="1"/>
  <c r="E464" i="10" s="1"/>
  <c r="F502" i="10"/>
  <c r="G502" i="10" s="1"/>
  <c r="E502" i="10" s="1"/>
  <c r="F560" i="10"/>
  <c r="G560" i="10" s="1"/>
  <c r="E560" i="10" s="1"/>
  <c r="F20" i="10"/>
  <c r="G20" i="10" s="1"/>
  <c r="E20" i="10" s="1"/>
  <c r="F8" i="10"/>
  <c r="G8" i="10" s="1"/>
  <c r="E8" i="10" s="1"/>
  <c r="F10" i="9"/>
  <c r="G10" i="9" s="1"/>
  <c r="E10" i="9" s="1"/>
  <c r="F16" i="9"/>
  <c r="G16" i="9" s="1"/>
  <c r="E16" i="9" s="1"/>
  <c r="F22" i="9"/>
  <c r="G22" i="9" s="1"/>
  <c r="E22" i="9" s="1"/>
  <c r="F28" i="9"/>
  <c r="G28" i="9" s="1"/>
  <c r="E28" i="9" s="1"/>
  <c r="F34" i="9"/>
  <c r="G34" i="9" s="1"/>
  <c r="E34" i="9" s="1"/>
  <c r="F40" i="9"/>
  <c r="G40" i="9" s="1"/>
  <c r="E40" i="9" s="1"/>
  <c r="F46" i="9"/>
  <c r="G46" i="9" s="1"/>
  <c r="E46" i="9" s="1"/>
  <c r="F52" i="9"/>
  <c r="G52" i="9" s="1"/>
  <c r="E52" i="9" s="1"/>
  <c r="F58" i="9"/>
  <c r="G58" i="9" s="1"/>
  <c r="E58" i="9" s="1"/>
  <c r="F64" i="9"/>
  <c r="G64" i="9" s="1"/>
  <c r="E64" i="9" s="1"/>
  <c r="F70" i="9"/>
  <c r="G70" i="9" s="1"/>
  <c r="E70" i="9" s="1"/>
  <c r="F76" i="9"/>
  <c r="G76" i="9" s="1"/>
  <c r="E76" i="9" s="1"/>
  <c r="F82" i="9"/>
  <c r="G82" i="9" s="1"/>
  <c r="E82" i="9" s="1"/>
  <c r="F88" i="9"/>
  <c r="G88" i="9" s="1"/>
  <c r="E88" i="9" s="1"/>
  <c r="F94" i="9"/>
  <c r="G94" i="9" s="1"/>
  <c r="E94" i="9" s="1"/>
  <c r="F11" i="9"/>
  <c r="G11" i="9" s="1"/>
  <c r="E11" i="9" s="1"/>
  <c r="F17" i="9"/>
  <c r="G17" i="9" s="1"/>
  <c r="E17" i="9" s="1"/>
  <c r="F23" i="9"/>
  <c r="G23" i="9" s="1"/>
  <c r="E23" i="9" s="1"/>
  <c r="F29" i="9"/>
  <c r="G29" i="9" s="1"/>
  <c r="E29" i="9" s="1"/>
  <c r="F35" i="9"/>
  <c r="G35" i="9" s="1"/>
  <c r="E35" i="9" s="1"/>
  <c r="F41" i="9"/>
  <c r="G41" i="9" s="1"/>
  <c r="E41" i="9" s="1"/>
  <c r="F47" i="9"/>
  <c r="G47" i="9" s="1"/>
  <c r="E47" i="9" s="1"/>
  <c r="F53" i="9"/>
  <c r="G53" i="9" s="1"/>
  <c r="E53" i="9" s="1"/>
  <c r="F59" i="9"/>
  <c r="G59" i="9" s="1"/>
  <c r="E59" i="9" s="1"/>
  <c r="F65" i="9"/>
  <c r="G65" i="9" s="1"/>
  <c r="E65" i="9" s="1"/>
  <c r="F71" i="9"/>
  <c r="G71" i="9" s="1"/>
  <c r="E71" i="9" s="1"/>
  <c r="F77" i="9"/>
  <c r="G77" i="9" s="1"/>
  <c r="E77" i="9" s="1"/>
  <c r="F83" i="9"/>
  <c r="G83" i="9" s="1"/>
  <c r="E83" i="9" s="1"/>
  <c r="F89" i="9"/>
  <c r="G89" i="9" s="1"/>
  <c r="E89" i="9" s="1"/>
  <c r="F95" i="9"/>
  <c r="G95" i="9" s="1"/>
  <c r="E95" i="9" s="1"/>
  <c r="F101" i="9"/>
  <c r="G101" i="9" s="1"/>
  <c r="E101" i="9" s="1"/>
  <c r="F12" i="9"/>
  <c r="G12" i="9" s="1"/>
  <c r="E12" i="9" s="1"/>
  <c r="F18" i="9"/>
  <c r="G18" i="9" s="1"/>
  <c r="E18" i="9" s="1"/>
  <c r="F24" i="9"/>
  <c r="G24" i="9" s="1"/>
  <c r="E24" i="9" s="1"/>
  <c r="F30" i="9"/>
  <c r="G30" i="9" s="1"/>
  <c r="E30" i="9" s="1"/>
  <c r="F36" i="9"/>
  <c r="G36" i="9" s="1"/>
  <c r="E36" i="9" s="1"/>
  <c r="F42" i="9"/>
  <c r="G42" i="9" s="1"/>
  <c r="E42" i="9" s="1"/>
  <c r="F48" i="9"/>
  <c r="G48" i="9" s="1"/>
  <c r="E48" i="9" s="1"/>
  <c r="F54" i="9"/>
  <c r="G54" i="9" s="1"/>
  <c r="E54" i="9" s="1"/>
  <c r="F60" i="9"/>
  <c r="G60" i="9" s="1"/>
  <c r="E60" i="9" s="1"/>
  <c r="F66" i="9"/>
  <c r="G66" i="9" s="1"/>
  <c r="E66" i="9" s="1"/>
  <c r="F72" i="9"/>
  <c r="G72" i="9" s="1"/>
  <c r="E72" i="9" s="1"/>
  <c r="F13" i="9"/>
  <c r="G13" i="9" s="1"/>
  <c r="E13" i="9" s="1"/>
  <c r="F19" i="9"/>
  <c r="G19" i="9" s="1"/>
  <c r="E19" i="9" s="1"/>
  <c r="F25" i="9"/>
  <c r="G25" i="9" s="1"/>
  <c r="E25" i="9" s="1"/>
  <c r="F31" i="9"/>
  <c r="G31" i="9" s="1"/>
  <c r="E31" i="9" s="1"/>
  <c r="F37" i="9"/>
  <c r="G37" i="9" s="1"/>
  <c r="E37" i="9" s="1"/>
  <c r="F43" i="9"/>
  <c r="G43" i="9" s="1"/>
  <c r="E43" i="9" s="1"/>
  <c r="F49" i="9"/>
  <c r="G49" i="9" s="1"/>
  <c r="E49" i="9" s="1"/>
  <c r="F55" i="9"/>
  <c r="G55" i="9" s="1"/>
  <c r="E55" i="9" s="1"/>
  <c r="F61" i="9"/>
  <c r="G61" i="9" s="1"/>
  <c r="E61" i="9" s="1"/>
  <c r="F67" i="9"/>
  <c r="G67" i="9" s="1"/>
  <c r="E67" i="9" s="1"/>
  <c r="F73" i="9"/>
  <c r="G73" i="9" s="1"/>
  <c r="E73" i="9" s="1"/>
  <c r="F79" i="9"/>
  <c r="G79" i="9" s="1"/>
  <c r="E79" i="9" s="1"/>
  <c r="F85" i="9"/>
  <c r="G85" i="9" s="1"/>
  <c r="E85" i="9" s="1"/>
  <c r="F91" i="9"/>
  <c r="G91" i="9" s="1"/>
  <c r="E91" i="9" s="1"/>
  <c r="F97" i="9"/>
  <c r="G97" i="9" s="1"/>
  <c r="E97" i="9" s="1"/>
  <c r="F14" i="9"/>
  <c r="G14" i="9" s="1"/>
  <c r="E14" i="9" s="1"/>
  <c r="F20" i="9"/>
  <c r="G20" i="9" s="1"/>
  <c r="E20" i="9" s="1"/>
  <c r="F26" i="9"/>
  <c r="G26" i="9" s="1"/>
  <c r="E26" i="9" s="1"/>
  <c r="F32" i="9"/>
  <c r="G32" i="9" s="1"/>
  <c r="E32" i="9" s="1"/>
  <c r="F38" i="9"/>
  <c r="G38" i="9" s="1"/>
  <c r="E38" i="9" s="1"/>
  <c r="F44" i="9"/>
  <c r="G44" i="9" s="1"/>
  <c r="E44" i="9" s="1"/>
  <c r="F50" i="9"/>
  <c r="G50" i="9" s="1"/>
  <c r="E50" i="9" s="1"/>
  <c r="F9" i="9"/>
  <c r="G9" i="9" s="1"/>
  <c r="E9" i="9" s="1"/>
  <c r="F27" i="9"/>
  <c r="G27" i="9" s="1"/>
  <c r="E27" i="9" s="1"/>
  <c r="F45" i="9"/>
  <c r="G45" i="9" s="1"/>
  <c r="E45" i="9" s="1"/>
  <c r="F75" i="9"/>
  <c r="G75" i="9" s="1"/>
  <c r="E75" i="9" s="1"/>
  <c r="F87" i="9"/>
  <c r="G87" i="9" s="1"/>
  <c r="E87" i="9" s="1"/>
  <c r="F99" i="9"/>
  <c r="G99" i="9" s="1"/>
  <c r="E99" i="9" s="1"/>
  <c r="F108" i="9"/>
  <c r="G108" i="9" s="1"/>
  <c r="E108" i="9" s="1"/>
  <c r="F132" i="9"/>
  <c r="G132" i="9" s="1"/>
  <c r="E132" i="9" s="1"/>
  <c r="F156" i="9"/>
  <c r="G156" i="9" s="1"/>
  <c r="E156" i="9" s="1"/>
  <c r="F180" i="9"/>
  <c r="G180" i="9" s="1"/>
  <c r="E180" i="9" s="1"/>
  <c r="F204" i="9"/>
  <c r="G204" i="9" s="1"/>
  <c r="E204" i="9" s="1"/>
  <c r="F228" i="9"/>
  <c r="G228" i="9" s="1"/>
  <c r="E228" i="9" s="1"/>
  <c r="F243" i="9"/>
  <c r="G243" i="9" s="1"/>
  <c r="E243" i="9" s="1"/>
  <c r="F250" i="9"/>
  <c r="G250" i="9" s="1"/>
  <c r="E250" i="9" s="1"/>
  <c r="F258" i="9"/>
  <c r="G258" i="9" s="1"/>
  <c r="E258" i="9" s="1"/>
  <c r="F265" i="9"/>
  <c r="G265" i="9" s="1"/>
  <c r="E265" i="9" s="1"/>
  <c r="F272" i="9"/>
  <c r="G272" i="9" s="1"/>
  <c r="E272" i="9" s="1"/>
  <c r="F279" i="9"/>
  <c r="G279" i="9" s="1"/>
  <c r="E279" i="9" s="1"/>
  <c r="F286" i="9"/>
  <c r="G286" i="9" s="1"/>
  <c r="E286" i="9" s="1"/>
  <c r="F294" i="9"/>
  <c r="G294" i="9" s="1"/>
  <c r="E294" i="9" s="1"/>
  <c r="F301" i="9"/>
  <c r="G301" i="9" s="1"/>
  <c r="E301" i="9" s="1"/>
  <c r="F308" i="9"/>
  <c r="G308" i="9" s="1"/>
  <c r="E308" i="9" s="1"/>
  <c r="F315" i="9"/>
  <c r="G315" i="9" s="1"/>
  <c r="E315" i="9" s="1"/>
  <c r="F62" i="9"/>
  <c r="G62" i="9" s="1"/>
  <c r="E62" i="9" s="1"/>
  <c r="F63" i="9"/>
  <c r="G63" i="9" s="1"/>
  <c r="E63" i="9" s="1"/>
  <c r="F78" i="9"/>
  <c r="G78" i="9" s="1"/>
  <c r="E78" i="9" s="1"/>
  <c r="F90" i="9"/>
  <c r="G90" i="9" s="1"/>
  <c r="E90" i="9" s="1"/>
  <c r="F100" i="9"/>
  <c r="G100" i="9" s="1"/>
  <c r="E100" i="9" s="1"/>
  <c r="F109" i="9"/>
  <c r="G109" i="9" s="1"/>
  <c r="E109" i="9" s="1"/>
  <c r="F117" i="9"/>
  <c r="G117" i="9" s="1"/>
  <c r="E117" i="9" s="1"/>
  <c r="F125" i="9"/>
  <c r="G125" i="9" s="1"/>
  <c r="E125" i="9" s="1"/>
  <c r="F133" i="9"/>
  <c r="G133" i="9" s="1"/>
  <c r="E133" i="9" s="1"/>
  <c r="F141" i="9"/>
  <c r="G141" i="9" s="1"/>
  <c r="E141" i="9" s="1"/>
  <c r="F149" i="9"/>
  <c r="G149" i="9" s="1"/>
  <c r="E149" i="9" s="1"/>
  <c r="F157" i="9"/>
  <c r="G157" i="9" s="1"/>
  <c r="E157" i="9" s="1"/>
  <c r="F165" i="9"/>
  <c r="G165" i="9" s="1"/>
  <c r="E165" i="9" s="1"/>
  <c r="F173" i="9"/>
  <c r="G173" i="9" s="1"/>
  <c r="E173" i="9" s="1"/>
  <c r="F181" i="9"/>
  <c r="G181" i="9" s="1"/>
  <c r="E181" i="9" s="1"/>
  <c r="F189" i="9"/>
  <c r="G189" i="9" s="1"/>
  <c r="E189" i="9" s="1"/>
  <c r="F197" i="9"/>
  <c r="G197" i="9" s="1"/>
  <c r="E197" i="9" s="1"/>
  <c r="F205" i="9"/>
  <c r="G205" i="9" s="1"/>
  <c r="E205" i="9" s="1"/>
  <c r="F213" i="9"/>
  <c r="G213" i="9" s="1"/>
  <c r="E213" i="9" s="1"/>
  <c r="F221" i="9"/>
  <c r="G221" i="9" s="1"/>
  <c r="E221" i="9" s="1"/>
  <c r="F229" i="9"/>
  <c r="G229" i="9" s="1"/>
  <c r="E229" i="9" s="1"/>
  <c r="F237" i="9"/>
  <c r="G237" i="9" s="1"/>
  <c r="E237" i="9" s="1"/>
  <c r="F244" i="9"/>
  <c r="G244" i="9" s="1"/>
  <c r="E244" i="9" s="1"/>
  <c r="F252" i="9"/>
  <c r="G252" i="9" s="1"/>
  <c r="E252" i="9" s="1"/>
  <c r="F259" i="9"/>
  <c r="G259" i="9" s="1"/>
  <c r="E259" i="9" s="1"/>
  <c r="F266" i="9"/>
  <c r="G266" i="9" s="1"/>
  <c r="E266" i="9" s="1"/>
  <c r="F273" i="9"/>
  <c r="G273" i="9" s="1"/>
  <c r="E273" i="9" s="1"/>
  <c r="F280" i="9"/>
  <c r="G280" i="9" s="1"/>
  <c r="E280" i="9" s="1"/>
  <c r="F288" i="9"/>
  <c r="G288" i="9" s="1"/>
  <c r="E288" i="9" s="1"/>
  <c r="F295" i="9"/>
  <c r="G295" i="9" s="1"/>
  <c r="E295" i="9" s="1"/>
  <c r="F302" i="9"/>
  <c r="G302" i="9" s="1"/>
  <c r="E302" i="9" s="1"/>
  <c r="F309" i="9"/>
  <c r="G309" i="9" s="1"/>
  <c r="E309" i="9" s="1"/>
  <c r="F316" i="9"/>
  <c r="G316" i="9" s="1"/>
  <c r="E316" i="9" s="1"/>
  <c r="F324" i="9"/>
  <c r="G324" i="9" s="1"/>
  <c r="E324" i="9" s="1"/>
  <c r="F331" i="9"/>
  <c r="G331" i="9" s="1"/>
  <c r="E331" i="9" s="1"/>
  <c r="F344" i="9"/>
  <c r="G344" i="9" s="1"/>
  <c r="E344" i="9" s="1"/>
  <c r="F357" i="9"/>
  <c r="G357" i="9" s="1"/>
  <c r="E357" i="9" s="1"/>
  <c r="F370" i="9"/>
  <c r="G370" i="9" s="1"/>
  <c r="E370" i="9" s="1"/>
  <c r="F377" i="9"/>
  <c r="G377" i="9" s="1"/>
  <c r="E377" i="9" s="1"/>
  <c r="F390" i="9"/>
  <c r="G390" i="9" s="1"/>
  <c r="E390" i="9" s="1"/>
  <c r="F403" i="9"/>
  <c r="G403" i="9" s="1"/>
  <c r="E403" i="9" s="1"/>
  <c r="F416" i="9"/>
  <c r="G416" i="9" s="1"/>
  <c r="E416" i="9" s="1"/>
  <c r="F429" i="9"/>
  <c r="G429" i="9" s="1"/>
  <c r="E429" i="9" s="1"/>
  <c r="F442" i="9"/>
  <c r="G442" i="9" s="1"/>
  <c r="E442" i="9" s="1"/>
  <c r="F449" i="9"/>
  <c r="G449" i="9" s="1"/>
  <c r="E449" i="9" s="1"/>
  <c r="F462" i="9"/>
  <c r="G462" i="9" s="1"/>
  <c r="E462" i="9" s="1"/>
  <c r="F475" i="9"/>
  <c r="G475" i="9" s="1"/>
  <c r="E475" i="9" s="1"/>
  <c r="F488" i="9"/>
  <c r="G488" i="9" s="1"/>
  <c r="E488" i="9" s="1"/>
  <c r="F501" i="9"/>
  <c r="G501" i="9" s="1"/>
  <c r="E501" i="9" s="1"/>
  <c r="F514" i="9"/>
  <c r="G514" i="9" s="1"/>
  <c r="E514" i="9" s="1"/>
  <c r="F102" i="9"/>
  <c r="G102" i="9" s="1"/>
  <c r="E102" i="9" s="1"/>
  <c r="F126" i="9"/>
  <c r="G126" i="9" s="1"/>
  <c r="E126" i="9" s="1"/>
  <c r="F150" i="9"/>
  <c r="G150" i="9" s="1"/>
  <c r="E150" i="9" s="1"/>
  <c r="F174" i="9"/>
  <c r="G174" i="9" s="1"/>
  <c r="E174" i="9" s="1"/>
  <c r="F198" i="9"/>
  <c r="G198" i="9" s="1"/>
  <c r="E198" i="9" s="1"/>
  <c r="F222" i="9"/>
  <c r="G222" i="9" s="1"/>
  <c r="E222" i="9" s="1"/>
  <c r="F245" i="9"/>
  <c r="G245" i="9" s="1"/>
  <c r="E245" i="9" s="1"/>
  <c r="F281" i="9"/>
  <c r="G281" i="9" s="1"/>
  <c r="E281" i="9" s="1"/>
  <c r="F317" i="9"/>
  <c r="G317" i="9" s="1"/>
  <c r="E317" i="9" s="1"/>
  <c r="F338" i="9"/>
  <c r="G338" i="9" s="1"/>
  <c r="E338" i="9" s="1"/>
  <c r="F351" i="9"/>
  <c r="G351" i="9" s="1"/>
  <c r="E351" i="9" s="1"/>
  <c r="F364" i="9"/>
  <c r="G364" i="9" s="1"/>
  <c r="E364" i="9" s="1"/>
  <c r="F371" i="9"/>
  <c r="G371" i="9" s="1"/>
  <c r="E371" i="9" s="1"/>
  <c r="F384" i="9"/>
  <c r="G384" i="9" s="1"/>
  <c r="E384" i="9" s="1"/>
  <c r="F397" i="9"/>
  <c r="G397" i="9" s="1"/>
  <c r="E397" i="9" s="1"/>
  <c r="F410" i="9"/>
  <c r="G410" i="9" s="1"/>
  <c r="E410" i="9" s="1"/>
  <c r="F423" i="9"/>
  <c r="G423" i="9" s="1"/>
  <c r="E423" i="9" s="1"/>
  <c r="F436" i="9"/>
  <c r="G436" i="9" s="1"/>
  <c r="E436" i="9" s="1"/>
  <c r="F443" i="9"/>
  <c r="G443" i="9" s="1"/>
  <c r="E443" i="9" s="1"/>
  <c r="F456" i="9"/>
  <c r="G456" i="9" s="1"/>
  <c r="E456" i="9" s="1"/>
  <c r="F469" i="9"/>
  <c r="G469" i="9" s="1"/>
  <c r="E469" i="9" s="1"/>
  <c r="F482" i="9"/>
  <c r="G482" i="9" s="1"/>
  <c r="E482" i="9" s="1"/>
  <c r="F495" i="9"/>
  <c r="G495" i="9" s="1"/>
  <c r="E495" i="9" s="1"/>
  <c r="F508" i="9"/>
  <c r="G508" i="9" s="1"/>
  <c r="E508" i="9" s="1"/>
  <c r="F515" i="9"/>
  <c r="G515" i="9" s="1"/>
  <c r="E515" i="9" s="1"/>
  <c r="F521" i="9"/>
  <c r="G521" i="9" s="1"/>
  <c r="E521" i="9" s="1"/>
  <c r="F527" i="9"/>
  <c r="G527" i="9" s="1"/>
  <c r="E527" i="9" s="1"/>
  <c r="F533" i="9"/>
  <c r="G533" i="9" s="1"/>
  <c r="E533" i="9" s="1"/>
  <c r="F539" i="9"/>
  <c r="G539" i="9" s="1"/>
  <c r="E539" i="9" s="1"/>
  <c r="F545" i="9"/>
  <c r="G545" i="9" s="1"/>
  <c r="E545" i="9" s="1"/>
  <c r="F551" i="9"/>
  <c r="G551" i="9" s="1"/>
  <c r="E551" i="9" s="1"/>
  <c r="F557" i="9"/>
  <c r="G557" i="9" s="1"/>
  <c r="E557" i="9" s="1"/>
  <c r="F563" i="9"/>
  <c r="G563" i="9" s="1"/>
  <c r="E563" i="9" s="1"/>
  <c r="F569" i="9"/>
  <c r="G569" i="9" s="1"/>
  <c r="E569" i="9" s="1"/>
  <c r="F575" i="9"/>
  <c r="G575" i="9" s="1"/>
  <c r="E575" i="9" s="1"/>
  <c r="F581" i="9"/>
  <c r="G581" i="9" s="1"/>
  <c r="E581" i="9" s="1"/>
  <c r="F587" i="9"/>
  <c r="G587" i="9" s="1"/>
  <c r="E587" i="9" s="1"/>
  <c r="F593" i="9"/>
  <c r="G593" i="9" s="1"/>
  <c r="E593" i="9" s="1"/>
  <c r="F15" i="9"/>
  <c r="G15" i="9" s="1"/>
  <c r="E15" i="9" s="1"/>
  <c r="F33" i="9"/>
  <c r="G33" i="9" s="1"/>
  <c r="E33" i="9" s="1"/>
  <c r="F51" i="9"/>
  <c r="G51" i="9" s="1"/>
  <c r="E51" i="9" s="1"/>
  <c r="F110" i="9"/>
  <c r="G110" i="9" s="1"/>
  <c r="E110" i="9" s="1"/>
  <c r="F118" i="9"/>
  <c r="G118" i="9" s="1"/>
  <c r="E118" i="9" s="1"/>
  <c r="F134" i="9"/>
  <c r="G134" i="9" s="1"/>
  <c r="E134" i="9" s="1"/>
  <c r="F142" i="9"/>
  <c r="G142" i="9" s="1"/>
  <c r="E142" i="9" s="1"/>
  <c r="F158" i="9"/>
  <c r="G158" i="9" s="1"/>
  <c r="E158" i="9" s="1"/>
  <c r="F166" i="9"/>
  <c r="G166" i="9" s="1"/>
  <c r="E166" i="9" s="1"/>
  <c r="F182" i="9"/>
  <c r="G182" i="9" s="1"/>
  <c r="E182" i="9" s="1"/>
  <c r="F190" i="9"/>
  <c r="G190" i="9" s="1"/>
  <c r="E190" i="9" s="1"/>
  <c r="F206" i="9"/>
  <c r="G206" i="9" s="1"/>
  <c r="E206" i="9" s="1"/>
  <c r="F214" i="9"/>
  <c r="G214" i="9" s="1"/>
  <c r="E214" i="9" s="1"/>
  <c r="F230" i="9"/>
  <c r="G230" i="9" s="1"/>
  <c r="E230" i="9" s="1"/>
  <c r="F238" i="9"/>
  <c r="G238" i="9" s="1"/>
  <c r="E238" i="9" s="1"/>
  <c r="F246" i="9"/>
  <c r="G246" i="9" s="1"/>
  <c r="E246" i="9" s="1"/>
  <c r="F253" i="9"/>
  <c r="G253" i="9" s="1"/>
  <c r="E253" i="9" s="1"/>
  <c r="F260" i="9"/>
  <c r="G260" i="9" s="1"/>
  <c r="E260" i="9" s="1"/>
  <c r="F267" i="9"/>
  <c r="G267" i="9" s="1"/>
  <c r="E267" i="9" s="1"/>
  <c r="F274" i="9"/>
  <c r="G274" i="9" s="1"/>
  <c r="E274" i="9" s="1"/>
  <c r="F282" i="9"/>
  <c r="G282" i="9" s="1"/>
  <c r="E282" i="9" s="1"/>
  <c r="F289" i="9"/>
  <c r="G289" i="9" s="1"/>
  <c r="E289" i="9" s="1"/>
  <c r="F296" i="9"/>
  <c r="G296" i="9" s="1"/>
  <c r="E296" i="9" s="1"/>
  <c r="F303" i="9"/>
  <c r="G303" i="9" s="1"/>
  <c r="E303" i="9" s="1"/>
  <c r="F310" i="9"/>
  <c r="G310" i="9" s="1"/>
  <c r="E310" i="9" s="1"/>
  <c r="F318" i="9"/>
  <c r="G318" i="9" s="1"/>
  <c r="E318" i="9" s="1"/>
  <c r="F325" i="9"/>
  <c r="G325" i="9" s="1"/>
  <c r="E325" i="9" s="1"/>
  <c r="F332" i="9"/>
  <c r="G332" i="9" s="1"/>
  <c r="E332" i="9" s="1"/>
  <c r="F345" i="9"/>
  <c r="G345" i="9" s="1"/>
  <c r="E345" i="9" s="1"/>
  <c r="F358" i="9"/>
  <c r="G358" i="9" s="1"/>
  <c r="E358" i="9" s="1"/>
  <c r="F365" i="9"/>
  <c r="G365" i="9" s="1"/>
  <c r="E365" i="9" s="1"/>
  <c r="F378" i="9"/>
  <c r="G378" i="9" s="1"/>
  <c r="E378" i="9" s="1"/>
  <c r="F391" i="9"/>
  <c r="G391" i="9" s="1"/>
  <c r="E391" i="9" s="1"/>
  <c r="F404" i="9"/>
  <c r="G404" i="9" s="1"/>
  <c r="E404" i="9" s="1"/>
  <c r="F417" i="9"/>
  <c r="G417" i="9" s="1"/>
  <c r="E417" i="9" s="1"/>
  <c r="F430" i="9"/>
  <c r="G430" i="9" s="1"/>
  <c r="E430" i="9" s="1"/>
  <c r="F437" i="9"/>
  <c r="G437" i="9" s="1"/>
  <c r="E437" i="9" s="1"/>
  <c r="F450" i="9"/>
  <c r="G450" i="9" s="1"/>
  <c r="E450" i="9" s="1"/>
  <c r="F463" i="9"/>
  <c r="G463" i="9" s="1"/>
  <c r="E463" i="9" s="1"/>
  <c r="F476" i="9"/>
  <c r="G476" i="9" s="1"/>
  <c r="E476" i="9" s="1"/>
  <c r="F489" i="9"/>
  <c r="G489" i="9" s="1"/>
  <c r="E489" i="9" s="1"/>
  <c r="F502" i="9"/>
  <c r="G502" i="9" s="1"/>
  <c r="E502" i="9" s="1"/>
  <c r="F509" i="9"/>
  <c r="G509" i="9" s="1"/>
  <c r="E509" i="9" s="1"/>
  <c r="F80" i="9"/>
  <c r="G80" i="9" s="1"/>
  <c r="E80" i="9" s="1"/>
  <c r="F68" i="9"/>
  <c r="G68" i="9" s="1"/>
  <c r="E68" i="9" s="1"/>
  <c r="F81" i="9"/>
  <c r="G81" i="9" s="1"/>
  <c r="E81" i="9" s="1"/>
  <c r="F93" i="9"/>
  <c r="G93" i="9" s="1"/>
  <c r="E93" i="9" s="1"/>
  <c r="F120" i="9"/>
  <c r="G120" i="9" s="1"/>
  <c r="E120" i="9" s="1"/>
  <c r="F144" i="9"/>
  <c r="G144" i="9" s="1"/>
  <c r="E144" i="9" s="1"/>
  <c r="F168" i="9"/>
  <c r="G168" i="9" s="1"/>
  <c r="E168" i="9" s="1"/>
  <c r="F192" i="9"/>
  <c r="G192" i="9" s="1"/>
  <c r="E192" i="9" s="1"/>
  <c r="F216" i="9"/>
  <c r="G216" i="9" s="1"/>
  <c r="E216" i="9" s="1"/>
  <c r="F240" i="9"/>
  <c r="G240" i="9" s="1"/>
  <c r="E240" i="9" s="1"/>
  <c r="F247" i="9"/>
  <c r="G247" i="9" s="1"/>
  <c r="E247" i="9" s="1"/>
  <c r="F254" i="9"/>
  <c r="G254" i="9" s="1"/>
  <c r="E254" i="9" s="1"/>
  <c r="F261" i="9"/>
  <c r="G261" i="9" s="1"/>
  <c r="E261" i="9" s="1"/>
  <c r="F268" i="9"/>
  <c r="G268" i="9" s="1"/>
  <c r="E268" i="9" s="1"/>
  <c r="F276" i="9"/>
  <c r="G276" i="9" s="1"/>
  <c r="E276" i="9" s="1"/>
  <c r="F283" i="9"/>
  <c r="G283" i="9" s="1"/>
  <c r="E283" i="9" s="1"/>
  <c r="F290" i="9"/>
  <c r="G290" i="9" s="1"/>
  <c r="E290" i="9" s="1"/>
  <c r="F297" i="9"/>
  <c r="G297" i="9" s="1"/>
  <c r="E297" i="9" s="1"/>
  <c r="F304" i="9"/>
  <c r="G304" i="9" s="1"/>
  <c r="E304" i="9" s="1"/>
  <c r="F312" i="9"/>
  <c r="G312" i="9" s="1"/>
  <c r="E312" i="9" s="1"/>
  <c r="F319" i="9"/>
  <c r="G319" i="9" s="1"/>
  <c r="E319" i="9" s="1"/>
  <c r="F326" i="9"/>
  <c r="G326" i="9" s="1"/>
  <c r="E326" i="9" s="1"/>
  <c r="F333" i="9"/>
  <c r="G333" i="9" s="1"/>
  <c r="E333" i="9" s="1"/>
  <c r="F346" i="9"/>
  <c r="G346" i="9" s="1"/>
  <c r="E346" i="9" s="1"/>
  <c r="F353" i="9"/>
  <c r="G353" i="9" s="1"/>
  <c r="E353" i="9" s="1"/>
  <c r="F366" i="9"/>
  <c r="G366" i="9" s="1"/>
  <c r="E366" i="9" s="1"/>
  <c r="F379" i="9"/>
  <c r="G379" i="9" s="1"/>
  <c r="E379" i="9" s="1"/>
  <c r="F392" i="9"/>
  <c r="G392" i="9" s="1"/>
  <c r="E392" i="9" s="1"/>
  <c r="F405" i="9"/>
  <c r="G405" i="9" s="1"/>
  <c r="E405" i="9" s="1"/>
  <c r="F418" i="9"/>
  <c r="G418" i="9" s="1"/>
  <c r="E418" i="9" s="1"/>
  <c r="F425" i="9"/>
  <c r="G425" i="9" s="1"/>
  <c r="E425" i="9" s="1"/>
  <c r="F438" i="9"/>
  <c r="G438" i="9" s="1"/>
  <c r="E438" i="9" s="1"/>
  <c r="F451" i="9"/>
  <c r="G451" i="9" s="1"/>
  <c r="E451" i="9" s="1"/>
  <c r="F464" i="9"/>
  <c r="G464" i="9" s="1"/>
  <c r="E464" i="9" s="1"/>
  <c r="F477" i="9"/>
  <c r="G477" i="9" s="1"/>
  <c r="E477" i="9" s="1"/>
  <c r="F490" i="9"/>
  <c r="G490" i="9" s="1"/>
  <c r="E490" i="9" s="1"/>
  <c r="F497" i="9"/>
  <c r="G497" i="9" s="1"/>
  <c r="E497" i="9" s="1"/>
  <c r="F510" i="9"/>
  <c r="G510" i="9" s="1"/>
  <c r="E510" i="9" s="1"/>
  <c r="F69" i="9"/>
  <c r="G69" i="9" s="1"/>
  <c r="E69" i="9" s="1"/>
  <c r="F104" i="9"/>
  <c r="G104" i="9" s="1"/>
  <c r="E104" i="9" s="1"/>
  <c r="F112" i="9"/>
  <c r="G112" i="9" s="1"/>
  <c r="E112" i="9" s="1"/>
  <c r="F128" i="9"/>
  <c r="G128" i="9" s="1"/>
  <c r="E128" i="9" s="1"/>
  <c r="F136" i="9"/>
  <c r="G136" i="9" s="1"/>
  <c r="E136" i="9" s="1"/>
  <c r="F152" i="9"/>
  <c r="G152" i="9" s="1"/>
  <c r="E152" i="9" s="1"/>
  <c r="F160" i="9"/>
  <c r="G160" i="9" s="1"/>
  <c r="E160" i="9" s="1"/>
  <c r="F176" i="9"/>
  <c r="G176" i="9" s="1"/>
  <c r="E176" i="9" s="1"/>
  <c r="F184" i="9"/>
  <c r="G184" i="9" s="1"/>
  <c r="E184" i="9" s="1"/>
  <c r="F200" i="9"/>
  <c r="G200" i="9" s="1"/>
  <c r="E200" i="9" s="1"/>
  <c r="F208" i="9"/>
  <c r="G208" i="9" s="1"/>
  <c r="E208" i="9" s="1"/>
  <c r="F224" i="9"/>
  <c r="G224" i="9" s="1"/>
  <c r="E224" i="9" s="1"/>
  <c r="F232" i="9"/>
  <c r="G232" i="9" s="1"/>
  <c r="E232" i="9" s="1"/>
  <c r="F269" i="9"/>
  <c r="G269" i="9" s="1"/>
  <c r="E269" i="9" s="1"/>
  <c r="F305" i="9"/>
  <c r="G305" i="9" s="1"/>
  <c r="E305" i="9" s="1"/>
  <c r="F340" i="9"/>
  <c r="G340" i="9" s="1"/>
  <c r="E340" i="9" s="1"/>
  <c r="F347" i="9"/>
  <c r="G347" i="9" s="1"/>
  <c r="E347" i="9" s="1"/>
  <c r="F360" i="9"/>
  <c r="G360" i="9" s="1"/>
  <c r="E360" i="9" s="1"/>
  <c r="F373" i="9"/>
  <c r="G373" i="9" s="1"/>
  <c r="E373" i="9" s="1"/>
  <c r="F21" i="9"/>
  <c r="G21" i="9" s="1"/>
  <c r="E21" i="9" s="1"/>
  <c r="F39" i="9"/>
  <c r="G39" i="9" s="1"/>
  <c r="E39" i="9" s="1"/>
  <c r="F56" i="9"/>
  <c r="G56" i="9" s="1"/>
  <c r="E56" i="9" s="1"/>
  <c r="F84" i="9"/>
  <c r="G84" i="9" s="1"/>
  <c r="E84" i="9" s="1"/>
  <c r="F96" i="9"/>
  <c r="G96" i="9" s="1"/>
  <c r="E96" i="9" s="1"/>
  <c r="F105" i="9"/>
  <c r="G105" i="9" s="1"/>
  <c r="E105" i="9" s="1"/>
  <c r="F113" i="9"/>
  <c r="G113" i="9" s="1"/>
  <c r="E113" i="9" s="1"/>
  <c r="F121" i="9"/>
  <c r="G121" i="9" s="1"/>
  <c r="E121" i="9" s="1"/>
  <c r="F129" i="9"/>
  <c r="G129" i="9" s="1"/>
  <c r="E129" i="9" s="1"/>
  <c r="F137" i="9"/>
  <c r="G137" i="9" s="1"/>
  <c r="E137" i="9" s="1"/>
  <c r="F145" i="9"/>
  <c r="G145" i="9" s="1"/>
  <c r="E145" i="9" s="1"/>
  <c r="F153" i="9"/>
  <c r="G153" i="9" s="1"/>
  <c r="E153" i="9" s="1"/>
  <c r="F161" i="9"/>
  <c r="G161" i="9" s="1"/>
  <c r="E161" i="9" s="1"/>
  <c r="F169" i="9"/>
  <c r="G169" i="9" s="1"/>
  <c r="E169" i="9" s="1"/>
  <c r="F177" i="9"/>
  <c r="G177" i="9" s="1"/>
  <c r="E177" i="9" s="1"/>
  <c r="F185" i="9"/>
  <c r="G185" i="9" s="1"/>
  <c r="E185" i="9" s="1"/>
  <c r="F193" i="9"/>
  <c r="G193" i="9" s="1"/>
  <c r="E193" i="9" s="1"/>
  <c r="F201" i="9"/>
  <c r="G201" i="9" s="1"/>
  <c r="E201" i="9" s="1"/>
  <c r="F209" i="9"/>
  <c r="G209" i="9" s="1"/>
  <c r="E209" i="9" s="1"/>
  <c r="F217" i="9"/>
  <c r="G217" i="9" s="1"/>
  <c r="E217" i="9" s="1"/>
  <c r="F225" i="9"/>
  <c r="G225" i="9" s="1"/>
  <c r="E225" i="9" s="1"/>
  <c r="F233" i="9"/>
  <c r="G233" i="9" s="1"/>
  <c r="E233" i="9" s="1"/>
  <c r="F241" i="9"/>
  <c r="G241" i="9" s="1"/>
  <c r="E241" i="9" s="1"/>
  <c r="F248" i="9"/>
  <c r="G248" i="9" s="1"/>
  <c r="E248" i="9" s="1"/>
  <c r="F255" i="9"/>
  <c r="G255" i="9" s="1"/>
  <c r="E255" i="9" s="1"/>
  <c r="F262" i="9"/>
  <c r="G262" i="9" s="1"/>
  <c r="E262" i="9" s="1"/>
  <c r="F270" i="9"/>
  <c r="G270" i="9" s="1"/>
  <c r="E270" i="9" s="1"/>
  <c r="F277" i="9"/>
  <c r="G277" i="9" s="1"/>
  <c r="E277" i="9" s="1"/>
  <c r="F284" i="9"/>
  <c r="G284" i="9" s="1"/>
  <c r="E284" i="9" s="1"/>
  <c r="F291" i="9"/>
  <c r="G291" i="9" s="1"/>
  <c r="E291" i="9" s="1"/>
  <c r="F298" i="9"/>
  <c r="G298" i="9" s="1"/>
  <c r="E298" i="9" s="1"/>
  <c r="F306" i="9"/>
  <c r="G306" i="9" s="1"/>
  <c r="E306" i="9" s="1"/>
  <c r="F313" i="9"/>
  <c r="G313" i="9" s="1"/>
  <c r="E313" i="9" s="1"/>
  <c r="F320" i="9"/>
  <c r="G320" i="9" s="1"/>
  <c r="E320" i="9" s="1"/>
  <c r="F327" i="9"/>
  <c r="G327" i="9" s="1"/>
  <c r="E327" i="9" s="1"/>
  <c r="F334" i="9"/>
  <c r="G334" i="9" s="1"/>
  <c r="E334" i="9" s="1"/>
  <c r="F341" i="9"/>
  <c r="G341" i="9" s="1"/>
  <c r="E341" i="9" s="1"/>
  <c r="F354" i="9"/>
  <c r="G354" i="9" s="1"/>
  <c r="E354" i="9" s="1"/>
  <c r="F367" i="9"/>
  <c r="G367" i="9" s="1"/>
  <c r="E367" i="9" s="1"/>
  <c r="F380" i="9"/>
  <c r="G380" i="9" s="1"/>
  <c r="E380" i="9" s="1"/>
  <c r="F393" i="9"/>
  <c r="G393" i="9" s="1"/>
  <c r="E393" i="9" s="1"/>
  <c r="F406" i="9"/>
  <c r="G406" i="9" s="1"/>
  <c r="E406" i="9" s="1"/>
  <c r="F413" i="9"/>
  <c r="G413" i="9" s="1"/>
  <c r="E413" i="9" s="1"/>
  <c r="F426" i="9"/>
  <c r="G426" i="9" s="1"/>
  <c r="E426" i="9" s="1"/>
  <c r="F439" i="9"/>
  <c r="G439" i="9" s="1"/>
  <c r="E439" i="9" s="1"/>
  <c r="F452" i="9"/>
  <c r="G452" i="9" s="1"/>
  <c r="E452" i="9" s="1"/>
  <c r="F465" i="9"/>
  <c r="G465" i="9" s="1"/>
  <c r="E465" i="9" s="1"/>
  <c r="F478" i="9"/>
  <c r="G478" i="9" s="1"/>
  <c r="E478" i="9" s="1"/>
  <c r="F485" i="9"/>
  <c r="G485" i="9" s="1"/>
  <c r="E485" i="9" s="1"/>
  <c r="F498" i="9"/>
  <c r="G498" i="9" s="1"/>
  <c r="E498" i="9" s="1"/>
  <c r="F511" i="9"/>
  <c r="G511" i="9" s="1"/>
  <c r="E511" i="9" s="1"/>
  <c r="F106" i="9"/>
  <c r="G106" i="9" s="1"/>
  <c r="E106" i="9" s="1"/>
  <c r="F122" i="9"/>
  <c r="G122" i="9" s="1"/>
  <c r="E122" i="9" s="1"/>
  <c r="F130" i="9"/>
  <c r="G130" i="9" s="1"/>
  <c r="E130" i="9" s="1"/>
  <c r="F146" i="9"/>
  <c r="G146" i="9" s="1"/>
  <c r="E146" i="9" s="1"/>
  <c r="F154" i="9"/>
  <c r="G154" i="9" s="1"/>
  <c r="E154" i="9" s="1"/>
  <c r="F170" i="9"/>
  <c r="G170" i="9" s="1"/>
  <c r="E170" i="9" s="1"/>
  <c r="F178" i="9"/>
  <c r="G178" i="9" s="1"/>
  <c r="E178" i="9" s="1"/>
  <c r="F194" i="9"/>
  <c r="G194" i="9" s="1"/>
  <c r="E194" i="9" s="1"/>
  <c r="F202" i="9"/>
  <c r="G202" i="9" s="1"/>
  <c r="E202" i="9" s="1"/>
  <c r="F218" i="9"/>
  <c r="G218" i="9" s="1"/>
  <c r="E218" i="9" s="1"/>
  <c r="F226" i="9"/>
  <c r="G226" i="9" s="1"/>
  <c r="E226" i="9" s="1"/>
  <c r="F242" i="9"/>
  <c r="G242" i="9" s="1"/>
  <c r="E242" i="9" s="1"/>
  <c r="F249" i="9"/>
  <c r="G249" i="9" s="1"/>
  <c r="E249" i="9" s="1"/>
  <c r="F256" i="9"/>
  <c r="G256" i="9" s="1"/>
  <c r="E256" i="9" s="1"/>
  <c r="F264" i="9"/>
  <c r="G264" i="9" s="1"/>
  <c r="E264" i="9" s="1"/>
  <c r="F271" i="9"/>
  <c r="G271" i="9" s="1"/>
  <c r="E271" i="9" s="1"/>
  <c r="F278" i="9"/>
  <c r="G278" i="9" s="1"/>
  <c r="E278" i="9" s="1"/>
  <c r="F285" i="9"/>
  <c r="G285" i="9" s="1"/>
  <c r="E285" i="9" s="1"/>
  <c r="F292" i="9"/>
  <c r="G292" i="9" s="1"/>
  <c r="E292" i="9" s="1"/>
  <c r="F300" i="9"/>
  <c r="G300" i="9" s="1"/>
  <c r="E300" i="9" s="1"/>
  <c r="F307" i="9"/>
  <c r="G307" i="9" s="1"/>
  <c r="E307" i="9" s="1"/>
  <c r="F314" i="9"/>
  <c r="G314" i="9" s="1"/>
  <c r="E314" i="9" s="1"/>
  <c r="F321" i="9"/>
  <c r="G321" i="9" s="1"/>
  <c r="E321" i="9" s="1"/>
  <c r="F328" i="9"/>
  <c r="G328" i="9" s="1"/>
  <c r="E328" i="9" s="1"/>
  <c r="F342" i="9"/>
  <c r="G342" i="9" s="1"/>
  <c r="E342" i="9" s="1"/>
  <c r="F355" i="9"/>
  <c r="G355" i="9" s="1"/>
  <c r="E355" i="9" s="1"/>
  <c r="F368" i="9"/>
  <c r="G368" i="9" s="1"/>
  <c r="E368" i="9" s="1"/>
  <c r="F381" i="9"/>
  <c r="G381" i="9" s="1"/>
  <c r="E381" i="9" s="1"/>
  <c r="F394" i="9"/>
  <c r="G394" i="9" s="1"/>
  <c r="E394" i="9" s="1"/>
  <c r="F401" i="9"/>
  <c r="G401" i="9" s="1"/>
  <c r="E401" i="9" s="1"/>
  <c r="F414" i="9"/>
  <c r="G414" i="9" s="1"/>
  <c r="E414" i="9" s="1"/>
  <c r="F427" i="9"/>
  <c r="G427" i="9" s="1"/>
  <c r="E427" i="9" s="1"/>
  <c r="F440" i="9"/>
  <c r="G440" i="9" s="1"/>
  <c r="E440" i="9" s="1"/>
  <c r="F453" i="9"/>
  <c r="G453" i="9" s="1"/>
  <c r="E453" i="9" s="1"/>
  <c r="F466" i="9"/>
  <c r="G466" i="9" s="1"/>
  <c r="E466" i="9" s="1"/>
  <c r="F473" i="9"/>
  <c r="G473" i="9" s="1"/>
  <c r="E473" i="9" s="1"/>
  <c r="F486" i="9"/>
  <c r="G486" i="9" s="1"/>
  <c r="E486" i="9" s="1"/>
  <c r="F499" i="9"/>
  <c r="G499" i="9" s="1"/>
  <c r="E499" i="9" s="1"/>
  <c r="F512" i="9"/>
  <c r="G512" i="9" s="1"/>
  <c r="E512" i="9" s="1"/>
  <c r="F124" i="9"/>
  <c r="G124" i="9" s="1"/>
  <c r="E124" i="9" s="1"/>
  <c r="F148" i="9"/>
  <c r="G148" i="9" s="1"/>
  <c r="E148" i="9" s="1"/>
  <c r="F172" i="9"/>
  <c r="G172" i="9" s="1"/>
  <c r="E172" i="9" s="1"/>
  <c r="F196" i="9"/>
  <c r="G196" i="9" s="1"/>
  <c r="E196" i="9" s="1"/>
  <c r="F220" i="9"/>
  <c r="G220" i="9" s="1"/>
  <c r="E220" i="9" s="1"/>
  <c r="F287" i="9"/>
  <c r="G287" i="9" s="1"/>
  <c r="E287" i="9" s="1"/>
  <c r="F329" i="9"/>
  <c r="G329" i="9" s="1"/>
  <c r="E329" i="9" s="1"/>
  <c r="F361" i="9"/>
  <c r="G361" i="9" s="1"/>
  <c r="E361" i="9" s="1"/>
  <c r="F389" i="9"/>
  <c r="G389" i="9" s="1"/>
  <c r="E389" i="9" s="1"/>
  <c r="F402" i="9"/>
  <c r="G402" i="9" s="1"/>
  <c r="E402" i="9" s="1"/>
  <c r="F415" i="9"/>
  <c r="G415" i="9" s="1"/>
  <c r="E415" i="9" s="1"/>
  <c r="F428" i="9"/>
  <c r="G428" i="9" s="1"/>
  <c r="E428" i="9" s="1"/>
  <c r="F441" i="9"/>
  <c r="G441" i="9" s="1"/>
  <c r="E441" i="9" s="1"/>
  <c r="F454" i="9"/>
  <c r="G454" i="9" s="1"/>
  <c r="E454" i="9" s="1"/>
  <c r="F568" i="9"/>
  <c r="G568" i="9" s="1"/>
  <c r="E568" i="9" s="1"/>
  <c r="F57" i="9"/>
  <c r="G57" i="9" s="1"/>
  <c r="E57" i="9" s="1"/>
  <c r="F103" i="9"/>
  <c r="G103" i="9" s="1"/>
  <c r="E103" i="9" s="1"/>
  <c r="F127" i="9"/>
  <c r="G127" i="9" s="1"/>
  <c r="E127" i="9" s="1"/>
  <c r="F151" i="9"/>
  <c r="G151" i="9" s="1"/>
  <c r="E151" i="9" s="1"/>
  <c r="F175" i="9"/>
  <c r="G175" i="9" s="1"/>
  <c r="E175" i="9" s="1"/>
  <c r="F199" i="9"/>
  <c r="G199" i="9" s="1"/>
  <c r="E199" i="9" s="1"/>
  <c r="F223" i="9"/>
  <c r="G223" i="9" s="1"/>
  <c r="E223" i="9" s="1"/>
  <c r="F311" i="9"/>
  <c r="G311" i="9" s="1"/>
  <c r="E311" i="9" s="1"/>
  <c r="F330" i="9"/>
  <c r="G330" i="9" s="1"/>
  <c r="E330" i="9" s="1"/>
  <c r="F362" i="9"/>
  <c r="G362" i="9" s="1"/>
  <c r="E362" i="9" s="1"/>
  <c r="F376" i="9"/>
  <c r="G376" i="9" s="1"/>
  <c r="E376" i="9" s="1"/>
  <c r="F455" i="9"/>
  <c r="G455" i="9" s="1"/>
  <c r="E455" i="9" s="1"/>
  <c r="F468" i="9"/>
  <c r="G468" i="9" s="1"/>
  <c r="E468" i="9" s="1"/>
  <c r="F481" i="9"/>
  <c r="G481" i="9" s="1"/>
  <c r="E481" i="9" s="1"/>
  <c r="F507" i="9"/>
  <c r="G507" i="9" s="1"/>
  <c r="E507" i="9" s="1"/>
  <c r="F520" i="9"/>
  <c r="G520" i="9" s="1"/>
  <c r="E520" i="9" s="1"/>
  <c r="F532" i="9"/>
  <c r="G532" i="9" s="1"/>
  <c r="E532" i="9" s="1"/>
  <c r="F544" i="9"/>
  <c r="G544" i="9" s="1"/>
  <c r="E544" i="9" s="1"/>
  <c r="F556" i="9"/>
  <c r="G556" i="9" s="1"/>
  <c r="E556" i="9" s="1"/>
  <c r="F580" i="9"/>
  <c r="G580" i="9" s="1"/>
  <c r="E580" i="9" s="1"/>
  <c r="F592" i="9"/>
  <c r="G592" i="9" s="1"/>
  <c r="E592" i="9" s="1"/>
  <c r="F107" i="9"/>
  <c r="G107" i="9" s="1"/>
  <c r="E107" i="9" s="1"/>
  <c r="F131" i="9"/>
  <c r="G131" i="9" s="1"/>
  <c r="E131" i="9" s="1"/>
  <c r="F155" i="9"/>
  <c r="G155" i="9" s="1"/>
  <c r="E155" i="9" s="1"/>
  <c r="F179" i="9"/>
  <c r="G179" i="9" s="1"/>
  <c r="E179" i="9" s="1"/>
  <c r="F203" i="9"/>
  <c r="G203" i="9" s="1"/>
  <c r="E203" i="9" s="1"/>
  <c r="F227" i="9"/>
  <c r="G227" i="9" s="1"/>
  <c r="E227" i="9" s="1"/>
  <c r="F293" i="9"/>
  <c r="G293" i="9" s="1"/>
  <c r="E293" i="9" s="1"/>
  <c r="F349" i="9"/>
  <c r="G349" i="9" s="1"/>
  <c r="E349" i="9" s="1"/>
  <c r="F363" i="9"/>
  <c r="G363" i="9" s="1"/>
  <c r="E363" i="9" s="1"/>
  <c r="F419" i="9"/>
  <c r="G419" i="9" s="1"/>
  <c r="E419" i="9" s="1"/>
  <c r="F432" i="9"/>
  <c r="G432" i="9" s="1"/>
  <c r="E432" i="9" s="1"/>
  <c r="F445" i="9"/>
  <c r="G445" i="9" s="1"/>
  <c r="E445" i="9" s="1"/>
  <c r="F458" i="9"/>
  <c r="G458" i="9" s="1"/>
  <c r="E458" i="9" s="1"/>
  <c r="F471" i="9"/>
  <c r="G471" i="9" s="1"/>
  <c r="E471" i="9" s="1"/>
  <c r="F484" i="9"/>
  <c r="G484" i="9" s="1"/>
  <c r="E484" i="9" s="1"/>
  <c r="F523" i="9"/>
  <c r="G523" i="9" s="1"/>
  <c r="E523" i="9" s="1"/>
  <c r="F535" i="9"/>
  <c r="G535" i="9" s="1"/>
  <c r="E535" i="9" s="1"/>
  <c r="F547" i="9"/>
  <c r="G547" i="9" s="1"/>
  <c r="E547" i="9" s="1"/>
  <c r="F559" i="9"/>
  <c r="G559" i="9" s="1"/>
  <c r="E559" i="9" s="1"/>
  <c r="F571" i="9"/>
  <c r="G571" i="9" s="1"/>
  <c r="E571" i="9" s="1"/>
  <c r="F583" i="9"/>
  <c r="G583" i="9" s="1"/>
  <c r="E583" i="9" s="1"/>
  <c r="F595" i="9"/>
  <c r="G595" i="9" s="1"/>
  <c r="E595" i="9" s="1"/>
  <c r="F74" i="9"/>
  <c r="G74" i="9" s="1"/>
  <c r="E74" i="9" s="1"/>
  <c r="F251" i="9"/>
  <c r="G251" i="9" s="1"/>
  <c r="E251" i="9" s="1"/>
  <c r="F335" i="9"/>
  <c r="G335" i="9" s="1"/>
  <c r="E335" i="9" s="1"/>
  <c r="F407" i="9"/>
  <c r="G407" i="9" s="1"/>
  <c r="E407" i="9" s="1"/>
  <c r="F420" i="9"/>
  <c r="G420" i="9" s="1"/>
  <c r="E420" i="9" s="1"/>
  <c r="F433" i="9"/>
  <c r="G433" i="9" s="1"/>
  <c r="E433" i="9" s="1"/>
  <c r="F446" i="9"/>
  <c r="G446" i="9" s="1"/>
  <c r="E446" i="9" s="1"/>
  <c r="F459" i="9"/>
  <c r="G459" i="9" s="1"/>
  <c r="E459" i="9" s="1"/>
  <c r="F472" i="9"/>
  <c r="G472" i="9" s="1"/>
  <c r="E472" i="9" s="1"/>
  <c r="F524" i="9"/>
  <c r="G524" i="9" s="1"/>
  <c r="E524" i="9" s="1"/>
  <c r="F536" i="9"/>
  <c r="G536" i="9" s="1"/>
  <c r="E536" i="9" s="1"/>
  <c r="F548" i="9"/>
  <c r="G548" i="9" s="1"/>
  <c r="E548" i="9" s="1"/>
  <c r="F560" i="9"/>
  <c r="G560" i="9" s="1"/>
  <c r="E560" i="9" s="1"/>
  <c r="F572" i="9"/>
  <c r="G572" i="9" s="1"/>
  <c r="E572" i="9" s="1"/>
  <c r="F584" i="9"/>
  <c r="G584" i="9" s="1"/>
  <c r="E584" i="9" s="1"/>
  <c r="F596" i="9"/>
  <c r="G596" i="9" s="1"/>
  <c r="E596" i="9" s="1"/>
  <c r="F111" i="9"/>
  <c r="G111" i="9" s="1"/>
  <c r="E111" i="9" s="1"/>
  <c r="F135" i="9"/>
  <c r="G135" i="9" s="1"/>
  <c r="E135" i="9" s="1"/>
  <c r="F159" i="9"/>
  <c r="G159" i="9" s="1"/>
  <c r="E159" i="9" s="1"/>
  <c r="F183" i="9"/>
  <c r="G183" i="9" s="1"/>
  <c r="E183" i="9" s="1"/>
  <c r="F207" i="9"/>
  <c r="G207" i="9" s="1"/>
  <c r="E207" i="9" s="1"/>
  <c r="F231" i="9"/>
  <c r="G231" i="9" s="1"/>
  <c r="E231" i="9" s="1"/>
  <c r="F275" i="9"/>
  <c r="G275" i="9" s="1"/>
  <c r="E275" i="9" s="1"/>
  <c r="F336" i="9"/>
  <c r="G336" i="9" s="1"/>
  <c r="E336" i="9" s="1"/>
  <c r="F350" i="9"/>
  <c r="G350" i="9" s="1"/>
  <c r="E350" i="9" s="1"/>
  <c r="F395" i="9"/>
  <c r="G395" i="9" s="1"/>
  <c r="E395" i="9" s="1"/>
  <c r="F408" i="9"/>
  <c r="G408" i="9" s="1"/>
  <c r="E408" i="9" s="1"/>
  <c r="F421" i="9"/>
  <c r="G421" i="9" s="1"/>
  <c r="E421" i="9" s="1"/>
  <c r="F434" i="9"/>
  <c r="G434" i="9" s="1"/>
  <c r="E434" i="9" s="1"/>
  <c r="F447" i="9"/>
  <c r="G447" i="9" s="1"/>
  <c r="E447" i="9" s="1"/>
  <c r="F460" i="9"/>
  <c r="G460" i="9" s="1"/>
  <c r="E460" i="9" s="1"/>
  <c r="F537" i="9"/>
  <c r="G537" i="9" s="1"/>
  <c r="E537" i="9" s="1"/>
  <c r="F549" i="9"/>
  <c r="G549" i="9" s="1"/>
  <c r="E549" i="9" s="1"/>
  <c r="F573" i="9"/>
  <c r="G573" i="9" s="1"/>
  <c r="E573" i="9" s="1"/>
  <c r="F585" i="9"/>
  <c r="G585" i="9" s="1"/>
  <c r="E585" i="9" s="1"/>
  <c r="F597" i="9"/>
  <c r="G597" i="9" s="1"/>
  <c r="E597" i="9" s="1"/>
  <c r="F86" i="9"/>
  <c r="G86" i="9" s="1"/>
  <c r="E86" i="9" s="1"/>
  <c r="F115" i="9"/>
  <c r="G115" i="9" s="1"/>
  <c r="E115" i="9" s="1"/>
  <c r="F139" i="9"/>
  <c r="G139" i="9" s="1"/>
  <c r="E139" i="9" s="1"/>
  <c r="F163" i="9"/>
  <c r="G163" i="9" s="1"/>
  <c r="E163" i="9" s="1"/>
  <c r="F187" i="9"/>
  <c r="G187" i="9" s="1"/>
  <c r="E187" i="9" s="1"/>
  <c r="F211" i="9"/>
  <c r="G211" i="9" s="1"/>
  <c r="E211" i="9" s="1"/>
  <c r="F235" i="9"/>
  <c r="G235" i="9" s="1"/>
  <c r="E235" i="9" s="1"/>
  <c r="F257" i="9"/>
  <c r="G257" i="9" s="1"/>
  <c r="E257" i="9" s="1"/>
  <c r="F337" i="9"/>
  <c r="G337" i="9" s="1"/>
  <c r="E337" i="9" s="1"/>
  <c r="F369" i="9"/>
  <c r="G369" i="9" s="1"/>
  <c r="E369" i="9" s="1"/>
  <c r="F383" i="9"/>
  <c r="G383" i="9" s="1"/>
  <c r="E383" i="9" s="1"/>
  <c r="F396" i="9"/>
  <c r="G396" i="9" s="1"/>
  <c r="E396" i="9" s="1"/>
  <c r="F409" i="9"/>
  <c r="G409" i="9" s="1"/>
  <c r="E409" i="9" s="1"/>
  <c r="F422" i="9"/>
  <c r="G422" i="9" s="1"/>
  <c r="E422" i="9" s="1"/>
  <c r="F435" i="9"/>
  <c r="G435" i="9" s="1"/>
  <c r="E435" i="9" s="1"/>
  <c r="F448" i="9"/>
  <c r="G448" i="9" s="1"/>
  <c r="E448" i="9" s="1"/>
  <c r="F526" i="9"/>
  <c r="G526" i="9" s="1"/>
  <c r="E526" i="9" s="1"/>
  <c r="F538" i="9"/>
  <c r="G538" i="9" s="1"/>
  <c r="E538" i="9" s="1"/>
  <c r="F550" i="9"/>
  <c r="G550" i="9" s="1"/>
  <c r="E550" i="9" s="1"/>
  <c r="F562" i="9"/>
  <c r="G562" i="9" s="1"/>
  <c r="E562" i="9" s="1"/>
  <c r="F574" i="9"/>
  <c r="G574" i="9" s="1"/>
  <c r="E574" i="9" s="1"/>
  <c r="F586" i="9"/>
  <c r="G586" i="9" s="1"/>
  <c r="E586" i="9" s="1"/>
  <c r="F598" i="9"/>
  <c r="G598" i="9" s="1"/>
  <c r="E598" i="9" s="1"/>
  <c r="F348" i="9"/>
  <c r="G348" i="9" s="1"/>
  <c r="E348" i="9" s="1"/>
  <c r="F431" i="9"/>
  <c r="G431" i="9" s="1"/>
  <c r="E431" i="9" s="1"/>
  <c r="F457" i="9"/>
  <c r="G457" i="9" s="1"/>
  <c r="E457" i="9" s="1"/>
  <c r="F483" i="9"/>
  <c r="G483" i="9" s="1"/>
  <c r="E483" i="9" s="1"/>
  <c r="F558" i="9"/>
  <c r="G558" i="9" s="1"/>
  <c r="E558" i="9" s="1"/>
  <c r="F582" i="9"/>
  <c r="G582" i="9" s="1"/>
  <c r="E582" i="9" s="1"/>
  <c r="F234" i="9"/>
  <c r="G234" i="9" s="1"/>
  <c r="E234" i="9" s="1"/>
  <c r="F352" i="9"/>
  <c r="G352" i="9" s="1"/>
  <c r="E352" i="9" s="1"/>
  <c r="F382" i="9"/>
  <c r="G382" i="9" s="1"/>
  <c r="E382" i="9" s="1"/>
  <c r="F461" i="9"/>
  <c r="G461" i="9" s="1"/>
  <c r="E461" i="9" s="1"/>
  <c r="F487" i="9"/>
  <c r="G487" i="9" s="1"/>
  <c r="E487" i="9" s="1"/>
  <c r="F513" i="9"/>
  <c r="G513" i="9" s="1"/>
  <c r="E513" i="9" s="1"/>
  <c r="F140" i="9"/>
  <c r="G140" i="9" s="1"/>
  <c r="E140" i="9" s="1"/>
  <c r="F188" i="9"/>
  <c r="G188" i="9" s="1"/>
  <c r="E188" i="9" s="1"/>
  <c r="F236" i="9"/>
  <c r="G236" i="9" s="1"/>
  <c r="E236" i="9" s="1"/>
  <c r="F322" i="9"/>
  <c r="G322" i="9" s="1"/>
  <c r="E322" i="9" s="1"/>
  <c r="F385" i="9"/>
  <c r="G385" i="9" s="1"/>
  <c r="E385" i="9" s="1"/>
  <c r="F411" i="9"/>
  <c r="G411" i="9" s="1"/>
  <c r="E411" i="9" s="1"/>
  <c r="F516" i="9"/>
  <c r="G516" i="9" s="1"/>
  <c r="E516" i="9" s="1"/>
  <c r="F540" i="9"/>
  <c r="G540" i="9" s="1"/>
  <c r="E540" i="9" s="1"/>
  <c r="F564" i="9"/>
  <c r="G564" i="9" s="1"/>
  <c r="E564" i="9" s="1"/>
  <c r="F588" i="9"/>
  <c r="G588" i="9" s="1"/>
  <c r="E588" i="9" s="1"/>
  <c r="F138" i="9"/>
  <c r="G138" i="9" s="1"/>
  <c r="E138" i="9" s="1"/>
  <c r="F186" i="9"/>
  <c r="G186" i="9" s="1"/>
  <c r="E186" i="9" s="1"/>
  <c r="F92" i="9"/>
  <c r="G92" i="9" s="1"/>
  <c r="E92" i="9" s="1"/>
  <c r="F143" i="9"/>
  <c r="G143" i="9" s="1"/>
  <c r="E143" i="9" s="1"/>
  <c r="F191" i="9"/>
  <c r="G191" i="9" s="1"/>
  <c r="E191" i="9" s="1"/>
  <c r="F239" i="9"/>
  <c r="G239" i="9" s="1"/>
  <c r="E239" i="9" s="1"/>
  <c r="F323" i="9"/>
  <c r="G323" i="9" s="1"/>
  <c r="E323" i="9" s="1"/>
  <c r="F356" i="9"/>
  <c r="G356" i="9" s="1"/>
  <c r="E356" i="9" s="1"/>
  <c r="F386" i="9"/>
  <c r="G386" i="9" s="1"/>
  <c r="E386" i="9" s="1"/>
  <c r="F412" i="9"/>
  <c r="G412" i="9" s="1"/>
  <c r="E412" i="9" s="1"/>
  <c r="F517" i="9"/>
  <c r="G517" i="9" s="1"/>
  <c r="E517" i="9" s="1"/>
  <c r="F541" i="9"/>
  <c r="G541" i="9" s="1"/>
  <c r="E541" i="9" s="1"/>
  <c r="F565" i="9"/>
  <c r="G565" i="9" s="1"/>
  <c r="E565" i="9" s="1"/>
  <c r="F589" i="9"/>
  <c r="G589" i="9" s="1"/>
  <c r="E589" i="9" s="1"/>
  <c r="F496" i="9"/>
  <c r="G496" i="9" s="1"/>
  <c r="E496" i="9" s="1"/>
  <c r="F570" i="9"/>
  <c r="G570" i="9" s="1"/>
  <c r="E570" i="9" s="1"/>
  <c r="F424" i="9"/>
  <c r="G424" i="9" s="1"/>
  <c r="E424" i="9" s="1"/>
  <c r="F167" i="9"/>
  <c r="G167" i="9" s="1"/>
  <c r="E167" i="9" s="1"/>
  <c r="F553" i="9"/>
  <c r="G553" i="9" s="1"/>
  <c r="E553" i="9" s="1"/>
  <c r="F374" i="9"/>
  <c r="G374" i="9" s="1"/>
  <c r="E374" i="9" s="1"/>
  <c r="F530" i="9"/>
  <c r="G530" i="9" s="1"/>
  <c r="E530" i="9" s="1"/>
  <c r="F171" i="9"/>
  <c r="G171" i="9" s="1"/>
  <c r="E171" i="9" s="1"/>
  <c r="F480" i="9"/>
  <c r="G480" i="9" s="1"/>
  <c r="E480" i="9" s="1"/>
  <c r="F579" i="9"/>
  <c r="G579" i="9" s="1"/>
  <c r="E579" i="9" s="1"/>
  <c r="F387" i="9"/>
  <c r="G387" i="9" s="1"/>
  <c r="E387" i="9" s="1"/>
  <c r="F518" i="9"/>
  <c r="G518" i="9" s="1"/>
  <c r="E518" i="9" s="1"/>
  <c r="F542" i="9"/>
  <c r="G542" i="9" s="1"/>
  <c r="E542" i="9" s="1"/>
  <c r="F566" i="9"/>
  <c r="G566" i="9" s="1"/>
  <c r="E566" i="9" s="1"/>
  <c r="F590" i="9"/>
  <c r="G590" i="9" s="1"/>
  <c r="E590" i="9" s="1"/>
  <c r="F444" i="9"/>
  <c r="G444" i="9" s="1"/>
  <c r="E444" i="9" s="1"/>
  <c r="F546" i="9"/>
  <c r="G546" i="9" s="1"/>
  <c r="E546" i="9" s="1"/>
  <c r="F528" i="9"/>
  <c r="G528" i="9" s="1"/>
  <c r="E528" i="9" s="1"/>
  <c r="F119" i="9"/>
  <c r="G119" i="9" s="1"/>
  <c r="E119" i="9" s="1"/>
  <c r="F372" i="9"/>
  <c r="G372" i="9" s="1"/>
  <c r="E372" i="9" s="1"/>
  <c r="F529" i="9"/>
  <c r="G529" i="9" s="1"/>
  <c r="E529" i="9" s="1"/>
  <c r="F263" i="9"/>
  <c r="G263" i="9" s="1"/>
  <c r="E263" i="9" s="1"/>
  <c r="F479" i="9"/>
  <c r="G479" i="9" s="1"/>
  <c r="E479" i="9" s="1"/>
  <c r="F219" i="9"/>
  <c r="G219" i="9" s="1"/>
  <c r="E219" i="9" s="1"/>
  <c r="F343" i="9"/>
  <c r="G343" i="9" s="1"/>
  <c r="E343" i="9" s="1"/>
  <c r="F531" i="9"/>
  <c r="G531" i="9" s="1"/>
  <c r="E531" i="9" s="1"/>
  <c r="F98" i="9"/>
  <c r="G98" i="9" s="1"/>
  <c r="E98" i="9" s="1"/>
  <c r="F147" i="9"/>
  <c r="G147" i="9" s="1"/>
  <c r="E147" i="9" s="1"/>
  <c r="F195" i="9"/>
  <c r="G195" i="9" s="1"/>
  <c r="E195" i="9" s="1"/>
  <c r="F359" i="9"/>
  <c r="G359" i="9" s="1"/>
  <c r="E359" i="9" s="1"/>
  <c r="F388" i="9"/>
  <c r="G388" i="9" s="1"/>
  <c r="E388" i="9" s="1"/>
  <c r="F467" i="9"/>
  <c r="G467" i="9" s="1"/>
  <c r="E467" i="9" s="1"/>
  <c r="F519" i="9"/>
  <c r="G519" i="9" s="1"/>
  <c r="E519" i="9" s="1"/>
  <c r="F567" i="9"/>
  <c r="G567" i="9" s="1"/>
  <c r="E567" i="9" s="1"/>
  <c r="F591" i="9"/>
  <c r="G591" i="9" s="1"/>
  <c r="E591" i="9" s="1"/>
  <c r="F470" i="9"/>
  <c r="G470" i="9" s="1"/>
  <c r="E470" i="9" s="1"/>
  <c r="F522" i="9"/>
  <c r="G522" i="9" s="1"/>
  <c r="E522" i="9" s="1"/>
  <c r="F594" i="9"/>
  <c r="G594" i="9" s="1"/>
  <c r="E594" i="9" s="1"/>
  <c r="F398" i="9"/>
  <c r="G398" i="9" s="1"/>
  <c r="E398" i="9" s="1"/>
  <c r="F399" i="9"/>
  <c r="G399" i="9" s="1"/>
  <c r="E399" i="9" s="1"/>
  <c r="F577" i="9"/>
  <c r="G577" i="9" s="1"/>
  <c r="E577" i="9" s="1"/>
  <c r="F505" i="9"/>
  <c r="G505" i="9" s="1"/>
  <c r="E505" i="9" s="1"/>
  <c r="F578" i="9"/>
  <c r="G578" i="9" s="1"/>
  <c r="E578" i="9" s="1"/>
  <c r="F123" i="9"/>
  <c r="G123" i="9" s="1"/>
  <c r="E123" i="9" s="1"/>
  <c r="F375" i="9"/>
  <c r="G375" i="9" s="1"/>
  <c r="E375" i="9" s="1"/>
  <c r="F506" i="9"/>
  <c r="G506" i="9" s="1"/>
  <c r="E506" i="9" s="1"/>
  <c r="F114" i="9"/>
  <c r="G114" i="9" s="1"/>
  <c r="E114" i="9" s="1"/>
  <c r="F162" i="9"/>
  <c r="G162" i="9" s="1"/>
  <c r="E162" i="9" s="1"/>
  <c r="F210" i="9"/>
  <c r="G210" i="9" s="1"/>
  <c r="E210" i="9" s="1"/>
  <c r="F299" i="9"/>
  <c r="G299" i="9" s="1"/>
  <c r="E299" i="9" s="1"/>
  <c r="F474" i="9"/>
  <c r="G474" i="9" s="1"/>
  <c r="E474" i="9" s="1"/>
  <c r="F500" i="9"/>
  <c r="G500" i="9" s="1"/>
  <c r="E500" i="9" s="1"/>
  <c r="F116" i="9"/>
  <c r="G116" i="9" s="1"/>
  <c r="E116" i="9" s="1"/>
  <c r="F164" i="9"/>
  <c r="G164" i="9" s="1"/>
  <c r="E164" i="9" s="1"/>
  <c r="F212" i="9"/>
  <c r="G212" i="9" s="1"/>
  <c r="E212" i="9" s="1"/>
  <c r="F339" i="9"/>
  <c r="G339" i="9" s="1"/>
  <c r="E339" i="9" s="1"/>
  <c r="F503" i="9"/>
  <c r="G503" i="9" s="1"/>
  <c r="E503" i="9" s="1"/>
  <c r="F576" i="9"/>
  <c r="G576" i="9" s="1"/>
  <c r="E576" i="9" s="1"/>
  <c r="F215" i="9"/>
  <c r="G215" i="9" s="1"/>
  <c r="E215" i="9" s="1"/>
  <c r="F504" i="9"/>
  <c r="G504" i="9" s="1"/>
  <c r="E504" i="9" s="1"/>
  <c r="F400" i="9"/>
  <c r="G400" i="9" s="1"/>
  <c r="E400" i="9" s="1"/>
  <c r="F554" i="9"/>
  <c r="G554" i="9" s="1"/>
  <c r="E554" i="9" s="1"/>
  <c r="F555" i="9"/>
  <c r="G555" i="9" s="1"/>
  <c r="E555" i="9" s="1"/>
  <c r="F8" i="9"/>
  <c r="G8" i="9" s="1"/>
  <c r="E8" i="9" s="1"/>
  <c r="F9" i="8"/>
  <c r="G9" i="8" s="1"/>
  <c r="E9" i="8" s="1"/>
  <c r="F21" i="8"/>
  <c r="G21" i="8" s="1"/>
  <c r="E21" i="8" s="1"/>
  <c r="F33" i="8"/>
  <c r="G33" i="8" s="1"/>
  <c r="E33" i="8" s="1"/>
  <c r="F45" i="8"/>
  <c r="G45" i="8" s="1"/>
  <c r="E45" i="8" s="1"/>
  <c r="F57" i="8"/>
  <c r="G57" i="8" s="1"/>
  <c r="E57" i="8" s="1"/>
  <c r="F69" i="8"/>
  <c r="G69" i="8" s="1"/>
  <c r="E69" i="8" s="1"/>
  <c r="F81" i="8"/>
  <c r="G81" i="8" s="1"/>
  <c r="E81" i="8" s="1"/>
  <c r="F93" i="8"/>
  <c r="G93" i="8" s="1"/>
  <c r="E93" i="8" s="1"/>
  <c r="F105" i="8"/>
  <c r="G105" i="8" s="1"/>
  <c r="E105" i="8" s="1"/>
  <c r="F117" i="8"/>
  <c r="G117" i="8" s="1"/>
  <c r="E117" i="8" s="1"/>
  <c r="F129" i="8"/>
  <c r="G129" i="8" s="1"/>
  <c r="E129" i="8" s="1"/>
  <c r="F141" i="8"/>
  <c r="G141" i="8" s="1"/>
  <c r="E141" i="8" s="1"/>
  <c r="F153" i="8"/>
  <c r="G153" i="8" s="1"/>
  <c r="E153" i="8" s="1"/>
  <c r="F165" i="8"/>
  <c r="G165" i="8" s="1"/>
  <c r="E165" i="8" s="1"/>
  <c r="F177" i="8"/>
  <c r="G177" i="8" s="1"/>
  <c r="E177" i="8" s="1"/>
  <c r="F189" i="8"/>
  <c r="G189" i="8" s="1"/>
  <c r="E189" i="8" s="1"/>
  <c r="F201" i="8"/>
  <c r="G201" i="8" s="1"/>
  <c r="E201" i="8" s="1"/>
  <c r="F213" i="8"/>
  <c r="G213" i="8" s="1"/>
  <c r="E213" i="8" s="1"/>
  <c r="F225" i="8"/>
  <c r="G225" i="8" s="1"/>
  <c r="E225" i="8" s="1"/>
  <c r="F237" i="8"/>
  <c r="G237" i="8" s="1"/>
  <c r="E237" i="8" s="1"/>
  <c r="F249" i="8"/>
  <c r="G249" i="8" s="1"/>
  <c r="E249" i="8" s="1"/>
  <c r="F261" i="8"/>
  <c r="G261" i="8" s="1"/>
  <c r="E261" i="8" s="1"/>
  <c r="F273" i="8"/>
  <c r="G273" i="8" s="1"/>
  <c r="E273" i="8" s="1"/>
  <c r="F285" i="8"/>
  <c r="G285" i="8" s="1"/>
  <c r="E285" i="8" s="1"/>
  <c r="F297" i="8"/>
  <c r="G297" i="8" s="1"/>
  <c r="E297" i="8" s="1"/>
  <c r="F309" i="8"/>
  <c r="G309" i="8" s="1"/>
  <c r="E309" i="8" s="1"/>
  <c r="F321" i="8"/>
  <c r="G321" i="8" s="1"/>
  <c r="E321" i="8" s="1"/>
  <c r="F333" i="8"/>
  <c r="G333" i="8" s="1"/>
  <c r="E333" i="8" s="1"/>
  <c r="F345" i="8"/>
  <c r="G345" i="8" s="1"/>
  <c r="E345" i="8" s="1"/>
  <c r="F357" i="8"/>
  <c r="G357" i="8" s="1"/>
  <c r="E357" i="8" s="1"/>
  <c r="F369" i="8"/>
  <c r="G369" i="8" s="1"/>
  <c r="E369" i="8" s="1"/>
  <c r="F381" i="8"/>
  <c r="G381" i="8" s="1"/>
  <c r="E381" i="8" s="1"/>
  <c r="F393" i="8"/>
  <c r="G393" i="8" s="1"/>
  <c r="E393" i="8" s="1"/>
  <c r="F405" i="8"/>
  <c r="G405" i="8" s="1"/>
  <c r="E405" i="8" s="1"/>
  <c r="F417" i="8"/>
  <c r="G417" i="8" s="1"/>
  <c r="E417" i="8" s="1"/>
  <c r="F429" i="8"/>
  <c r="G429" i="8" s="1"/>
  <c r="E429" i="8" s="1"/>
  <c r="F441" i="8"/>
  <c r="G441" i="8" s="1"/>
  <c r="E441" i="8" s="1"/>
  <c r="F453" i="8"/>
  <c r="G453" i="8" s="1"/>
  <c r="E453" i="8" s="1"/>
  <c r="F465" i="8"/>
  <c r="G465" i="8" s="1"/>
  <c r="E465" i="8" s="1"/>
  <c r="F477" i="8"/>
  <c r="G477" i="8" s="1"/>
  <c r="E477" i="8" s="1"/>
  <c r="F489" i="8"/>
  <c r="G489" i="8" s="1"/>
  <c r="E489" i="8" s="1"/>
  <c r="F501" i="8"/>
  <c r="G501" i="8" s="1"/>
  <c r="E501" i="8" s="1"/>
  <c r="F513" i="8"/>
  <c r="G513" i="8" s="1"/>
  <c r="E513" i="8" s="1"/>
  <c r="F537" i="8"/>
  <c r="G537" i="8" s="1"/>
  <c r="E537" i="8" s="1"/>
  <c r="F549" i="8"/>
  <c r="G549" i="8" s="1"/>
  <c r="E549" i="8" s="1"/>
  <c r="F573" i="8"/>
  <c r="G573" i="8" s="1"/>
  <c r="E573" i="8" s="1"/>
  <c r="F585" i="8"/>
  <c r="G585" i="8" s="1"/>
  <c r="E585" i="8" s="1"/>
  <c r="F597" i="8"/>
  <c r="G597" i="8" s="1"/>
  <c r="E597" i="8" s="1"/>
  <c r="F466" i="8"/>
  <c r="G466" i="8" s="1"/>
  <c r="E466" i="8" s="1"/>
  <c r="F514" i="8"/>
  <c r="G514" i="8" s="1"/>
  <c r="E514" i="8" s="1"/>
  <c r="F538" i="8"/>
  <c r="G538" i="8" s="1"/>
  <c r="E538" i="8" s="1"/>
  <c r="F562" i="8"/>
  <c r="G562" i="8" s="1"/>
  <c r="E562" i="8" s="1"/>
  <c r="F586" i="8"/>
  <c r="G586" i="8" s="1"/>
  <c r="E586" i="8" s="1"/>
  <c r="F239" i="8"/>
  <c r="G239" i="8" s="1"/>
  <c r="E239" i="8" s="1"/>
  <c r="F311" i="8"/>
  <c r="G311" i="8" s="1"/>
  <c r="E311" i="8" s="1"/>
  <c r="F347" i="8"/>
  <c r="G347" i="8" s="1"/>
  <c r="E347" i="8" s="1"/>
  <c r="F383" i="8"/>
  <c r="G383" i="8" s="1"/>
  <c r="E383" i="8" s="1"/>
  <c r="F419" i="8"/>
  <c r="G419" i="8" s="1"/>
  <c r="E419" i="8" s="1"/>
  <c r="F455" i="8"/>
  <c r="G455" i="8" s="1"/>
  <c r="E455" i="8" s="1"/>
  <c r="F539" i="8"/>
  <c r="G539" i="8" s="1"/>
  <c r="E539" i="8" s="1"/>
  <c r="F575" i="8"/>
  <c r="G575" i="8" s="1"/>
  <c r="E575" i="8" s="1"/>
  <c r="F468" i="8"/>
  <c r="G468" i="8" s="1"/>
  <c r="E468" i="8" s="1"/>
  <c r="F10" i="8"/>
  <c r="G10" i="8" s="1"/>
  <c r="E10" i="8" s="1"/>
  <c r="F22" i="8"/>
  <c r="G22" i="8" s="1"/>
  <c r="E22" i="8" s="1"/>
  <c r="F34" i="8"/>
  <c r="G34" i="8" s="1"/>
  <c r="E34" i="8" s="1"/>
  <c r="F46" i="8"/>
  <c r="G46" i="8" s="1"/>
  <c r="E46" i="8" s="1"/>
  <c r="F58" i="8"/>
  <c r="G58" i="8" s="1"/>
  <c r="E58" i="8" s="1"/>
  <c r="F70" i="8"/>
  <c r="G70" i="8" s="1"/>
  <c r="E70" i="8" s="1"/>
  <c r="F82" i="8"/>
  <c r="G82" i="8" s="1"/>
  <c r="E82" i="8" s="1"/>
  <c r="F94" i="8"/>
  <c r="G94" i="8" s="1"/>
  <c r="E94" i="8" s="1"/>
  <c r="F106" i="8"/>
  <c r="G106" i="8" s="1"/>
  <c r="E106" i="8" s="1"/>
  <c r="F118" i="8"/>
  <c r="G118" i="8" s="1"/>
  <c r="E118" i="8" s="1"/>
  <c r="F130" i="8"/>
  <c r="G130" i="8" s="1"/>
  <c r="E130" i="8" s="1"/>
  <c r="F142" i="8"/>
  <c r="G142" i="8" s="1"/>
  <c r="E142" i="8" s="1"/>
  <c r="F154" i="8"/>
  <c r="G154" i="8" s="1"/>
  <c r="E154" i="8" s="1"/>
  <c r="F166" i="8"/>
  <c r="G166" i="8" s="1"/>
  <c r="E166" i="8" s="1"/>
  <c r="F178" i="8"/>
  <c r="G178" i="8" s="1"/>
  <c r="E178" i="8" s="1"/>
  <c r="F190" i="8"/>
  <c r="G190" i="8" s="1"/>
  <c r="E190" i="8" s="1"/>
  <c r="F202" i="8"/>
  <c r="G202" i="8" s="1"/>
  <c r="E202" i="8" s="1"/>
  <c r="F214" i="8"/>
  <c r="G214" i="8" s="1"/>
  <c r="E214" i="8" s="1"/>
  <c r="F226" i="8"/>
  <c r="G226" i="8" s="1"/>
  <c r="E226" i="8" s="1"/>
  <c r="F238" i="8"/>
  <c r="G238" i="8" s="1"/>
  <c r="E238" i="8" s="1"/>
  <c r="F250" i="8"/>
  <c r="G250" i="8" s="1"/>
  <c r="E250" i="8" s="1"/>
  <c r="F262" i="8"/>
  <c r="G262" i="8" s="1"/>
  <c r="E262" i="8" s="1"/>
  <c r="F274" i="8"/>
  <c r="G274" i="8" s="1"/>
  <c r="E274" i="8" s="1"/>
  <c r="F286" i="8"/>
  <c r="G286" i="8" s="1"/>
  <c r="E286" i="8" s="1"/>
  <c r="F298" i="8"/>
  <c r="G298" i="8" s="1"/>
  <c r="E298" i="8" s="1"/>
  <c r="F310" i="8"/>
  <c r="G310" i="8" s="1"/>
  <c r="E310" i="8" s="1"/>
  <c r="F322" i="8"/>
  <c r="G322" i="8" s="1"/>
  <c r="E322" i="8" s="1"/>
  <c r="F334" i="8"/>
  <c r="G334" i="8" s="1"/>
  <c r="E334" i="8" s="1"/>
  <c r="F346" i="8"/>
  <c r="G346" i="8" s="1"/>
  <c r="E346" i="8" s="1"/>
  <c r="F358" i="8"/>
  <c r="G358" i="8" s="1"/>
  <c r="E358" i="8" s="1"/>
  <c r="F370" i="8"/>
  <c r="G370" i="8" s="1"/>
  <c r="E370" i="8" s="1"/>
  <c r="F382" i="8"/>
  <c r="G382" i="8" s="1"/>
  <c r="E382" i="8" s="1"/>
  <c r="F394" i="8"/>
  <c r="G394" i="8" s="1"/>
  <c r="E394" i="8" s="1"/>
  <c r="F406" i="8"/>
  <c r="G406" i="8" s="1"/>
  <c r="E406" i="8" s="1"/>
  <c r="F418" i="8"/>
  <c r="G418" i="8" s="1"/>
  <c r="E418" i="8" s="1"/>
  <c r="F430" i="8"/>
  <c r="G430" i="8" s="1"/>
  <c r="E430" i="8" s="1"/>
  <c r="F442" i="8"/>
  <c r="G442" i="8" s="1"/>
  <c r="E442" i="8" s="1"/>
  <c r="F454" i="8"/>
  <c r="G454" i="8" s="1"/>
  <c r="E454" i="8" s="1"/>
  <c r="F478" i="8"/>
  <c r="G478" i="8" s="1"/>
  <c r="E478" i="8" s="1"/>
  <c r="F490" i="8"/>
  <c r="G490" i="8" s="1"/>
  <c r="E490" i="8" s="1"/>
  <c r="F502" i="8"/>
  <c r="G502" i="8" s="1"/>
  <c r="E502" i="8" s="1"/>
  <c r="F526" i="8"/>
  <c r="G526" i="8" s="1"/>
  <c r="E526" i="8" s="1"/>
  <c r="F550" i="8"/>
  <c r="G550" i="8" s="1"/>
  <c r="E550" i="8" s="1"/>
  <c r="F574" i="8"/>
  <c r="G574" i="8" s="1"/>
  <c r="E574" i="8" s="1"/>
  <c r="F598" i="8"/>
  <c r="G598" i="8" s="1"/>
  <c r="E598" i="8" s="1"/>
  <c r="F251" i="8"/>
  <c r="G251" i="8" s="1"/>
  <c r="E251" i="8" s="1"/>
  <c r="F299" i="8"/>
  <c r="G299" i="8" s="1"/>
  <c r="E299" i="8" s="1"/>
  <c r="F335" i="8"/>
  <c r="G335" i="8" s="1"/>
  <c r="E335" i="8" s="1"/>
  <c r="F371" i="8"/>
  <c r="G371" i="8" s="1"/>
  <c r="E371" i="8" s="1"/>
  <c r="F395" i="8"/>
  <c r="G395" i="8" s="1"/>
  <c r="E395" i="8" s="1"/>
  <c r="F431" i="8"/>
  <c r="G431" i="8" s="1"/>
  <c r="E431" i="8" s="1"/>
  <c r="F467" i="8"/>
  <c r="G467" i="8" s="1"/>
  <c r="E467" i="8" s="1"/>
  <c r="F503" i="8"/>
  <c r="G503" i="8" s="1"/>
  <c r="E503" i="8" s="1"/>
  <c r="F527" i="8"/>
  <c r="G527" i="8" s="1"/>
  <c r="E527" i="8" s="1"/>
  <c r="F563" i="8"/>
  <c r="G563" i="8" s="1"/>
  <c r="E563" i="8" s="1"/>
  <c r="F480" i="8"/>
  <c r="G480" i="8" s="1"/>
  <c r="E480" i="8" s="1"/>
  <c r="F540" i="8"/>
  <c r="G540" i="8" s="1"/>
  <c r="E540" i="8" s="1"/>
  <c r="F588" i="8"/>
  <c r="G588" i="8" s="1"/>
  <c r="E588" i="8" s="1"/>
  <c r="F11" i="8"/>
  <c r="G11" i="8" s="1"/>
  <c r="E11" i="8" s="1"/>
  <c r="F23" i="8"/>
  <c r="G23" i="8" s="1"/>
  <c r="E23" i="8" s="1"/>
  <c r="F35" i="8"/>
  <c r="G35" i="8" s="1"/>
  <c r="E35" i="8" s="1"/>
  <c r="F47" i="8"/>
  <c r="G47" i="8" s="1"/>
  <c r="E47" i="8" s="1"/>
  <c r="F59" i="8"/>
  <c r="G59" i="8" s="1"/>
  <c r="E59" i="8" s="1"/>
  <c r="F71" i="8"/>
  <c r="G71" i="8" s="1"/>
  <c r="E71" i="8" s="1"/>
  <c r="F83" i="8"/>
  <c r="G83" i="8" s="1"/>
  <c r="E83" i="8" s="1"/>
  <c r="F95" i="8"/>
  <c r="G95" i="8" s="1"/>
  <c r="E95" i="8" s="1"/>
  <c r="F107" i="8"/>
  <c r="G107" i="8" s="1"/>
  <c r="E107" i="8" s="1"/>
  <c r="F119" i="8"/>
  <c r="G119" i="8" s="1"/>
  <c r="E119" i="8" s="1"/>
  <c r="F131" i="8"/>
  <c r="G131" i="8" s="1"/>
  <c r="E131" i="8" s="1"/>
  <c r="F143" i="8"/>
  <c r="G143" i="8" s="1"/>
  <c r="E143" i="8" s="1"/>
  <c r="F155" i="8"/>
  <c r="G155" i="8" s="1"/>
  <c r="E155" i="8" s="1"/>
  <c r="F167" i="8"/>
  <c r="G167" i="8" s="1"/>
  <c r="E167" i="8" s="1"/>
  <c r="F179" i="8"/>
  <c r="G179" i="8" s="1"/>
  <c r="E179" i="8" s="1"/>
  <c r="F191" i="8"/>
  <c r="G191" i="8" s="1"/>
  <c r="E191" i="8" s="1"/>
  <c r="F203" i="8"/>
  <c r="G203" i="8" s="1"/>
  <c r="E203" i="8" s="1"/>
  <c r="F215" i="8"/>
  <c r="G215" i="8" s="1"/>
  <c r="E215" i="8" s="1"/>
  <c r="F227" i="8"/>
  <c r="G227" i="8" s="1"/>
  <c r="E227" i="8" s="1"/>
  <c r="F263" i="8"/>
  <c r="G263" i="8" s="1"/>
  <c r="E263" i="8" s="1"/>
  <c r="F275" i="8"/>
  <c r="G275" i="8" s="1"/>
  <c r="E275" i="8" s="1"/>
  <c r="F287" i="8"/>
  <c r="G287" i="8" s="1"/>
  <c r="E287" i="8" s="1"/>
  <c r="F323" i="8"/>
  <c r="G323" i="8" s="1"/>
  <c r="E323" i="8" s="1"/>
  <c r="F359" i="8"/>
  <c r="G359" i="8" s="1"/>
  <c r="E359" i="8" s="1"/>
  <c r="F407" i="8"/>
  <c r="G407" i="8" s="1"/>
  <c r="E407" i="8" s="1"/>
  <c r="F443" i="8"/>
  <c r="G443" i="8" s="1"/>
  <c r="E443" i="8" s="1"/>
  <c r="F479" i="8"/>
  <c r="G479" i="8" s="1"/>
  <c r="E479" i="8" s="1"/>
  <c r="F515" i="8"/>
  <c r="G515" i="8" s="1"/>
  <c r="E515" i="8" s="1"/>
  <c r="F551" i="8"/>
  <c r="G551" i="8" s="1"/>
  <c r="E551" i="8" s="1"/>
  <c r="F587" i="8"/>
  <c r="G587" i="8" s="1"/>
  <c r="E587" i="8" s="1"/>
  <c r="F564" i="8"/>
  <c r="G564" i="8" s="1"/>
  <c r="E564" i="8" s="1"/>
  <c r="F12" i="8"/>
  <c r="G12" i="8" s="1"/>
  <c r="E12" i="8" s="1"/>
  <c r="F24" i="8"/>
  <c r="G24" i="8" s="1"/>
  <c r="E24" i="8" s="1"/>
  <c r="F36" i="8"/>
  <c r="G36" i="8" s="1"/>
  <c r="E36" i="8" s="1"/>
  <c r="F48" i="8"/>
  <c r="G48" i="8" s="1"/>
  <c r="E48" i="8" s="1"/>
  <c r="F60" i="8"/>
  <c r="G60" i="8" s="1"/>
  <c r="E60" i="8" s="1"/>
  <c r="F72" i="8"/>
  <c r="G72" i="8" s="1"/>
  <c r="E72" i="8" s="1"/>
  <c r="F84" i="8"/>
  <c r="G84" i="8" s="1"/>
  <c r="E84" i="8" s="1"/>
  <c r="F96" i="8"/>
  <c r="G96" i="8" s="1"/>
  <c r="E96" i="8" s="1"/>
  <c r="F108" i="8"/>
  <c r="G108" i="8" s="1"/>
  <c r="E108" i="8" s="1"/>
  <c r="F120" i="8"/>
  <c r="G120" i="8" s="1"/>
  <c r="E120" i="8" s="1"/>
  <c r="F132" i="8"/>
  <c r="G132" i="8" s="1"/>
  <c r="E132" i="8" s="1"/>
  <c r="F144" i="8"/>
  <c r="G144" i="8" s="1"/>
  <c r="E144" i="8" s="1"/>
  <c r="F156" i="8"/>
  <c r="G156" i="8" s="1"/>
  <c r="E156" i="8" s="1"/>
  <c r="F168" i="8"/>
  <c r="G168" i="8" s="1"/>
  <c r="E168" i="8" s="1"/>
  <c r="F180" i="8"/>
  <c r="G180" i="8" s="1"/>
  <c r="E180" i="8" s="1"/>
  <c r="F192" i="8"/>
  <c r="G192" i="8" s="1"/>
  <c r="E192" i="8" s="1"/>
  <c r="F204" i="8"/>
  <c r="G204" i="8" s="1"/>
  <c r="E204" i="8" s="1"/>
  <c r="F216" i="8"/>
  <c r="G216" i="8" s="1"/>
  <c r="E216" i="8" s="1"/>
  <c r="F228" i="8"/>
  <c r="G228" i="8" s="1"/>
  <c r="E228" i="8" s="1"/>
  <c r="F240" i="8"/>
  <c r="G240" i="8" s="1"/>
  <c r="E240" i="8" s="1"/>
  <c r="F252" i="8"/>
  <c r="G252" i="8" s="1"/>
  <c r="E252" i="8" s="1"/>
  <c r="F264" i="8"/>
  <c r="G264" i="8" s="1"/>
  <c r="E264" i="8" s="1"/>
  <c r="F276" i="8"/>
  <c r="G276" i="8" s="1"/>
  <c r="E276" i="8" s="1"/>
  <c r="F288" i="8"/>
  <c r="G288" i="8" s="1"/>
  <c r="E288" i="8" s="1"/>
  <c r="F300" i="8"/>
  <c r="G300" i="8" s="1"/>
  <c r="E300" i="8" s="1"/>
  <c r="F312" i="8"/>
  <c r="G312" i="8" s="1"/>
  <c r="E312" i="8" s="1"/>
  <c r="F324" i="8"/>
  <c r="G324" i="8" s="1"/>
  <c r="E324" i="8" s="1"/>
  <c r="F336" i="8"/>
  <c r="G336" i="8" s="1"/>
  <c r="E336" i="8" s="1"/>
  <c r="F348" i="8"/>
  <c r="G348" i="8" s="1"/>
  <c r="E348" i="8" s="1"/>
  <c r="F360" i="8"/>
  <c r="G360" i="8" s="1"/>
  <c r="E360" i="8" s="1"/>
  <c r="F372" i="8"/>
  <c r="G372" i="8" s="1"/>
  <c r="E372" i="8" s="1"/>
  <c r="F384" i="8"/>
  <c r="G384" i="8" s="1"/>
  <c r="E384" i="8" s="1"/>
  <c r="F396" i="8"/>
  <c r="G396" i="8" s="1"/>
  <c r="E396" i="8" s="1"/>
  <c r="F408" i="8"/>
  <c r="G408" i="8" s="1"/>
  <c r="E408" i="8" s="1"/>
  <c r="F420" i="8"/>
  <c r="G420" i="8" s="1"/>
  <c r="E420" i="8" s="1"/>
  <c r="F432" i="8"/>
  <c r="G432" i="8" s="1"/>
  <c r="E432" i="8" s="1"/>
  <c r="F444" i="8"/>
  <c r="G444" i="8" s="1"/>
  <c r="E444" i="8" s="1"/>
  <c r="F456" i="8"/>
  <c r="G456" i="8" s="1"/>
  <c r="E456" i="8" s="1"/>
  <c r="F504" i="8"/>
  <c r="G504" i="8" s="1"/>
  <c r="E504" i="8" s="1"/>
  <c r="F516" i="8"/>
  <c r="G516" i="8" s="1"/>
  <c r="E516" i="8" s="1"/>
  <c r="F528" i="8"/>
  <c r="G528" i="8" s="1"/>
  <c r="E528" i="8" s="1"/>
  <c r="F576" i="8"/>
  <c r="G576" i="8" s="1"/>
  <c r="E576" i="8" s="1"/>
  <c r="F13" i="8"/>
  <c r="G13" i="8" s="1"/>
  <c r="E13" i="8" s="1"/>
  <c r="F25" i="8"/>
  <c r="G25" i="8" s="1"/>
  <c r="E25" i="8" s="1"/>
  <c r="F37" i="8"/>
  <c r="G37" i="8" s="1"/>
  <c r="E37" i="8" s="1"/>
  <c r="F49" i="8"/>
  <c r="G49" i="8" s="1"/>
  <c r="E49" i="8" s="1"/>
  <c r="F61" i="8"/>
  <c r="G61" i="8" s="1"/>
  <c r="E61" i="8" s="1"/>
  <c r="F73" i="8"/>
  <c r="G73" i="8" s="1"/>
  <c r="E73" i="8" s="1"/>
  <c r="F85" i="8"/>
  <c r="G85" i="8" s="1"/>
  <c r="E85" i="8" s="1"/>
  <c r="F97" i="8"/>
  <c r="G97" i="8" s="1"/>
  <c r="E97" i="8" s="1"/>
  <c r="F109" i="8"/>
  <c r="G109" i="8" s="1"/>
  <c r="E109" i="8" s="1"/>
  <c r="F121" i="8"/>
  <c r="G121" i="8" s="1"/>
  <c r="E121" i="8" s="1"/>
  <c r="F133" i="8"/>
  <c r="G133" i="8" s="1"/>
  <c r="E133" i="8" s="1"/>
  <c r="F145" i="8"/>
  <c r="G145" i="8" s="1"/>
  <c r="E145" i="8" s="1"/>
  <c r="F157" i="8"/>
  <c r="G157" i="8" s="1"/>
  <c r="E157" i="8" s="1"/>
  <c r="F169" i="8"/>
  <c r="G169" i="8" s="1"/>
  <c r="E169" i="8" s="1"/>
  <c r="F181" i="8"/>
  <c r="G181" i="8" s="1"/>
  <c r="E181" i="8" s="1"/>
  <c r="F193" i="8"/>
  <c r="G193" i="8" s="1"/>
  <c r="E193" i="8" s="1"/>
  <c r="F205" i="8"/>
  <c r="G205" i="8" s="1"/>
  <c r="E205" i="8" s="1"/>
  <c r="F217" i="8"/>
  <c r="G217" i="8" s="1"/>
  <c r="E217" i="8" s="1"/>
  <c r="F229" i="8"/>
  <c r="G229" i="8" s="1"/>
  <c r="E229" i="8" s="1"/>
  <c r="F241" i="8"/>
  <c r="G241" i="8" s="1"/>
  <c r="E241" i="8" s="1"/>
  <c r="F253" i="8"/>
  <c r="G253" i="8" s="1"/>
  <c r="E253" i="8" s="1"/>
  <c r="F265" i="8"/>
  <c r="G265" i="8" s="1"/>
  <c r="E265" i="8" s="1"/>
  <c r="F277" i="8"/>
  <c r="G277" i="8" s="1"/>
  <c r="E277" i="8" s="1"/>
  <c r="F289" i="8"/>
  <c r="G289" i="8" s="1"/>
  <c r="E289" i="8" s="1"/>
  <c r="F301" i="8"/>
  <c r="G301" i="8" s="1"/>
  <c r="E301" i="8" s="1"/>
  <c r="F313" i="8"/>
  <c r="G313" i="8" s="1"/>
  <c r="E313" i="8" s="1"/>
  <c r="F325" i="8"/>
  <c r="G325" i="8" s="1"/>
  <c r="E325" i="8" s="1"/>
  <c r="F337" i="8"/>
  <c r="G337" i="8" s="1"/>
  <c r="E337" i="8" s="1"/>
  <c r="F349" i="8"/>
  <c r="G349" i="8" s="1"/>
  <c r="E349" i="8" s="1"/>
  <c r="F361" i="8"/>
  <c r="G361" i="8" s="1"/>
  <c r="E361" i="8" s="1"/>
  <c r="F373" i="8"/>
  <c r="G373" i="8" s="1"/>
  <c r="E373" i="8" s="1"/>
  <c r="F385" i="8"/>
  <c r="G385" i="8" s="1"/>
  <c r="E385" i="8" s="1"/>
  <c r="F397" i="8"/>
  <c r="G397" i="8" s="1"/>
  <c r="E397" i="8" s="1"/>
  <c r="F409" i="8"/>
  <c r="G409" i="8" s="1"/>
  <c r="E409" i="8" s="1"/>
  <c r="F421" i="8"/>
  <c r="G421" i="8" s="1"/>
  <c r="E421" i="8" s="1"/>
  <c r="F433" i="8"/>
  <c r="G433" i="8" s="1"/>
  <c r="E433" i="8" s="1"/>
  <c r="F445" i="8"/>
  <c r="G445" i="8" s="1"/>
  <c r="E445" i="8" s="1"/>
  <c r="F457" i="8"/>
  <c r="G457" i="8" s="1"/>
  <c r="E457" i="8" s="1"/>
  <c r="F469" i="8"/>
  <c r="G469" i="8" s="1"/>
  <c r="E469" i="8" s="1"/>
  <c r="F481" i="8"/>
  <c r="G481" i="8" s="1"/>
  <c r="E481" i="8" s="1"/>
  <c r="F505" i="8"/>
  <c r="G505" i="8" s="1"/>
  <c r="E505" i="8" s="1"/>
  <c r="F517" i="8"/>
  <c r="G517" i="8" s="1"/>
  <c r="E517" i="8" s="1"/>
  <c r="F529" i="8"/>
  <c r="G529" i="8" s="1"/>
  <c r="E529" i="8" s="1"/>
  <c r="F541" i="8"/>
  <c r="G541" i="8" s="1"/>
  <c r="E541" i="8" s="1"/>
  <c r="F553" i="8"/>
  <c r="G553" i="8" s="1"/>
  <c r="E553" i="8" s="1"/>
  <c r="F565" i="8"/>
  <c r="G565" i="8" s="1"/>
  <c r="E565" i="8" s="1"/>
  <c r="F577" i="8"/>
  <c r="G577" i="8" s="1"/>
  <c r="E577" i="8" s="1"/>
  <c r="F589" i="8"/>
  <c r="G589" i="8" s="1"/>
  <c r="E589" i="8" s="1"/>
  <c r="F303" i="8"/>
  <c r="G303" i="8" s="1"/>
  <c r="E303" i="8" s="1"/>
  <c r="F327" i="8"/>
  <c r="G327" i="8" s="1"/>
  <c r="E327" i="8" s="1"/>
  <c r="F351" i="8"/>
  <c r="G351" i="8" s="1"/>
  <c r="E351" i="8" s="1"/>
  <c r="F387" i="8"/>
  <c r="G387" i="8" s="1"/>
  <c r="E387" i="8" s="1"/>
  <c r="F423" i="8"/>
  <c r="G423" i="8" s="1"/>
  <c r="E423" i="8" s="1"/>
  <c r="F447" i="8"/>
  <c r="G447" i="8" s="1"/>
  <c r="E447" i="8" s="1"/>
  <c r="F483" i="8"/>
  <c r="G483" i="8" s="1"/>
  <c r="E483" i="8" s="1"/>
  <c r="F507" i="8"/>
  <c r="G507" i="8" s="1"/>
  <c r="E507" i="8" s="1"/>
  <c r="F531" i="8"/>
  <c r="G531" i="8" s="1"/>
  <c r="E531" i="8" s="1"/>
  <c r="F555" i="8"/>
  <c r="G555" i="8" s="1"/>
  <c r="E555" i="8" s="1"/>
  <c r="F591" i="8"/>
  <c r="G591" i="8" s="1"/>
  <c r="E591" i="8" s="1"/>
  <c r="F78" i="8"/>
  <c r="G78" i="8" s="1"/>
  <c r="E78" i="8" s="1"/>
  <c r="F210" i="8"/>
  <c r="G210" i="8" s="1"/>
  <c r="E210" i="8" s="1"/>
  <c r="F270" i="8"/>
  <c r="G270" i="8" s="1"/>
  <c r="E270" i="8" s="1"/>
  <c r="F318" i="8"/>
  <c r="G318" i="8" s="1"/>
  <c r="E318" i="8" s="1"/>
  <c r="F366" i="8"/>
  <c r="G366" i="8" s="1"/>
  <c r="E366" i="8" s="1"/>
  <c r="F426" i="8"/>
  <c r="G426" i="8" s="1"/>
  <c r="E426" i="8" s="1"/>
  <c r="F474" i="8"/>
  <c r="G474" i="8" s="1"/>
  <c r="E474" i="8" s="1"/>
  <c r="F522" i="8"/>
  <c r="G522" i="8" s="1"/>
  <c r="E522" i="8" s="1"/>
  <c r="F570" i="8"/>
  <c r="G570" i="8" s="1"/>
  <c r="E570" i="8" s="1"/>
  <c r="F14" i="8"/>
  <c r="G14" i="8" s="1"/>
  <c r="E14" i="8" s="1"/>
  <c r="F26" i="8"/>
  <c r="G26" i="8" s="1"/>
  <c r="E26" i="8" s="1"/>
  <c r="F38" i="8"/>
  <c r="G38" i="8" s="1"/>
  <c r="E38" i="8" s="1"/>
  <c r="F50" i="8"/>
  <c r="G50" i="8" s="1"/>
  <c r="E50" i="8" s="1"/>
  <c r="F62" i="8"/>
  <c r="G62" i="8" s="1"/>
  <c r="E62" i="8" s="1"/>
  <c r="F74" i="8"/>
  <c r="G74" i="8" s="1"/>
  <c r="E74" i="8" s="1"/>
  <c r="F86" i="8"/>
  <c r="G86" i="8" s="1"/>
  <c r="E86" i="8" s="1"/>
  <c r="F98" i="8"/>
  <c r="G98" i="8" s="1"/>
  <c r="E98" i="8" s="1"/>
  <c r="F110" i="8"/>
  <c r="G110" i="8" s="1"/>
  <c r="E110" i="8" s="1"/>
  <c r="F122" i="8"/>
  <c r="G122" i="8" s="1"/>
  <c r="E122" i="8" s="1"/>
  <c r="F134" i="8"/>
  <c r="G134" i="8" s="1"/>
  <c r="E134" i="8" s="1"/>
  <c r="F146" i="8"/>
  <c r="G146" i="8" s="1"/>
  <c r="E146" i="8" s="1"/>
  <c r="F158" i="8"/>
  <c r="G158" i="8" s="1"/>
  <c r="E158" i="8" s="1"/>
  <c r="F170" i="8"/>
  <c r="G170" i="8" s="1"/>
  <c r="E170" i="8" s="1"/>
  <c r="F182" i="8"/>
  <c r="G182" i="8" s="1"/>
  <c r="E182" i="8" s="1"/>
  <c r="F194" i="8"/>
  <c r="G194" i="8" s="1"/>
  <c r="E194" i="8" s="1"/>
  <c r="F206" i="8"/>
  <c r="G206" i="8" s="1"/>
  <c r="E206" i="8" s="1"/>
  <c r="F218" i="8"/>
  <c r="G218" i="8" s="1"/>
  <c r="E218" i="8" s="1"/>
  <c r="F230" i="8"/>
  <c r="G230" i="8" s="1"/>
  <c r="E230" i="8" s="1"/>
  <c r="F242" i="8"/>
  <c r="G242" i="8" s="1"/>
  <c r="E242" i="8" s="1"/>
  <c r="F254" i="8"/>
  <c r="G254" i="8" s="1"/>
  <c r="E254" i="8" s="1"/>
  <c r="F266" i="8"/>
  <c r="G266" i="8" s="1"/>
  <c r="E266" i="8" s="1"/>
  <c r="F278" i="8"/>
  <c r="G278" i="8" s="1"/>
  <c r="E278" i="8" s="1"/>
  <c r="F290" i="8"/>
  <c r="G290" i="8" s="1"/>
  <c r="E290" i="8" s="1"/>
  <c r="F302" i="8"/>
  <c r="G302" i="8" s="1"/>
  <c r="E302" i="8" s="1"/>
  <c r="F314" i="8"/>
  <c r="G314" i="8" s="1"/>
  <c r="E314" i="8" s="1"/>
  <c r="F326" i="8"/>
  <c r="G326" i="8" s="1"/>
  <c r="E326" i="8" s="1"/>
  <c r="F338" i="8"/>
  <c r="G338" i="8" s="1"/>
  <c r="E338" i="8" s="1"/>
  <c r="F350" i="8"/>
  <c r="G350" i="8" s="1"/>
  <c r="E350" i="8" s="1"/>
  <c r="F362" i="8"/>
  <c r="G362" i="8" s="1"/>
  <c r="E362" i="8" s="1"/>
  <c r="F374" i="8"/>
  <c r="G374" i="8" s="1"/>
  <c r="E374" i="8" s="1"/>
  <c r="F386" i="8"/>
  <c r="G386" i="8" s="1"/>
  <c r="E386" i="8" s="1"/>
  <c r="F398" i="8"/>
  <c r="G398" i="8" s="1"/>
  <c r="E398" i="8" s="1"/>
  <c r="F410" i="8"/>
  <c r="G410" i="8" s="1"/>
  <c r="E410" i="8" s="1"/>
  <c r="F422" i="8"/>
  <c r="G422" i="8" s="1"/>
  <c r="E422" i="8" s="1"/>
  <c r="F434" i="8"/>
  <c r="G434" i="8" s="1"/>
  <c r="E434" i="8" s="1"/>
  <c r="F446" i="8"/>
  <c r="G446" i="8" s="1"/>
  <c r="E446" i="8" s="1"/>
  <c r="F458" i="8"/>
  <c r="G458" i="8" s="1"/>
  <c r="E458" i="8" s="1"/>
  <c r="F470" i="8"/>
  <c r="G470" i="8" s="1"/>
  <c r="E470" i="8" s="1"/>
  <c r="F482" i="8"/>
  <c r="G482" i="8" s="1"/>
  <c r="E482" i="8" s="1"/>
  <c r="F506" i="8"/>
  <c r="G506" i="8" s="1"/>
  <c r="E506" i="8" s="1"/>
  <c r="F518" i="8"/>
  <c r="G518" i="8" s="1"/>
  <c r="E518" i="8" s="1"/>
  <c r="F530" i="8"/>
  <c r="G530" i="8" s="1"/>
  <c r="E530" i="8" s="1"/>
  <c r="F542" i="8"/>
  <c r="G542" i="8" s="1"/>
  <c r="E542" i="8" s="1"/>
  <c r="F554" i="8"/>
  <c r="G554" i="8" s="1"/>
  <c r="E554" i="8" s="1"/>
  <c r="F566" i="8"/>
  <c r="G566" i="8" s="1"/>
  <c r="E566" i="8" s="1"/>
  <c r="F578" i="8"/>
  <c r="G578" i="8" s="1"/>
  <c r="E578" i="8" s="1"/>
  <c r="F590" i="8"/>
  <c r="G590" i="8" s="1"/>
  <c r="E590" i="8" s="1"/>
  <c r="F291" i="8"/>
  <c r="G291" i="8" s="1"/>
  <c r="E291" i="8" s="1"/>
  <c r="F339" i="8"/>
  <c r="G339" i="8" s="1"/>
  <c r="E339" i="8" s="1"/>
  <c r="F363" i="8"/>
  <c r="G363" i="8" s="1"/>
  <c r="E363" i="8" s="1"/>
  <c r="F399" i="8"/>
  <c r="G399" i="8" s="1"/>
  <c r="E399" i="8" s="1"/>
  <c r="F435" i="8"/>
  <c r="G435" i="8" s="1"/>
  <c r="E435" i="8" s="1"/>
  <c r="F471" i="8"/>
  <c r="G471" i="8" s="1"/>
  <c r="E471" i="8" s="1"/>
  <c r="F495" i="8"/>
  <c r="G495" i="8" s="1"/>
  <c r="E495" i="8" s="1"/>
  <c r="F519" i="8"/>
  <c r="G519" i="8" s="1"/>
  <c r="E519" i="8" s="1"/>
  <c r="F567" i="8"/>
  <c r="G567" i="8" s="1"/>
  <c r="E567" i="8" s="1"/>
  <c r="F102" i="8"/>
  <c r="G102" i="8" s="1"/>
  <c r="E102" i="8" s="1"/>
  <c r="F222" i="8"/>
  <c r="G222" i="8" s="1"/>
  <c r="E222" i="8" s="1"/>
  <c r="F282" i="8"/>
  <c r="G282" i="8" s="1"/>
  <c r="E282" i="8" s="1"/>
  <c r="F342" i="8"/>
  <c r="G342" i="8" s="1"/>
  <c r="E342" i="8" s="1"/>
  <c r="F390" i="8"/>
  <c r="G390" i="8" s="1"/>
  <c r="E390" i="8" s="1"/>
  <c r="F438" i="8"/>
  <c r="G438" i="8" s="1"/>
  <c r="E438" i="8" s="1"/>
  <c r="F486" i="8"/>
  <c r="G486" i="8" s="1"/>
  <c r="E486" i="8" s="1"/>
  <c r="F582" i="8"/>
  <c r="G582" i="8" s="1"/>
  <c r="E582" i="8" s="1"/>
  <c r="F15" i="8"/>
  <c r="G15" i="8" s="1"/>
  <c r="E15" i="8" s="1"/>
  <c r="F27" i="8"/>
  <c r="G27" i="8" s="1"/>
  <c r="E27" i="8" s="1"/>
  <c r="F39" i="8"/>
  <c r="G39" i="8" s="1"/>
  <c r="E39" i="8" s="1"/>
  <c r="F51" i="8"/>
  <c r="G51" i="8" s="1"/>
  <c r="E51" i="8" s="1"/>
  <c r="F63" i="8"/>
  <c r="G63" i="8" s="1"/>
  <c r="E63" i="8" s="1"/>
  <c r="F75" i="8"/>
  <c r="G75" i="8" s="1"/>
  <c r="E75" i="8" s="1"/>
  <c r="F87" i="8"/>
  <c r="G87" i="8" s="1"/>
  <c r="E87" i="8" s="1"/>
  <c r="F99" i="8"/>
  <c r="G99" i="8" s="1"/>
  <c r="E99" i="8" s="1"/>
  <c r="F111" i="8"/>
  <c r="G111" i="8" s="1"/>
  <c r="E111" i="8" s="1"/>
  <c r="F123" i="8"/>
  <c r="G123" i="8" s="1"/>
  <c r="E123" i="8" s="1"/>
  <c r="F135" i="8"/>
  <c r="G135" i="8" s="1"/>
  <c r="E135" i="8" s="1"/>
  <c r="F147" i="8"/>
  <c r="G147" i="8" s="1"/>
  <c r="E147" i="8" s="1"/>
  <c r="F159" i="8"/>
  <c r="G159" i="8" s="1"/>
  <c r="E159" i="8" s="1"/>
  <c r="F171" i="8"/>
  <c r="G171" i="8" s="1"/>
  <c r="E171" i="8" s="1"/>
  <c r="F183" i="8"/>
  <c r="G183" i="8" s="1"/>
  <c r="E183" i="8" s="1"/>
  <c r="F195" i="8"/>
  <c r="G195" i="8" s="1"/>
  <c r="E195" i="8" s="1"/>
  <c r="F207" i="8"/>
  <c r="G207" i="8" s="1"/>
  <c r="E207" i="8" s="1"/>
  <c r="F219" i="8"/>
  <c r="G219" i="8" s="1"/>
  <c r="E219" i="8" s="1"/>
  <c r="F231" i="8"/>
  <c r="G231" i="8" s="1"/>
  <c r="E231" i="8" s="1"/>
  <c r="F243" i="8"/>
  <c r="G243" i="8" s="1"/>
  <c r="E243" i="8" s="1"/>
  <c r="F255" i="8"/>
  <c r="G255" i="8" s="1"/>
  <c r="E255" i="8" s="1"/>
  <c r="F267" i="8"/>
  <c r="G267" i="8" s="1"/>
  <c r="E267" i="8" s="1"/>
  <c r="F279" i="8"/>
  <c r="G279" i="8" s="1"/>
  <c r="E279" i="8" s="1"/>
  <c r="F315" i="8"/>
  <c r="G315" i="8" s="1"/>
  <c r="E315" i="8" s="1"/>
  <c r="F375" i="8"/>
  <c r="G375" i="8" s="1"/>
  <c r="E375" i="8" s="1"/>
  <c r="F411" i="8"/>
  <c r="G411" i="8" s="1"/>
  <c r="E411" i="8" s="1"/>
  <c r="F459" i="8"/>
  <c r="G459" i="8" s="1"/>
  <c r="E459" i="8" s="1"/>
  <c r="F579" i="8"/>
  <c r="G579" i="8" s="1"/>
  <c r="E579" i="8" s="1"/>
  <c r="F378" i="8"/>
  <c r="G378" i="8" s="1"/>
  <c r="E378" i="8" s="1"/>
  <c r="F16" i="8"/>
  <c r="G16" i="8" s="1"/>
  <c r="E16" i="8" s="1"/>
  <c r="F28" i="8"/>
  <c r="G28" i="8" s="1"/>
  <c r="E28" i="8" s="1"/>
  <c r="F40" i="8"/>
  <c r="G40" i="8" s="1"/>
  <c r="E40" i="8" s="1"/>
  <c r="F52" i="8"/>
  <c r="G52" i="8" s="1"/>
  <c r="E52" i="8" s="1"/>
  <c r="F64" i="8"/>
  <c r="G64" i="8" s="1"/>
  <c r="E64" i="8" s="1"/>
  <c r="F76" i="8"/>
  <c r="G76" i="8" s="1"/>
  <c r="E76" i="8" s="1"/>
  <c r="F88" i="8"/>
  <c r="G88" i="8" s="1"/>
  <c r="E88" i="8" s="1"/>
  <c r="F100" i="8"/>
  <c r="G100" i="8" s="1"/>
  <c r="E100" i="8" s="1"/>
  <c r="F112" i="8"/>
  <c r="G112" i="8" s="1"/>
  <c r="E112" i="8" s="1"/>
  <c r="F124" i="8"/>
  <c r="G124" i="8" s="1"/>
  <c r="E124" i="8" s="1"/>
  <c r="F136" i="8"/>
  <c r="G136" i="8" s="1"/>
  <c r="E136" i="8" s="1"/>
  <c r="F148" i="8"/>
  <c r="G148" i="8" s="1"/>
  <c r="E148" i="8" s="1"/>
  <c r="F160" i="8"/>
  <c r="G160" i="8" s="1"/>
  <c r="E160" i="8" s="1"/>
  <c r="F172" i="8"/>
  <c r="G172" i="8" s="1"/>
  <c r="E172" i="8" s="1"/>
  <c r="F184" i="8"/>
  <c r="G184" i="8" s="1"/>
  <c r="E184" i="8" s="1"/>
  <c r="F196" i="8"/>
  <c r="G196" i="8" s="1"/>
  <c r="E196" i="8" s="1"/>
  <c r="F208" i="8"/>
  <c r="G208" i="8" s="1"/>
  <c r="E208" i="8" s="1"/>
  <c r="F220" i="8"/>
  <c r="G220" i="8" s="1"/>
  <c r="E220" i="8" s="1"/>
  <c r="F232" i="8"/>
  <c r="G232" i="8" s="1"/>
  <c r="E232" i="8" s="1"/>
  <c r="F244" i="8"/>
  <c r="G244" i="8" s="1"/>
  <c r="E244" i="8" s="1"/>
  <c r="F256" i="8"/>
  <c r="G256" i="8" s="1"/>
  <c r="E256" i="8" s="1"/>
  <c r="F268" i="8"/>
  <c r="G268" i="8" s="1"/>
  <c r="E268" i="8" s="1"/>
  <c r="F280" i="8"/>
  <c r="G280" i="8" s="1"/>
  <c r="E280" i="8" s="1"/>
  <c r="F292" i="8"/>
  <c r="G292" i="8" s="1"/>
  <c r="E292" i="8" s="1"/>
  <c r="F304" i="8"/>
  <c r="G304" i="8" s="1"/>
  <c r="E304" i="8" s="1"/>
  <c r="F316" i="8"/>
  <c r="G316" i="8" s="1"/>
  <c r="E316" i="8" s="1"/>
  <c r="F328" i="8"/>
  <c r="G328" i="8" s="1"/>
  <c r="E328" i="8" s="1"/>
  <c r="F340" i="8"/>
  <c r="G340" i="8" s="1"/>
  <c r="E340" i="8" s="1"/>
  <c r="F352" i="8"/>
  <c r="G352" i="8" s="1"/>
  <c r="E352" i="8" s="1"/>
  <c r="F364" i="8"/>
  <c r="G364" i="8" s="1"/>
  <c r="E364" i="8" s="1"/>
  <c r="F376" i="8"/>
  <c r="G376" i="8" s="1"/>
  <c r="E376" i="8" s="1"/>
  <c r="F388" i="8"/>
  <c r="G388" i="8" s="1"/>
  <c r="E388" i="8" s="1"/>
  <c r="F400" i="8"/>
  <c r="G400" i="8" s="1"/>
  <c r="E400" i="8" s="1"/>
  <c r="F412" i="8"/>
  <c r="G412" i="8" s="1"/>
  <c r="E412" i="8" s="1"/>
  <c r="F424" i="8"/>
  <c r="G424" i="8" s="1"/>
  <c r="E424" i="8" s="1"/>
  <c r="F436" i="8"/>
  <c r="G436" i="8" s="1"/>
  <c r="E436" i="8" s="1"/>
  <c r="F448" i="8"/>
  <c r="G448" i="8" s="1"/>
  <c r="E448" i="8" s="1"/>
  <c r="F460" i="8"/>
  <c r="G460" i="8" s="1"/>
  <c r="E460" i="8" s="1"/>
  <c r="F472" i="8"/>
  <c r="G472" i="8" s="1"/>
  <c r="E472" i="8" s="1"/>
  <c r="F484" i="8"/>
  <c r="G484" i="8" s="1"/>
  <c r="E484" i="8" s="1"/>
  <c r="F496" i="8"/>
  <c r="G496" i="8" s="1"/>
  <c r="E496" i="8" s="1"/>
  <c r="F508" i="8"/>
  <c r="G508" i="8" s="1"/>
  <c r="E508" i="8" s="1"/>
  <c r="F520" i="8"/>
  <c r="G520" i="8" s="1"/>
  <c r="E520" i="8" s="1"/>
  <c r="F532" i="8"/>
  <c r="G532" i="8" s="1"/>
  <c r="E532" i="8" s="1"/>
  <c r="F544" i="8"/>
  <c r="G544" i="8" s="1"/>
  <c r="E544" i="8" s="1"/>
  <c r="F556" i="8"/>
  <c r="G556" i="8" s="1"/>
  <c r="E556" i="8" s="1"/>
  <c r="F568" i="8"/>
  <c r="G568" i="8" s="1"/>
  <c r="E568" i="8" s="1"/>
  <c r="F580" i="8"/>
  <c r="G580" i="8" s="1"/>
  <c r="E580" i="8" s="1"/>
  <c r="F592" i="8"/>
  <c r="G592" i="8" s="1"/>
  <c r="E592" i="8" s="1"/>
  <c r="F449" i="8"/>
  <c r="G449" i="8" s="1"/>
  <c r="E449" i="8" s="1"/>
  <c r="F509" i="8"/>
  <c r="G509" i="8" s="1"/>
  <c r="E509" i="8" s="1"/>
  <c r="F533" i="8"/>
  <c r="G533" i="8" s="1"/>
  <c r="E533" i="8" s="1"/>
  <c r="F557" i="8"/>
  <c r="G557" i="8" s="1"/>
  <c r="E557" i="8" s="1"/>
  <c r="F581" i="8"/>
  <c r="G581" i="8" s="1"/>
  <c r="E581" i="8" s="1"/>
  <c r="F18" i="8"/>
  <c r="G18" i="8" s="1"/>
  <c r="E18" i="8" s="1"/>
  <c r="F42" i="8"/>
  <c r="G42" i="8" s="1"/>
  <c r="E42" i="8" s="1"/>
  <c r="F90" i="8"/>
  <c r="G90" i="8" s="1"/>
  <c r="E90" i="8" s="1"/>
  <c r="F126" i="8"/>
  <c r="G126" i="8" s="1"/>
  <c r="E126" i="8" s="1"/>
  <c r="F150" i="8"/>
  <c r="G150" i="8" s="1"/>
  <c r="E150" i="8" s="1"/>
  <c r="F174" i="8"/>
  <c r="G174" i="8" s="1"/>
  <c r="E174" i="8" s="1"/>
  <c r="F198" i="8"/>
  <c r="G198" i="8" s="1"/>
  <c r="E198" i="8" s="1"/>
  <c r="F246" i="8"/>
  <c r="G246" i="8" s="1"/>
  <c r="E246" i="8" s="1"/>
  <c r="F294" i="8"/>
  <c r="G294" i="8" s="1"/>
  <c r="E294" i="8" s="1"/>
  <c r="F330" i="8"/>
  <c r="G330" i="8" s="1"/>
  <c r="E330" i="8" s="1"/>
  <c r="F402" i="8"/>
  <c r="G402" i="8" s="1"/>
  <c r="E402" i="8" s="1"/>
  <c r="F450" i="8"/>
  <c r="G450" i="8" s="1"/>
  <c r="E450" i="8" s="1"/>
  <c r="F498" i="8"/>
  <c r="G498" i="8" s="1"/>
  <c r="E498" i="8" s="1"/>
  <c r="F546" i="8"/>
  <c r="G546" i="8" s="1"/>
  <c r="E546" i="8" s="1"/>
  <c r="F594" i="8"/>
  <c r="G594" i="8" s="1"/>
  <c r="E594" i="8" s="1"/>
  <c r="F17" i="8"/>
  <c r="G17" i="8" s="1"/>
  <c r="E17" i="8" s="1"/>
  <c r="F29" i="8"/>
  <c r="G29" i="8" s="1"/>
  <c r="E29" i="8" s="1"/>
  <c r="F41" i="8"/>
  <c r="G41" i="8" s="1"/>
  <c r="E41" i="8" s="1"/>
  <c r="F53" i="8"/>
  <c r="G53" i="8" s="1"/>
  <c r="E53" i="8" s="1"/>
  <c r="F65" i="8"/>
  <c r="G65" i="8" s="1"/>
  <c r="E65" i="8" s="1"/>
  <c r="F77" i="8"/>
  <c r="G77" i="8" s="1"/>
  <c r="E77" i="8" s="1"/>
  <c r="F89" i="8"/>
  <c r="G89" i="8" s="1"/>
  <c r="E89" i="8" s="1"/>
  <c r="F101" i="8"/>
  <c r="G101" i="8" s="1"/>
  <c r="E101" i="8" s="1"/>
  <c r="F113" i="8"/>
  <c r="G113" i="8" s="1"/>
  <c r="E113" i="8" s="1"/>
  <c r="F125" i="8"/>
  <c r="G125" i="8" s="1"/>
  <c r="E125" i="8" s="1"/>
  <c r="F137" i="8"/>
  <c r="G137" i="8" s="1"/>
  <c r="E137" i="8" s="1"/>
  <c r="F149" i="8"/>
  <c r="G149" i="8" s="1"/>
  <c r="E149" i="8" s="1"/>
  <c r="F161" i="8"/>
  <c r="G161" i="8" s="1"/>
  <c r="E161" i="8" s="1"/>
  <c r="F173" i="8"/>
  <c r="G173" i="8" s="1"/>
  <c r="E173" i="8" s="1"/>
  <c r="F185" i="8"/>
  <c r="G185" i="8" s="1"/>
  <c r="E185" i="8" s="1"/>
  <c r="F197" i="8"/>
  <c r="G197" i="8" s="1"/>
  <c r="E197" i="8" s="1"/>
  <c r="F209" i="8"/>
  <c r="G209" i="8" s="1"/>
  <c r="E209" i="8" s="1"/>
  <c r="F221" i="8"/>
  <c r="G221" i="8" s="1"/>
  <c r="E221" i="8" s="1"/>
  <c r="F233" i="8"/>
  <c r="G233" i="8" s="1"/>
  <c r="E233" i="8" s="1"/>
  <c r="F245" i="8"/>
  <c r="G245" i="8" s="1"/>
  <c r="E245" i="8" s="1"/>
  <c r="F257" i="8"/>
  <c r="G257" i="8" s="1"/>
  <c r="E257" i="8" s="1"/>
  <c r="F269" i="8"/>
  <c r="G269" i="8" s="1"/>
  <c r="E269" i="8" s="1"/>
  <c r="F281" i="8"/>
  <c r="G281" i="8" s="1"/>
  <c r="E281" i="8" s="1"/>
  <c r="F293" i="8"/>
  <c r="G293" i="8" s="1"/>
  <c r="E293" i="8" s="1"/>
  <c r="F305" i="8"/>
  <c r="G305" i="8" s="1"/>
  <c r="E305" i="8" s="1"/>
  <c r="F317" i="8"/>
  <c r="G317" i="8" s="1"/>
  <c r="E317" i="8" s="1"/>
  <c r="F329" i="8"/>
  <c r="G329" i="8" s="1"/>
  <c r="E329" i="8" s="1"/>
  <c r="F341" i="8"/>
  <c r="G341" i="8" s="1"/>
  <c r="E341" i="8" s="1"/>
  <c r="F353" i="8"/>
  <c r="G353" i="8" s="1"/>
  <c r="E353" i="8" s="1"/>
  <c r="F365" i="8"/>
  <c r="G365" i="8" s="1"/>
  <c r="E365" i="8" s="1"/>
  <c r="F377" i="8"/>
  <c r="G377" i="8" s="1"/>
  <c r="E377" i="8" s="1"/>
  <c r="F389" i="8"/>
  <c r="G389" i="8" s="1"/>
  <c r="E389" i="8" s="1"/>
  <c r="F401" i="8"/>
  <c r="G401" i="8" s="1"/>
  <c r="E401" i="8" s="1"/>
  <c r="F413" i="8"/>
  <c r="G413" i="8" s="1"/>
  <c r="E413" i="8" s="1"/>
  <c r="F425" i="8"/>
  <c r="G425" i="8" s="1"/>
  <c r="E425" i="8" s="1"/>
  <c r="F437" i="8"/>
  <c r="G437" i="8" s="1"/>
  <c r="E437" i="8" s="1"/>
  <c r="F461" i="8"/>
  <c r="G461" i="8" s="1"/>
  <c r="E461" i="8" s="1"/>
  <c r="F473" i="8"/>
  <c r="G473" i="8" s="1"/>
  <c r="E473" i="8" s="1"/>
  <c r="F485" i="8"/>
  <c r="G485" i="8" s="1"/>
  <c r="E485" i="8" s="1"/>
  <c r="F497" i="8"/>
  <c r="G497" i="8" s="1"/>
  <c r="E497" i="8" s="1"/>
  <c r="F521" i="8"/>
  <c r="G521" i="8" s="1"/>
  <c r="E521" i="8" s="1"/>
  <c r="F545" i="8"/>
  <c r="G545" i="8" s="1"/>
  <c r="E545" i="8" s="1"/>
  <c r="F569" i="8"/>
  <c r="G569" i="8" s="1"/>
  <c r="E569" i="8" s="1"/>
  <c r="F593" i="8"/>
  <c r="G593" i="8" s="1"/>
  <c r="E593" i="8" s="1"/>
  <c r="F30" i="8"/>
  <c r="G30" i="8" s="1"/>
  <c r="E30" i="8" s="1"/>
  <c r="F54" i="8"/>
  <c r="G54" i="8" s="1"/>
  <c r="E54" i="8" s="1"/>
  <c r="F66" i="8"/>
  <c r="G66" i="8" s="1"/>
  <c r="E66" i="8" s="1"/>
  <c r="F114" i="8"/>
  <c r="G114" i="8" s="1"/>
  <c r="E114" i="8" s="1"/>
  <c r="F138" i="8"/>
  <c r="G138" i="8" s="1"/>
  <c r="E138" i="8" s="1"/>
  <c r="F162" i="8"/>
  <c r="G162" i="8" s="1"/>
  <c r="E162" i="8" s="1"/>
  <c r="F186" i="8"/>
  <c r="G186" i="8" s="1"/>
  <c r="E186" i="8" s="1"/>
  <c r="F234" i="8"/>
  <c r="G234" i="8" s="1"/>
  <c r="E234" i="8" s="1"/>
  <c r="F258" i="8"/>
  <c r="G258" i="8" s="1"/>
  <c r="E258" i="8" s="1"/>
  <c r="F306" i="8"/>
  <c r="G306" i="8" s="1"/>
  <c r="E306" i="8" s="1"/>
  <c r="F354" i="8"/>
  <c r="G354" i="8" s="1"/>
  <c r="E354" i="8" s="1"/>
  <c r="F414" i="8"/>
  <c r="G414" i="8" s="1"/>
  <c r="E414" i="8" s="1"/>
  <c r="F462" i="8"/>
  <c r="G462" i="8" s="1"/>
  <c r="E462" i="8" s="1"/>
  <c r="F510" i="8"/>
  <c r="G510" i="8" s="1"/>
  <c r="E510" i="8" s="1"/>
  <c r="F558" i="8"/>
  <c r="G558" i="8" s="1"/>
  <c r="E558" i="8" s="1"/>
  <c r="F19" i="8"/>
  <c r="G19" i="8" s="1"/>
  <c r="E19" i="8" s="1"/>
  <c r="F31" i="8"/>
  <c r="G31" i="8" s="1"/>
  <c r="E31" i="8" s="1"/>
  <c r="F43" i="8"/>
  <c r="G43" i="8" s="1"/>
  <c r="E43" i="8" s="1"/>
  <c r="F55" i="8"/>
  <c r="G55" i="8" s="1"/>
  <c r="E55" i="8" s="1"/>
  <c r="F67" i="8"/>
  <c r="G67" i="8" s="1"/>
  <c r="E67" i="8" s="1"/>
  <c r="F79" i="8"/>
  <c r="G79" i="8" s="1"/>
  <c r="E79" i="8" s="1"/>
  <c r="F91" i="8"/>
  <c r="G91" i="8" s="1"/>
  <c r="E91" i="8" s="1"/>
  <c r="F103" i="8"/>
  <c r="G103" i="8" s="1"/>
  <c r="E103" i="8" s="1"/>
  <c r="F115" i="8"/>
  <c r="G115" i="8" s="1"/>
  <c r="E115" i="8" s="1"/>
  <c r="F127" i="8"/>
  <c r="G127" i="8" s="1"/>
  <c r="E127" i="8" s="1"/>
  <c r="F139" i="8"/>
  <c r="G139" i="8" s="1"/>
  <c r="E139" i="8" s="1"/>
  <c r="F151" i="8"/>
  <c r="G151" i="8" s="1"/>
  <c r="E151" i="8" s="1"/>
  <c r="F163" i="8"/>
  <c r="G163" i="8" s="1"/>
  <c r="E163" i="8" s="1"/>
  <c r="F175" i="8"/>
  <c r="G175" i="8" s="1"/>
  <c r="E175" i="8" s="1"/>
  <c r="F187" i="8"/>
  <c r="G187" i="8" s="1"/>
  <c r="E187" i="8" s="1"/>
  <c r="F199" i="8"/>
  <c r="G199" i="8" s="1"/>
  <c r="E199" i="8" s="1"/>
  <c r="F211" i="8"/>
  <c r="G211" i="8" s="1"/>
  <c r="E211" i="8" s="1"/>
  <c r="F223" i="8"/>
  <c r="G223" i="8" s="1"/>
  <c r="E223" i="8" s="1"/>
  <c r="F235" i="8"/>
  <c r="G235" i="8" s="1"/>
  <c r="E235" i="8" s="1"/>
  <c r="F247" i="8"/>
  <c r="G247" i="8" s="1"/>
  <c r="E247" i="8" s="1"/>
  <c r="F259" i="8"/>
  <c r="G259" i="8" s="1"/>
  <c r="E259" i="8" s="1"/>
  <c r="F271" i="8"/>
  <c r="G271" i="8" s="1"/>
  <c r="E271" i="8" s="1"/>
  <c r="F283" i="8"/>
  <c r="G283" i="8" s="1"/>
  <c r="E283" i="8" s="1"/>
  <c r="F295" i="8"/>
  <c r="G295" i="8" s="1"/>
  <c r="E295" i="8" s="1"/>
  <c r="F307" i="8"/>
  <c r="G307" i="8" s="1"/>
  <c r="E307" i="8" s="1"/>
  <c r="F319" i="8"/>
  <c r="G319" i="8" s="1"/>
  <c r="E319" i="8" s="1"/>
  <c r="F331" i="8"/>
  <c r="G331" i="8" s="1"/>
  <c r="E331" i="8" s="1"/>
  <c r="F343" i="8"/>
  <c r="G343" i="8" s="1"/>
  <c r="E343" i="8" s="1"/>
  <c r="F355" i="8"/>
  <c r="G355" i="8" s="1"/>
  <c r="E355" i="8" s="1"/>
  <c r="F367" i="8"/>
  <c r="G367" i="8" s="1"/>
  <c r="E367" i="8" s="1"/>
  <c r="F379" i="8"/>
  <c r="G379" i="8" s="1"/>
  <c r="E379" i="8" s="1"/>
  <c r="F391" i="8"/>
  <c r="G391" i="8" s="1"/>
  <c r="E391" i="8" s="1"/>
  <c r="F403" i="8"/>
  <c r="G403" i="8" s="1"/>
  <c r="E403" i="8" s="1"/>
  <c r="F415" i="8"/>
  <c r="G415" i="8" s="1"/>
  <c r="E415" i="8" s="1"/>
  <c r="F427" i="8"/>
  <c r="G427" i="8" s="1"/>
  <c r="E427" i="8" s="1"/>
  <c r="F439" i="8"/>
  <c r="G439" i="8" s="1"/>
  <c r="E439" i="8" s="1"/>
  <c r="F451" i="8"/>
  <c r="G451" i="8" s="1"/>
  <c r="E451" i="8" s="1"/>
  <c r="F463" i="8"/>
  <c r="G463" i="8" s="1"/>
  <c r="E463" i="8" s="1"/>
  <c r="F475" i="8"/>
  <c r="G475" i="8" s="1"/>
  <c r="E475" i="8" s="1"/>
  <c r="F487" i="8"/>
  <c r="G487" i="8" s="1"/>
  <c r="E487" i="8" s="1"/>
  <c r="F499" i="8"/>
  <c r="G499" i="8" s="1"/>
  <c r="E499" i="8" s="1"/>
  <c r="F511" i="8"/>
  <c r="G511" i="8" s="1"/>
  <c r="E511" i="8" s="1"/>
  <c r="F523" i="8"/>
  <c r="G523" i="8" s="1"/>
  <c r="E523" i="8" s="1"/>
  <c r="F535" i="8"/>
  <c r="G535" i="8" s="1"/>
  <c r="E535" i="8" s="1"/>
  <c r="F547" i="8"/>
  <c r="G547" i="8" s="1"/>
  <c r="E547" i="8" s="1"/>
  <c r="F559" i="8"/>
  <c r="G559" i="8" s="1"/>
  <c r="E559" i="8" s="1"/>
  <c r="F571" i="8"/>
  <c r="G571" i="8" s="1"/>
  <c r="E571" i="8" s="1"/>
  <c r="F583" i="8"/>
  <c r="G583" i="8" s="1"/>
  <c r="E583" i="8" s="1"/>
  <c r="F595" i="8"/>
  <c r="G595" i="8" s="1"/>
  <c r="E595" i="8" s="1"/>
  <c r="F20" i="8"/>
  <c r="G20" i="8" s="1"/>
  <c r="E20" i="8" s="1"/>
  <c r="F32" i="8"/>
  <c r="G32" i="8" s="1"/>
  <c r="E32" i="8" s="1"/>
  <c r="F44" i="8"/>
  <c r="G44" i="8" s="1"/>
  <c r="E44" i="8" s="1"/>
  <c r="F56" i="8"/>
  <c r="G56" i="8" s="1"/>
  <c r="E56" i="8" s="1"/>
  <c r="F68" i="8"/>
  <c r="G68" i="8" s="1"/>
  <c r="E68" i="8" s="1"/>
  <c r="F80" i="8"/>
  <c r="G80" i="8" s="1"/>
  <c r="E80" i="8" s="1"/>
  <c r="F92" i="8"/>
  <c r="G92" i="8" s="1"/>
  <c r="E92" i="8" s="1"/>
  <c r="F104" i="8"/>
  <c r="G104" i="8" s="1"/>
  <c r="E104" i="8" s="1"/>
  <c r="F116" i="8"/>
  <c r="G116" i="8" s="1"/>
  <c r="E116" i="8" s="1"/>
  <c r="F128" i="8"/>
  <c r="G128" i="8" s="1"/>
  <c r="E128" i="8" s="1"/>
  <c r="F140" i="8"/>
  <c r="G140" i="8" s="1"/>
  <c r="E140" i="8" s="1"/>
  <c r="F152" i="8"/>
  <c r="G152" i="8" s="1"/>
  <c r="E152" i="8" s="1"/>
  <c r="F164" i="8"/>
  <c r="G164" i="8" s="1"/>
  <c r="E164" i="8" s="1"/>
  <c r="F176" i="8"/>
  <c r="G176" i="8" s="1"/>
  <c r="E176" i="8" s="1"/>
  <c r="F188" i="8"/>
  <c r="G188" i="8" s="1"/>
  <c r="E188" i="8" s="1"/>
  <c r="F200" i="8"/>
  <c r="G200" i="8" s="1"/>
  <c r="E200" i="8" s="1"/>
  <c r="F212" i="8"/>
  <c r="G212" i="8" s="1"/>
  <c r="E212" i="8" s="1"/>
  <c r="F224" i="8"/>
  <c r="G224" i="8" s="1"/>
  <c r="E224" i="8" s="1"/>
  <c r="F236" i="8"/>
  <c r="G236" i="8" s="1"/>
  <c r="E236" i="8" s="1"/>
  <c r="F248" i="8"/>
  <c r="G248" i="8" s="1"/>
  <c r="E248" i="8" s="1"/>
  <c r="F260" i="8"/>
  <c r="G260" i="8" s="1"/>
  <c r="E260" i="8" s="1"/>
  <c r="F272" i="8"/>
  <c r="G272" i="8" s="1"/>
  <c r="E272" i="8" s="1"/>
  <c r="F284" i="8"/>
  <c r="G284" i="8" s="1"/>
  <c r="E284" i="8" s="1"/>
  <c r="F296" i="8"/>
  <c r="G296" i="8" s="1"/>
  <c r="E296" i="8" s="1"/>
  <c r="F308" i="8"/>
  <c r="G308" i="8" s="1"/>
  <c r="E308" i="8" s="1"/>
  <c r="F320" i="8"/>
  <c r="G320" i="8" s="1"/>
  <c r="E320" i="8" s="1"/>
  <c r="F332" i="8"/>
  <c r="G332" i="8" s="1"/>
  <c r="E332" i="8" s="1"/>
  <c r="F344" i="8"/>
  <c r="G344" i="8" s="1"/>
  <c r="E344" i="8" s="1"/>
  <c r="F356" i="8"/>
  <c r="G356" i="8" s="1"/>
  <c r="E356" i="8" s="1"/>
  <c r="F368" i="8"/>
  <c r="G368" i="8" s="1"/>
  <c r="E368" i="8" s="1"/>
  <c r="F380" i="8"/>
  <c r="G380" i="8" s="1"/>
  <c r="E380" i="8" s="1"/>
  <c r="F392" i="8"/>
  <c r="G392" i="8" s="1"/>
  <c r="E392" i="8" s="1"/>
  <c r="F404" i="8"/>
  <c r="G404" i="8" s="1"/>
  <c r="E404" i="8" s="1"/>
  <c r="F416" i="8"/>
  <c r="G416" i="8" s="1"/>
  <c r="E416" i="8" s="1"/>
  <c r="F428" i="8"/>
  <c r="G428" i="8" s="1"/>
  <c r="E428" i="8" s="1"/>
  <c r="F464" i="8"/>
  <c r="G464" i="8" s="1"/>
  <c r="E464" i="8" s="1"/>
  <c r="F476" i="8"/>
  <c r="G476" i="8" s="1"/>
  <c r="E476" i="8" s="1"/>
  <c r="F500" i="8"/>
  <c r="G500" i="8" s="1"/>
  <c r="E500" i="8" s="1"/>
  <c r="F512" i="8"/>
  <c r="G512" i="8" s="1"/>
  <c r="E512" i="8" s="1"/>
  <c r="F584" i="8"/>
  <c r="G584" i="8" s="1"/>
  <c r="E584" i="8" s="1"/>
  <c r="F452" i="8"/>
  <c r="G452" i="8" s="1"/>
  <c r="E452" i="8" s="1"/>
  <c r="F488" i="8"/>
  <c r="G488" i="8" s="1"/>
  <c r="E488" i="8" s="1"/>
  <c r="F440" i="8"/>
  <c r="G440" i="8" s="1"/>
  <c r="E440" i="8" s="1"/>
  <c r="F524" i="8"/>
  <c r="G524" i="8" s="1"/>
  <c r="E524" i="8" s="1"/>
  <c r="F536" i="8"/>
  <c r="G536" i="8" s="1"/>
  <c r="E536" i="8" s="1"/>
  <c r="F548" i="8"/>
  <c r="G548" i="8" s="1"/>
  <c r="E548" i="8" s="1"/>
  <c r="F560" i="8"/>
  <c r="G560" i="8" s="1"/>
  <c r="E560" i="8" s="1"/>
  <c r="F572" i="8"/>
  <c r="G572" i="8" s="1"/>
  <c r="E572" i="8" s="1"/>
  <c r="F596" i="8"/>
  <c r="G596" i="8" s="1"/>
  <c r="E596" i="8" s="1"/>
  <c r="F8" i="8"/>
  <c r="G8" i="8" s="1"/>
  <c r="E8" i="8" s="1"/>
  <c r="O7" i="5"/>
  <c r="O9" i="5"/>
  <c r="L8" i="5"/>
  <c r="N9" i="7"/>
  <c r="N16" i="6"/>
  <c r="F493" i="8" s="1"/>
  <c r="G493" i="8" s="1"/>
  <c r="E493" i="8" s="1"/>
  <c r="N18" i="6"/>
  <c r="F525" i="10" s="1"/>
  <c r="G525" i="10" s="1"/>
  <c r="E525" i="10" s="1"/>
  <c r="N9" i="6"/>
  <c r="F491" i="10" s="1"/>
  <c r="G491" i="10" s="1"/>
  <c r="E491" i="10" s="1"/>
  <c r="N10" i="6"/>
  <c r="F492" i="10" s="1"/>
  <c r="G492" i="10" s="1"/>
  <c r="E492" i="10" s="1"/>
  <c r="N17" i="6"/>
  <c r="F494" i="9" s="1"/>
  <c r="G494" i="9" s="1"/>
  <c r="E494" i="9" s="1"/>
  <c r="N22" i="6"/>
  <c r="F561" i="8" s="1"/>
  <c r="G561" i="8" s="1"/>
  <c r="E561" i="8" s="1"/>
  <c r="K10" i="6"/>
  <c r="L10" i="6"/>
  <c r="L13" i="5"/>
  <c r="L12" i="5"/>
  <c r="O11" i="5"/>
  <c r="L6" i="5"/>
  <c r="L9" i="5"/>
  <c r="L5" i="7"/>
  <c r="L8" i="7"/>
  <c r="L78" i="7"/>
  <c r="L76" i="7"/>
  <c r="L77" i="7"/>
  <c r="F492" i="9" l="1"/>
  <c r="G492" i="9" s="1"/>
  <c r="E492" i="9" s="1"/>
  <c r="F491" i="8"/>
  <c r="G491" i="8" s="1"/>
  <c r="E491" i="8" s="1"/>
  <c r="F493" i="9"/>
  <c r="G493" i="9" s="1"/>
  <c r="E493" i="9" s="1"/>
  <c r="F494" i="10"/>
  <c r="G494" i="10" s="1"/>
  <c r="E494" i="10" s="1"/>
  <c r="F491" i="9"/>
  <c r="G491" i="9" s="1"/>
  <c r="E491" i="9" s="1"/>
  <c r="F561" i="9"/>
  <c r="G561" i="9" s="1"/>
  <c r="E561" i="9" s="1"/>
  <c r="F561" i="10"/>
  <c r="G561" i="10" s="1"/>
  <c r="E561" i="10" s="1"/>
  <c r="F492" i="8"/>
  <c r="G492" i="8" s="1"/>
  <c r="E492" i="8" s="1"/>
  <c r="F525" i="9"/>
  <c r="G525" i="9" s="1"/>
  <c r="E525" i="9" s="1"/>
  <c r="F494" i="8"/>
  <c r="G494" i="8" s="1"/>
  <c r="E494" i="8" s="1"/>
  <c r="F525" i="8"/>
  <c r="G525" i="8" s="1"/>
  <c r="E525" i="8" s="1"/>
  <c r="N19" i="6"/>
  <c r="N77" i="7"/>
  <c r="N76" i="7"/>
  <c r="N78" i="7"/>
  <c r="N8" i="7"/>
  <c r="N5" i="7"/>
  <c r="N21" i="6"/>
  <c r="N20" i="6"/>
  <c r="F534" i="9" l="1"/>
  <c r="G534" i="9" s="1"/>
  <c r="E534" i="9" s="1"/>
  <c r="F534" i="8"/>
  <c r="G534" i="8" s="1"/>
  <c r="E534" i="8" s="1"/>
  <c r="F534" i="10"/>
  <c r="G534" i="10" s="1"/>
  <c r="E534" i="10" s="1"/>
  <c r="F543" i="8"/>
  <c r="G543" i="8" s="1"/>
  <c r="E543" i="8" s="1"/>
  <c r="F543" i="10"/>
  <c r="G543" i="10" s="1"/>
  <c r="E543" i="10" s="1"/>
  <c r="F543" i="9"/>
  <c r="G543" i="9" s="1"/>
  <c r="E543" i="9" s="1"/>
  <c r="F552" i="9"/>
  <c r="G552" i="9" s="1"/>
  <c r="E552" i="9" s="1"/>
  <c r="F552" i="8"/>
  <c r="G552" i="8" s="1"/>
  <c r="E552" i="8" s="1"/>
  <c r="F552" i="10"/>
  <c r="G552" i="10" s="1"/>
  <c r="E552" i="10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 Error Messages   ******************* 
Boiler Assembly [1]: Furnace w/ Pulverizer [7] :
   Error: 42 - Fuel heating value is too low and it has been raised to the minimum value for combustion calculation.
   ****************** Warning Messages  ******************* 
Feedwater Heater [16] - HPH-1 :
   Warning: 41 - Zero feedwater mass flow into the heater.  No heat exchanger designed.
Feedwater Heater [17] - HPH-2 :
   Warning: 41 - Zero feedwater mass flow into the heater.  No heat exchanger designed.
Feedwater Heater [24] - HPH-3 :
   Warning: 41 - Zero feedwater mass flow into the heater.  No heat exchanger designed.
Feedwater Heater [53] - LPH-8 :
   Warning: 41 - Zero feedwater mass flow into the heater.  No heat exchanger designed.
Feedwater Heater [54] - LPH-7 :
   Warning: 41 - Zero feedwater mass flow into the heater.  No heat exchanger designed.
Feedwater Heater [55] - LPH-6 :
   Warning: 41 - Zero feedwater mass flow into the heater.  No heat exchanger designed.
Feedwater Heater [56] - LPH-5 :
   Warning: 41 - Zero feedwater mass flow into the heater.  No heat exchanger designed.
Boiler Assembly [1]: Furnace w/ Pulverizer [7] :
   Warning: 27 - Specified furnace exit temperature has been reduced to maintain the minimum heat transfer to water side.
   ****************** Advisory Messages ******************* 
Boiler Assembly [1]: Economiser (PCE) [42] - ECO :
   Advisory: 1 - Zero gas mass flow.
Boiler Assembly [1]: Economiser (PCE) [42] - ECO :
   Advisory: 12 - Zero water mass flow.
Boiler Assembly [1]: Electrostatic Precipitator [12] - ESP :
   Advisory: 3 - Flue gas has zero mass flow.  Electrostatic Precipitator [12] - ESP is not functioning.
Boiler Assembly [1]: Fan [52] :
   Advisory: 35 - Rated power per unit has been raised to the minimum value(1 kW).  
Boiler Assembly [1]: Fan [52] :
   Advisory: 37 - Motor computed shaft power (0 kW) is too small. It cannot be switched to Off-design mode.
Boiler Assembly [1]: Fan [66] - SA Fan :
   Advisory: 35 - Rated power per unit has been raised to the minimum value(1 kW).  
Boiler Assembly [1]: Fan [66] - SA Fan :
   Advisory: 37 - Motor computed shaft power (0 kW) is too small. It cannot be switched to Off-design mode.
Boiler Assembly [1]: Fan [72] - PA Fan :
   Advisory: 35 - Rated power per unit has been raised to the minimum value(1 kW).  
Boiler Assembly [1]: Fan [72] - PA Fan :
   Advisory: 37 - Motor computed shaft power (0 kW) is too small. It cannot be switched to Off-design mode.
Pipe (PCE) [35] :
   Advisory: 32 - Zero flow prevents pipe sizing.  This pipe cannot be switched to Engineering Design mode.
Pipe (PCE) [36] :
   Advisory: 32 - Zero flow prevents pipe sizing.  This pipe cannot be switched to Engineering Design mode.
Pipe (PCE) [37] :
   Advisory: 32 - Zero flow prevents pipe sizing.  This pipe cannot be switched to Engineering Design mode.
Pipe (PCE) [60] :
   Advisory: 32 - Zero flow prevents pipe sizing.  This pipe cannot be switched to Engineering Design mode.
Pipe (PCE) [61] :
   Advisory: 32 - Zero flow prevents pipe sizing.  This pipe cannot be switched to Engineering Design mode.
Pipe (PCE) [63] :
   Advisory: 32 - Zero flow prevents pipe sizing.  This pipe cannot be switched to Engineering Design mode.
Pipe (PCE) [64] :
   Advisory: 32 - Zero flow prevents pipe sizing.  This pipe cannot be switched to Engineering Design mode.
Pipe (PCE) [73] :
   Advisory: 32 - Zero flow prevents pipe sizing.  This pipe cannot be switched to Engineering Design mode.
Pipe (PCE) [74] :
   Advisory: 32 - Zero flow prevents pipe sizing.  This pipe cannot be switched to Engineering Design mode.
Pipe (PCE) [75] :
   Advisory: 32 - Zero flow prevents pipe sizing.  This pipe cannot be switched to Engineering Design mode.
Pipe (PCE) [76] :
   Advisory: 32 - Zero flow prevents pipe sizing.  This pipe cannot be switched to Engineering Design mode.
Boiler Assembly [1]: Rotary Air Heater [8] - Rotary Air Heater :
   Advisory: 16 - Flue gas flow rate was too low.   Air heater bypassed.  This component cannot be switched to ED mode.
ST Assembly [1]: ST Group [13] :
   Advisory: 13 - Present design conditions prevent proper sizing of the turbine.  This turbine cannot be switched to Off-design mode.
ST Assembly [1]: ST Group [15] :
   Advisory: 13 - Present design conditions prevent proper sizing of the turbine.  This turbine cannot be switched to Off-design mode.
ST Assembly [1]: ST Group [26] :
   Advisory: 13 - Present design conditions prevent proper sizing of the turbine.  This turbine cannot be switched to Off-design mode.
ST Assembly [1]: ST Group [28] :
   Advisory: 13 - Present design conditions prevent proper sizing of the turbine.  This turbine cannot be switched to Off-design mode.
ST Assembly [1]: ST Group [44] :
   Advisory: 13 - Present design conditions prevent proper sizing of the turbine.  This turbine cannot be switched to Off-design mode.
ST Assembly [1]: ST Group [45] :
   Advisory: 13 - Present design conditions prevent proper sizing of the turbine.  This turbine cannot be switched to Off-design mode.
ST Assembly [1]: ST Group [46] :
   Advisory: 13 - Present design conditions prevent proper sizing of the turbine.  This turbine cannot be switched to Off-design mode.
ST Assembly [1]: ST Group [47] :
   Advisory: 13 - Present design conditions prevent proper sizing of the turbine.  This turbine cannot be switched to Off-design mode.
ST Assembly [1]: ST Group [5] :
   Advisory: 13 - Present design conditions prevent proper sizing of the turbine.  This turbine cannot be switched to Off-design mode.
Shell-Tube Water Heater (PCE) [34] - GC :
   Advisory: 27 - Network set zero heating mass flow into the heater.
Boiler Assembly [1]: Superheater (PCE) [38] - FSH :
   Advisory: 1 - Zero gas mass flow.
Boiler Assembly [1]: Superheater (PCE) [38] - FSH :
   Advisory: 12 - Zero water mass flow.
Boiler Assembly [1]: Superheater (PCE) [41] - LTSH :
   Advisory: 1 - Zero gas mass flow.
Boiler Assembly [1]: Superheater (PCE) [41] - LTSH :
   Advisory: 12 - Zero water mass flow.
Boiler Assembly [1]: Superheater (PCE) - Parallel Flow [77] - RH-2 :
   Advisory: 1 - Zero gas mass flow.
Boiler Assembly [1]: Superheater (PCE) - Parallel Flow [77] - RH-2 :
   Advisory: 12 - Zero water mass flow.
Boiler Assembly [1]: Superheater (PCE) - Parallel Flow [78] - RH-1 :
   Advisory: 1 - Zero gas mass flow.
Boiler Assembly [1]: Superheater (PCE) - Parallel Flow [78] - RH-1 :
   Advisory: 12 - Zero water mass flow.
Boiler Assembly [1]: Superheater (PCE) - Parallel Flow [23] - Pa-SH :
   Advisory: 1 - Zero gas mass flow.
Boiler Assembly [1]: Superheater (PCE) - Parallel Flow [23] - Pa-SH :
   Advisory: 12 - Zero water mass flow.
Boiler Assembly [1]: Superheater (PCE) - Parallel Flow [79] - Pl-SH :
   Advisory: 1 - Zero gas mass flow.
Boiler Assembly [1]: Superheater (PCE) - Parallel Flow [79] - Pl-SH :
   Advisory: 12 - Zero water mass flow.
Water-cooled Condenser (PCE) [59] :
   Advisory: 1 - Condenser inlet steam flow = 0.  Condenser not sized.
ST Assembly [1]:
   Advisory: 52 - ST assembly turbine steam mass flow is too small.  Assembly output is not available.
Generator [1]:
   Advisory: 5 - Rated power per unit has been raised to the minimum value(1 kW).  
      ***************** Computation Remarks ****************** 
ST Assembly [1]: ST Group [13] :
   Remark: 5 - Zero flow goes through turbine.  The warning is given if the network sends no flow through the turbine, unless the user has set the turbine Off-line.  Examine the connected components if you have not expected this to occur.
ST Assembly [1]: ST Group [15] :
   Remark: 5 - Zero flow goes through turbine.  The warning is given if the network sends no flow through the turbine, unless the user has set the turbine Off-line.  Examine the connected components if you have not expected this to occur.
ST Assembly [1]: ST Group [26] :
   Remark: 5 - Zero flow goes through turbine.  The warning is given if the network sends no flow through the turbine, unless the user has set the turbine Off-line.  Examine the connected components if you have not expected this to occur.
ST Assembly [1]: ST Group [28] :
   Remark: 5 - Zero flow goes through turbine.  The warning is given if the network sends no flow through the turbine, unless the user has set the turbine Off-line.  Examine the connected components if you have not expected this to occur.
ST Assembly [1]: ST Group [44] :
   Remark: 5 - Zero flow goes through turbine.  The warning is given if the network sends no flow through the turbine, unless the user has set the turbine Off-line.  Examine the connected components if you have not expected this to occur.
ST Assembly [1]: ST Group [45] :
   Remark: 5 - Zero flow goes through turbine.  The warning is given if the network sends no flow through the turbine, unless the user has set the turbine Off-line.  Examine the connected components if you have not expected this to occur.
ST Assembly [1]: ST Group [46] :
   Remark: 5 - Zero flow goes through turbine.  The warning is given if the network sends no flow through the turbine, unless the user has set the turbine Off-line.  Examine the connected components if you have not expected this to occur.
ST Assembly [1]: ST Group [47] :
   Remark: 5 - Zero flow goes through turbine.  The warning is given if the network sends no flow through the turbine, unless the user has set the turbine Off-line.  Examine the connected components if you have not expected this to occur.
ST Assembly [1]: ST Group [5] :
   Remark: 5 - Zero flow goes through turbine.  The warning is given if the network sends no flow through the turbine, unless the user has set the turbine Off-line.  Examine the connected components if you have not expected this to occur.
ST Assembly [1]: ST Group [5] :
   Remark: 107 - Zero exhaust flow. Exhaust end was not sized.
ST-Driven Pump [1] - BFPT-A :
   Remark: 6 - Zero flow goes through pump.  The warning is given if the network sends no flow through the pump, unless the user has set the component 'Off-line'.  Examine the connected components if you have not expected this to occur.
ST-Driven Pump [1] - BFPT-A :
   Remark: 35 - ST: Zero flow goes through turbine.  The warning is given if the network sends no flow through the turbine, unless the user has set the turbine Off-line.  Examine the connected components if you have not expected this to occur.
ST-Driven Pump [1] - BFPT-A :
   Remark: 50 - ST: Network set inlet pressure is higher than the specified turbine inlet pressure.
ST-Driven Pump [86] - BFPT-B :
   Remark: 6 - Zero flow goes through pump.  The warning is given if the network sends no flow through the pump, unless the user has set the component 'Off-line'.  Examine the connected components if you have not expected this to occur.
ST-Driven Pump [86] - BFPT-B :
   Remark: 35 - ST: Zero flow goes through turbine.  The warning is given if the network sends no flow through the turbine, unless the user has set the turbine Off-line.  Examine the connected components if you have not expected this to occur.
ST-Driven Pump [86] - BFPT-B :
   Remark: 50 - ST: Network set inlet pressure is higher than the specified turbine inlet pressure.
ST Assembly [1]:
   Remark: 9 - More than 25 % difference in steam flow for ST groups in same casing path in HPT/IPT - IPT.
ST Assembly [1]:
   Remark: 10 - More than 50 % difference in steam flow in ST. Occurred at the inlet to HPT/IPT - IPT.
Computation time = 00:00:00.6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<sst xmlns="http://schemas.openxmlformats.org/spreadsheetml/2006/main" count="33664" uniqueCount="7837">
  <si>
    <t>C</t>
  </si>
  <si>
    <t>%</t>
  </si>
  <si>
    <t>bar</t>
  </si>
  <si>
    <t>kW</t>
  </si>
  <si>
    <t>t/h</t>
  </si>
  <si>
    <t>MW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</si>
  <si>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</si>
  <si>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</si>
  <si>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</si>
  <si>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</si>
  <si>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</si>
  <si>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</si>
  <si>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</si>
  <si>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</si>
  <si>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</si>
  <si>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</si>
  <si>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</si>
  <si>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</si>
  <si>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</si>
  <si>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</si>
  <si>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</si>
  <si>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</si>
  <si>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175 - &lt;230</t>
  </si>
  <si>
    <t>ELINK (3)</t>
  </si>
  <si>
    <t>Main steam (1st stage)</t>
  </si>
  <si>
    <t>230 - 295</t>
  </si>
  <si>
    <t>ELINK (2)</t>
  </si>
  <si>
    <t>2nd Stage (inlet)</t>
  </si>
  <si>
    <t>&gt;295 - 350</t>
  </si>
  <si>
    <t>ELINK</t>
  </si>
  <si>
    <t>2nd Stage Out (CRH)</t>
  </si>
  <si>
    <t>Full Load</t>
  </si>
  <si>
    <t>3rd Stage (HRH)</t>
  </si>
  <si>
    <t>4th Stage</t>
  </si>
  <si>
    <t>LP</t>
  </si>
  <si>
    <t>Pw</t>
  </si>
  <si>
    <t>Coal (tph)</t>
  </si>
  <si>
    <t>5th Stage</t>
  </si>
  <si>
    <t>6th Stage</t>
  </si>
  <si>
    <t>7th Stage</t>
  </si>
  <si>
    <t>Ps</t>
  </si>
  <si>
    <t>Ts</t>
  </si>
  <si>
    <t>Ms</t>
  </si>
  <si>
    <t>dsh</t>
  </si>
  <si>
    <t>Ms'-6.6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</si>
  <si>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</si>
  <si>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</si>
  <si>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</si>
  <si>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</si>
  <si>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</si>
  <si>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</si>
  <si>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</si>
  <si>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</si>
  <si>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</si>
  <si>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</si>
  <si>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</si>
  <si>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</si>
  <si>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</si>
  <si>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</si>
  <si>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</si>
  <si>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</si>
  <si>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</si>
  <si>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</si>
  <si>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</si>
  <si>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</si>
  <si>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</si>
  <si>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</si>
  <si>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</si>
  <si>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Korelasi formula dari expected output power</t>
  </si>
  <si>
    <t>Saturated Steam Mass Flow</t>
  </si>
  <si>
    <t>ton/h</t>
  </si>
  <si>
    <t>sat_steam_mass_flow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</si>
  <si>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</si>
  <si>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</si>
  <si>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</si>
  <si>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</si>
  <si>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</si>
  <si>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</si>
  <si>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</si>
  <si>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</si>
  <si>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</si>
  <si>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</si>
  <si>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</si>
  <si>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</si>
  <si>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</si>
  <si>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Turbine</t>
  </si>
  <si>
    <t>background input</t>
  </si>
  <si>
    <t>Fix Pressure Stream 34 (Outlet Stage-3)</t>
  </si>
  <si>
    <t>ip_turbine1_out</t>
  </si>
  <si>
    <t>N/A</t>
  </si>
  <si>
    <t>Fix Pressure Stream 41 (Outlet Stage-4)</t>
  </si>
  <si>
    <t>ip_turbine2_out</t>
  </si>
  <si>
    <t>Turbine 15 inlet Press</t>
  </si>
  <si>
    <t>hp_turbine2_in</t>
  </si>
  <si>
    <t>Turbine 26 inlet Press</t>
  </si>
  <si>
    <t>ip_turbine1_in</t>
  </si>
  <si>
    <t>Turbine 28 inlet Press</t>
  </si>
  <si>
    <t>ip_turbine2_in</t>
  </si>
  <si>
    <t>Turbine 44 inlet Press</t>
  </si>
  <si>
    <t>lp_turbine1_in</t>
  </si>
  <si>
    <t>Turbine 45 inlet Press</t>
  </si>
  <si>
    <t>lp_turbine2_in</t>
  </si>
  <si>
    <t>Turbine 46 inlet Press</t>
  </si>
  <si>
    <t>lp_turbine3_in</t>
  </si>
  <si>
    <t>Furnace</t>
  </si>
  <si>
    <t>fegt</t>
  </si>
  <si>
    <t>Condenser</t>
  </si>
  <si>
    <t>Water Cooling Inlet Temp.</t>
  </si>
  <si>
    <t>water_cooling_inlet_temp</t>
  </si>
  <si>
    <t>Cooling Temp. Rise</t>
  </si>
  <si>
    <t>cooling _temp_rise</t>
  </si>
  <si>
    <t>CODE</t>
  </si>
  <si>
    <t>Drawing</t>
  </si>
  <si>
    <t>Show at View</t>
  </si>
  <si>
    <t>Param Type</t>
  </si>
  <si>
    <t>Param Group</t>
  </si>
  <si>
    <t>New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</si>
  <si>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</si>
  <si>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</si>
  <si>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</si>
  <si>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</si>
  <si>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</si>
  <si>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</si>
  <si>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</si>
  <si>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</si>
  <si>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</si>
  <si>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</si>
  <si>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</si>
  <si>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</si>
  <si>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</si>
  <si>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</si>
  <si>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</si>
  <si>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</si>
  <si>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</si>
  <si>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</si>
  <si>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</si>
  <si>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</si>
  <si>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</si>
  <si>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</si>
  <si>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</si>
  <si>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</si>
  <si>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</si>
  <si>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</si>
  <si>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</si>
  <si>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</si>
  <si>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</si>
  <si>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</si>
  <si>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</si>
  <si>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</si>
  <si>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</si>
  <si>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</si>
  <si>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</si>
  <si>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</si>
  <si>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</si>
  <si>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</si>
  <si>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</si>
  <si>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</si>
  <si>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</si>
  <si>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</si>
  <si>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</si>
  <si>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</si>
  <si>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</si>
  <si>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</si>
  <si>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</si>
  <si>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</si>
  <si>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</si>
  <si>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</si>
  <si>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</si>
  <si>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</si>
  <si>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</si>
  <si>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</si>
  <si>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</si>
  <si>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</si>
  <si>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</si>
  <si>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</si>
  <si>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</si>
  <si>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</si>
  <si>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</si>
  <si>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</si>
  <si>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</si>
  <si>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</si>
  <si>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</si>
  <si>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</si>
  <si>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</si>
  <si>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</si>
  <si>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</si>
  <si>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</si>
  <si>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</si>
  <si>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</si>
  <si>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</si>
  <si>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</si>
  <si>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</si>
  <si>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</si>
  <si>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</si>
  <si>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</si>
  <si>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</si>
  <si>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</si>
  <si>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</si>
  <si>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</si>
  <si>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</si>
  <si>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</si>
  <si>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</si>
  <si>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</si>
  <si>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</si>
  <si>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</si>
  <si>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</si>
  <si>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</si>
  <si>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</si>
  <si>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</si>
  <si>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</si>
  <si>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</si>
  <si>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</si>
  <si>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</si>
  <si>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</si>
  <si>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</si>
  <si>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</si>
  <si>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</si>
  <si>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</si>
  <si>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</si>
  <si>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</si>
  <si>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</si>
  <si>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</si>
  <si>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</si>
  <si>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</si>
  <si>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</si>
  <si>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</si>
  <si>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</si>
  <si>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</si>
  <si>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</si>
  <si>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</si>
  <si>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</si>
  <si>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</si>
  <si>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</si>
  <si>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</si>
  <si>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</si>
  <si>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</si>
  <si>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</si>
  <si>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</si>
  <si>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</si>
  <si>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</si>
  <si>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</si>
  <si>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</si>
  <si>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</si>
  <si>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</si>
  <si>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</si>
  <si>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</si>
  <si>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</si>
  <si>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</si>
  <si>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</si>
  <si>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</si>
  <si>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</si>
  <si>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</si>
  <si>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</si>
  <si>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</si>
  <si>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</si>
  <si>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</si>
  <si>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</si>
  <si>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</si>
  <si>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</si>
  <si>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</si>
  <si>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</si>
  <si>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</si>
  <si>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</si>
  <si>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</si>
  <si>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</si>
  <si>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</si>
  <si>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</si>
  <si>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</si>
  <si>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</si>
  <si>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</si>
  <si>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</si>
  <si>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</si>
  <si>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</si>
  <si>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</si>
  <si>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</si>
  <si>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</si>
  <si>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</si>
  <si>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</si>
  <si>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</si>
  <si>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</si>
  <si>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</si>
  <si>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</si>
  <si>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LP Steam Efficiency (Avg data diatas) (%)</t>
  </si>
  <si>
    <t>AVERAGE(J35:J39)</t>
  </si>
  <si>
    <t>D56</t>
  </si>
  <si>
    <t>IP Steam Efficiency (Avg data diatas) (%)</t>
  </si>
  <si>
    <t>AVERAGE(J33:J34)</t>
  </si>
  <si>
    <t>D57</t>
  </si>
  <si>
    <t>HP Steam Efficiency (Avg data diatas) (%)</t>
  </si>
  <si>
    <t>AVERAGE(J31:J32)</t>
  </si>
  <si>
    <t>D58</t>
  </si>
  <si>
    <t>D59</t>
  </si>
  <si>
    <t>D60</t>
  </si>
  <si>
    <t>D15</t>
  </si>
  <si>
    <t>D16</t>
  </si>
  <si>
    <t>D17</t>
  </si>
  <si>
    <t>param_name</t>
  </si>
  <si>
    <t>Value</t>
  </si>
  <si>
    <t>default</t>
  </si>
  <si>
    <t>margin_error</t>
  </si>
  <si>
    <t>input</t>
  </si>
  <si>
    <t>MPa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</si>
  <si>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</si>
  <si>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</si>
  <si>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</si>
  <si>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</si>
  <si>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</si>
  <si>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</si>
  <si>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</si>
  <si>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</si>
  <si>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</si>
  <si>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</si>
  <si>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</si>
  <si>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</si>
  <si>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</si>
  <si>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 Power Output</t>
  </si>
  <si>
    <t>Coal HHV</t>
  </si>
  <si>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</si>
  <si>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</si>
  <si>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</si>
  <si>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</si>
  <si>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</si>
  <si>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</si>
  <si>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</si>
  <si>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</si>
  <si>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</si>
  <si>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</si>
  <si>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if_100%_RevC.tfx: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</si>
  <si>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</si>
  <si>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</si>
  <si>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</si>
  <si>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</si>
  <si>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</si>
  <si>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</si>
  <si>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</si>
  <si>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</si>
  <si>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</si>
  <si>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</si>
  <si>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</si>
  <si>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</si>
  <si>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</si>
  <si>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</si>
  <si>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</si>
  <si>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</si>
  <si>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</si>
  <si>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</si>
  <si>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</si>
  <si>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~~1~3~~-1000~</t>
  </si>
  <si>
    <t>Site Menu: Ambient relative humidity</t>
  </si>
  <si>
    <t>~~1~4~~-1000~</t>
  </si>
  <si>
    <t>Site Menu: Ambient wet bulb temperature</t>
  </si>
  <si>
    <t>~~1~5~~-1000~</t>
  </si>
  <si>
    <t>Site Menu: Ambient pressure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</si>
  <si>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</si>
  <si>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</si>
  <si>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</si>
  <si>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</si>
  <si>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</si>
  <si>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</si>
  <si>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</si>
  <si>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</si>
  <si>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</si>
  <si>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</si>
  <si>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</si>
  <si>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</si>
  <si>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</si>
  <si>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</si>
  <si>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</si>
  <si>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</si>
  <si>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</si>
  <si>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</si>
  <si>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</si>
  <si>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</si>
  <si>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</si>
  <si>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</si>
  <si>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</si>
  <si>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</si>
  <si>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</si>
  <si>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</si>
  <si>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</si>
  <si>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</si>
  <si>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</si>
  <si>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</si>
  <si>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</si>
  <si>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</si>
  <si>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</si>
  <si>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</si>
  <si>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</si>
  <si>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</si>
  <si>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</si>
  <si>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</si>
  <si>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</si>
  <si>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</si>
  <si>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</si>
  <si>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</si>
  <si>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</si>
  <si>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</si>
  <si>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</si>
  <si>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</si>
  <si>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</si>
  <si>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</si>
  <si>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</si>
  <si>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</si>
  <si>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</si>
  <si>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</si>
  <si>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</si>
  <si>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</si>
  <si>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</si>
  <si>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</si>
  <si>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</si>
  <si>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</si>
  <si>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</si>
  <si>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</si>
  <si>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</si>
  <si>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</si>
  <si>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</si>
  <si>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</si>
  <si>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</si>
  <si>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</si>
  <si>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</si>
  <si>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</si>
  <si>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</si>
  <si>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</si>
  <si>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</si>
  <si>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</si>
  <si>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</si>
  <si>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</si>
  <si>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</si>
  <si>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</si>
  <si>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</si>
  <si>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</si>
  <si>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</si>
  <si>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</si>
  <si>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</si>
  <si>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</si>
  <si>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</si>
  <si>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</si>
  <si>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</si>
  <si>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</si>
  <si>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</si>
  <si>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</si>
  <si>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</si>
  <si>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</si>
  <si>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</si>
  <si>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</si>
  <si>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</si>
  <si>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</si>
  <si>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</si>
  <si>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</si>
  <si>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</si>
  <si>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</si>
  <si>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</si>
  <si>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</si>
  <si>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</si>
  <si>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</si>
  <si>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</si>
  <si>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</si>
  <si>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</si>
  <si>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</si>
  <si>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</si>
  <si>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</si>
  <si>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</si>
  <si>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</si>
  <si>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</si>
  <si>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</si>
  <si>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</si>
  <si>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</si>
  <si>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</si>
  <si>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</si>
  <si>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</si>
  <si>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</si>
  <si>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</si>
  <si>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</si>
  <si>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</si>
  <si>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</si>
  <si>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</si>
  <si>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</si>
  <si>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</si>
  <si>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</si>
  <si>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</si>
  <si>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</si>
  <si>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</si>
  <si>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</si>
  <si>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</si>
  <si>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</si>
  <si>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</si>
  <si>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</si>
  <si>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</si>
  <si>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</si>
  <si>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</si>
  <si>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</si>
  <si>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</si>
  <si>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</si>
  <si>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</si>
  <si>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</si>
  <si>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</si>
  <si>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</si>
  <si>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</si>
  <si>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</si>
  <si>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</si>
  <si>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</si>
  <si>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</si>
  <si>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</si>
  <si>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</si>
  <si>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</si>
  <si>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</si>
  <si>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</si>
  <si>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</si>
  <si>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</si>
  <si>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</si>
  <si>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</si>
  <si>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</si>
  <si>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</si>
  <si>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</si>
  <si>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</si>
  <si>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</si>
  <si>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</si>
  <si>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</si>
  <si>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</si>
  <si>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</si>
  <si>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</si>
  <si>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</si>
  <si>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</si>
  <si>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</si>
  <si>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</si>
  <si>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</si>
  <si>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</si>
  <si>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</si>
  <si>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</si>
  <si>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</si>
  <si>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</si>
  <si>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</si>
  <si>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</si>
  <si>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</si>
  <si>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</si>
  <si>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</si>
  <si>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</si>
  <si>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</si>
  <si>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</si>
  <si>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</si>
  <si>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</si>
  <si>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</si>
  <si>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</si>
  <si>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</si>
  <si>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</si>
  <si>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</si>
  <si>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</si>
  <si>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</si>
  <si>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</si>
  <si>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</si>
  <si>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</si>
  <si>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</si>
  <si>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</si>
  <si>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</si>
  <si>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</si>
  <si>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</si>
  <si>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</si>
  <si>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</si>
  <si>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</si>
  <si>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</si>
  <si>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</si>
  <si>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</si>
  <si>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</si>
  <si>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</si>
  <si>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</si>
  <si>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</si>
  <si>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</si>
  <si>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</si>
  <si>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</si>
  <si>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</si>
  <si>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</si>
  <si>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</si>
  <si>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</si>
  <si>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</si>
  <si>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</si>
  <si>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</si>
  <si>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</si>
  <si>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</si>
  <si>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</si>
  <si>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</si>
  <si>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</si>
  <si>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</si>
  <si>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</si>
  <si>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</si>
  <si>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</si>
  <si>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</si>
  <si>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</si>
  <si>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</si>
  <si>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</si>
  <si>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</si>
  <si>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</si>
  <si>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</si>
  <si>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</si>
  <si>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</si>
  <si>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</si>
  <si>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</si>
  <si>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</si>
  <si>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</si>
  <si>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</si>
  <si>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</si>
  <si>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</si>
  <si>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</si>
  <si>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</si>
  <si>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</si>
  <si>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</si>
  <si>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</si>
  <si>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</si>
  <si>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</si>
  <si>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</si>
  <si>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</si>
  <si>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</si>
  <si>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</si>
  <si>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</si>
  <si>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</si>
  <si>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</si>
  <si>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</si>
  <si>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</si>
  <si>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</si>
  <si>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</si>
  <si>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</si>
  <si>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</si>
  <si>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</si>
  <si>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</si>
  <si>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</si>
  <si>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</si>
  <si>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</si>
  <si>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</si>
  <si>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</si>
  <si>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</si>
  <si>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</si>
  <si>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</si>
  <si>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</si>
  <si>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</si>
  <si>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</si>
  <si>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</si>
  <si>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</si>
  <si>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</si>
  <si>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</si>
  <si>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</si>
  <si>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</si>
  <si>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</si>
  <si>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</si>
  <si>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</si>
  <si>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</si>
  <si>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</si>
  <si>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</si>
  <si>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</si>
  <si>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</si>
  <si>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</si>
  <si>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</si>
  <si>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</si>
  <si>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</si>
  <si>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</si>
  <si>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</si>
  <si>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</si>
  <si>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</si>
  <si>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</si>
  <si>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</si>
  <si>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</si>
  <si>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</si>
  <si>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</si>
  <si>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</si>
  <si>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</si>
  <si>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</si>
  <si>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</si>
  <si>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</si>
  <si>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</si>
  <si>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</si>
  <si>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</si>
  <si>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</si>
  <si>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</si>
  <si>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</si>
  <si>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</si>
  <si>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</si>
  <si>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</si>
  <si>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</si>
  <si>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</si>
  <si>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</si>
  <si>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</si>
  <si>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</si>
  <si>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</si>
  <si>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</si>
  <si>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</si>
  <si>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</si>
  <si>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</si>
  <si>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</si>
  <si>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</si>
  <si>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</si>
  <si>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</si>
  <si>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</si>
  <si>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</si>
  <si>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</si>
  <si>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</si>
  <si>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</si>
  <si>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</si>
  <si>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</si>
  <si>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</si>
  <si>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</si>
  <si>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</si>
  <si>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</si>
  <si>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</si>
  <si>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</si>
  <si>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</si>
  <si>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</si>
  <si>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</si>
  <si>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</si>
  <si>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</si>
  <si>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</si>
  <si>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</si>
  <si>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</si>
  <si>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</si>
  <si>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</si>
  <si>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</si>
  <si>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</si>
  <si>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</si>
  <si>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</si>
  <si>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</si>
  <si>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</si>
  <si>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</si>
  <si>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</si>
  <si>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</si>
  <si>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</si>
  <si>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</si>
  <si>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</si>
  <si>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</si>
  <si>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</si>
  <si>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</si>
  <si>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</si>
  <si>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</si>
  <si>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</si>
  <si>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</si>
  <si>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</si>
  <si>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</si>
  <si>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</si>
  <si>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</si>
  <si>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</si>
  <si>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</si>
  <si>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</si>
  <si>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</si>
  <si>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</si>
  <si>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</si>
  <si>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</si>
  <si>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</si>
  <si>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</si>
  <si>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</si>
  <si>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</si>
  <si>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</si>
  <si>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</si>
  <si>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</si>
  <si>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</si>
  <si>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</si>
  <si>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</si>
  <si>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</si>
  <si>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</si>
  <si>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</si>
  <si>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</si>
  <si>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</si>
  <si>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</si>
  <si>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</si>
  <si>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</si>
  <si>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</si>
  <si>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</si>
  <si>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</si>
  <si>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</si>
  <si>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</si>
  <si>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</si>
  <si>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</si>
  <si>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</si>
  <si>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</si>
  <si>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</si>
  <si>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</si>
  <si>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</si>
  <si>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</si>
  <si>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</si>
  <si>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</si>
  <si>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</si>
  <si>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</si>
  <si>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</si>
  <si>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</si>
  <si>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</si>
  <si>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</si>
  <si>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</si>
  <si>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</si>
  <si>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</si>
  <si>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</si>
  <si>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</si>
  <si>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</si>
  <si>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</si>
  <si>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</si>
  <si>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</si>
  <si>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</si>
  <si>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TJA_Whatif100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</si>
  <si>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</si>
  <si>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</si>
  <si>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</si>
  <si>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</si>
  <si>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</si>
  <si>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</si>
  <si>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</si>
  <si>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</si>
  <si>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</si>
  <si>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</si>
  <si>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</si>
  <si>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</si>
  <si>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</si>
  <si>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</si>
  <si>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</si>
  <si>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</si>
  <si>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</si>
  <si>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</si>
  <si>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</si>
  <si>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</si>
  <si>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</si>
  <si>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</si>
  <si>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</si>
  <si>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</si>
  <si>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</si>
  <si>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</si>
  <si>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</si>
  <si>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</si>
  <si>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</si>
  <si>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</si>
  <si>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</si>
  <si>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</si>
  <si>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</si>
  <si>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</si>
  <si>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</si>
  <si>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</si>
  <si>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</si>
  <si>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</si>
  <si>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</si>
  <si>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</si>
  <si>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</si>
  <si>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</si>
  <si>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</si>
  <si>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</si>
  <si>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</si>
  <si>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</si>
  <si>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</si>
  <si>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</si>
  <si>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</si>
  <si>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</si>
  <si>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</si>
  <si>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</si>
  <si>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</si>
  <si>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</si>
  <si>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</si>
  <si>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</si>
  <si>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</si>
  <si>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</si>
  <si>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</si>
  <si>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</si>
  <si>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</si>
  <si>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</si>
  <si>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</si>
  <si>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</si>
  <si>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</si>
  <si>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</si>
  <si>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</si>
  <si>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</si>
  <si>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</si>
  <si>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</si>
  <si>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</si>
  <si>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</si>
  <si>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</si>
  <si>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</si>
  <si>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</si>
  <si>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</si>
  <si>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</si>
  <si>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</si>
  <si>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</si>
  <si>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</si>
  <si>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</si>
  <si>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</si>
  <si>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</si>
  <si>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</si>
  <si>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</si>
  <si>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</si>
  <si>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</si>
  <si>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</si>
  <si>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</si>
  <si>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</si>
  <si>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</si>
  <si>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</si>
  <si>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</si>
  <si>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</si>
  <si>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</si>
  <si>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</si>
  <si>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</si>
  <si>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</si>
  <si>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</si>
  <si>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</si>
  <si>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</si>
  <si>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</si>
  <si>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</si>
  <si>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</si>
  <si>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</si>
  <si>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</si>
  <si>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</si>
  <si>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</si>
  <si>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</si>
  <si>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</si>
  <si>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</si>
  <si>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</si>
  <si>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</si>
  <si>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</si>
  <si>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</si>
  <si>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</si>
  <si>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</si>
  <si>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</si>
  <si>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</si>
  <si>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</si>
  <si>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</si>
  <si>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</si>
  <si>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</si>
  <si>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</si>
  <si>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</si>
  <si>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</si>
  <si>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</si>
  <si>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</si>
  <si>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</si>
  <si>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</si>
  <si>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</si>
  <si>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</si>
  <si>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</si>
  <si>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</si>
  <si>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</si>
  <si>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</si>
  <si>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</si>
  <si>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</si>
  <si>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</si>
  <si>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</si>
  <si>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</si>
  <si>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</si>
  <si>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</si>
  <si>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</si>
  <si>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</si>
  <si>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</si>
  <si>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</si>
  <si>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</si>
  <si>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</si>
  <si>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</si>
  <si>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</si>
  <si>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</si>
  <si>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</si>
  <si>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</si>
  <si>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</si>
  <si>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</si>
  <si>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</si>
  <si>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</si>
  <si>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</si>
  <si>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</si>
  <si>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</si>
  <si>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</si>
  <si>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</si>
  <si>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</si>
  <si>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</si>
  <si>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</si>
  <si>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</si>
  <si>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</si>
  <si>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</si>
  <si>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</si>
  <si>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</si>
  <si>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</si>
  <si>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</si>
  <si>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</si>
  <si>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</si>
  <si>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</si>
  <si>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</si>
  <si>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</si>
  <si>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</si>
  <si>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</si>
  <si>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</si>
  <si>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</si>
  <si>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</si>
  <si>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</si>
  <si>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</si>
  <si>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</si>
  <si>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</si>
  <si>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</si>
  <si>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</si>
  <si>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</si>
  <si>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</si>
  <si>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</si>
  <si>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</si>
  <si>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</si>
  <si>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</si>
  <si>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</si>
  <si>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</si>
  <si>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</si>
  <si>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</si>
  <si>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</si>
  <si>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</si>
  <si>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</si>
  <si>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</si>
  <si>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</si>
  <si>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</si>
  <si>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</si>
  <si>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</si>
  <si>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</si>
  <si>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</si>
  <si>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</si>
  <si>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</si>
  <si>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</si>
  <si>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</si>
  <si>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</si>
  <si>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</si>
  <si>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</si>
  <si>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</si>
  <si>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</si>
  <si>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</si>
  <si>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</si>
  <si>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</si>
  <si>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</si>
  <si>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</si>
  <si>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</si>
  <si>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</si>
  <si>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</si>
  <si>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</si>
  <si>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</si>
  <si>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</si>
  <si>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</si>
  <si>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</si>
  <si>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</si>
  <si>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</si>
  <si>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</si>
  <si>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</si>
  <si>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</si>
  <si>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</si>
  <si>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</si>
  <si>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</si>
  <si>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</si>
  <si>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</si>
  <si>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</si>
  <si>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</si>
  <si>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</si>
  <si>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</si>
  <si>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</si>
  <si>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</si>
  <si>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</si>
  <si>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</si>
  <si>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</si>
  <si>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</si>
  <si>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</si>
  <si>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</si>
  <si>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</si>
  <si>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</si>
  <si>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</si>
  <si>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</si>
  <si>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</si>
  <si>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</si>
  <si>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</si>
  <si>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</si>
  <si>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</si>
  <si>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</si>
  <si>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</si>
  <si>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</si>
  <si>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</si>
  <si>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</si>
  <si>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</si>
  <si>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</si>
  <si>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</si>
  <si>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</si>
  <si>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</si>
  <si>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</si>
  <si>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</si>
  <si>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</si>
  <si>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</si>
  <si>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</si>
  <si>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</si>
  <si>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</si>
  <si>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</si>
  <si>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</si>
  <si>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</si>
  <si>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</si>
  <si>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</si>
  <si>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</si>
  <si>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</si>
  <si>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</si>
  <si>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</si>
  <si>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</si>
  <si>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</si>
  <si>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</si>
  <si>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</si>
  <si>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</si>
  <si>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</si>
  <si>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</si>
  <si>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</si>
  <si>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</si>
  <si>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</si>
  <si>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</si>
  <si>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</si>
  <si>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</si>
  <si>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</si>
  <si>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</si>
  <si>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</si>
  <si>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</si>
  <si>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</si>
  <si>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</si>
  <si>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</si>
  <si>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</si>
  <si>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</si>
  <si>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</si>
  <si>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</si>
  <si>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</si>
  <si>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</si>
  <si>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</si>
  <si>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</si>
  <si>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</si>
  <si>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</si>
  <si>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</si>
  <si>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</si>
  <si>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</si>
  <si>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</si>
  <si>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</si>
  <si>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</si>
  <si>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</si>
  <si>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</si>
  <si>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</si>
  <si>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</si>
  <si>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</si>
  <si>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</si>
  <si>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</si>
  <si>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</si>
  <si>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</si>
  <si>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</si>
  <si>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</si>
  <si>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</si>
  <si>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</si>
  <si>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</si>
  <si>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</si>
  <si>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</si>
  <si>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</si>
  <si>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</si>
  <si>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</si>
  <si>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</si>
  <si>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</si>
  <si>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</si>
  <si>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</si>
  <si>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</si>
  <si>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</si>
  <si>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</si>
  <si>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</si>
  <si>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</si>
  <si>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</si>
  <si>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</si>
  <si>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</si>
  <si>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</si>
  <si>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</si>
  <si>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</si>
  <si>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</si>
  <si>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</si>
  <si>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</si>
  <si>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</si>
  <si>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</si>
  <si>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</si>
  <si>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</si>
  <si>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</si>
  <si>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</si>
  <si>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</si>
  <si>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</si>
  <si>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</si>
  <si>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</si>
  <si>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</si>
  <si>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</si>
  <si>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</si>
  <si>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</si>
  <si>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</si>
  <si>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</si>
  <si>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</si>
  <si>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</si>
  <si>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</si>
  <si>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</si>
  <si>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</si>
  <si>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</si>
  <si>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</si>
  <si>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</si>
  <si>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</si>
  <si>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</si>
  <si>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</si>
  <si>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</si>
  <si>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</si>
  <si>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</si>
  <si>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</si>
  <si>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</si>
  <si>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</si>
  <si>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</si>
  <si>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</si>
  <si>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</si>
  <si>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</si>
  <si>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</si>
  <si>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</si>
  <si>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</si>
  <si>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</si>
  <si>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</si>
  <si>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</si>
  <si>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</si>
  <si>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</si>
  <si>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</si>
  <si>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</si>
  <si>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</si>
  <si>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</si>
  <si>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</si>
  <si>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</si>
  <si>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</si>
  <si>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</si>
  <si>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</si>
  <si>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</si>
  <si>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</si>
  <si>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</si>
  <si>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</si>
  <si>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</si>
  <si>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</si>
  <si>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</si>
  <si>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</si>
  <si>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</si>
  <si>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</si>
  <si>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</si>
  <si>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</si>
  <si>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</si>
  <si>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</si>
  <si>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</si>
  <si>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</si>
  <si>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</si>
  <si>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</si>
  <si>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</si>
  <si>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</si>
  <si>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</si>
  <si>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</si>
  <si>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</si>
  <si>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</si>
  <si>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</si>
  <si>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</si>
  <si>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</si>
  <si>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</si>
  <si>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</si>
  <si>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</si>
  <si>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</si>
  <si>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</si>
  <si>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</si>
  <si>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</si>
  <si>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</si>
  <si>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</si>
  <si>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</si>
  <si>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</si>
  <si>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</si>
  <si>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</si>
  <si>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</si>
  <si>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</si>
  <si>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</si>
  <si>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</si>
  <si>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</si>
  <si>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</si>
  <si>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</si>
  <si>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</si>
  <si>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</si>
  <si>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</si>
  <si>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</si>
  <si>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</si>
  <si>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</si>
  <si>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</si>
  <si>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</si>
  <si>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</si>
  <si>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</si>
  <si>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</si>
  <si>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</si>
  <si>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</si>
  <si>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</si>
  <si>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</si>
  <si>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</si>
  <si>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</si>
  <si>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</si>
  <si>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</si>
  <si>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</si>
  <si>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</si>
  <si>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</si>
  <si>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</si>
  <si>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</si>
  <si>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</si>
  <si>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</si>
  <si>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</si>
  <si>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</si>
  <si>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</si>
  <si>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</si>
  <si>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</si>
  <si>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</si>
  <si>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</si>
  <si>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</si>
  <si>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</si>
  <si>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</si>
  <si>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</si>
  <si>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</si>
  <si>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</si>
  <si>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</si>
  <si>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</si>
  <si>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</si>
  <si>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</si>
  <si>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</si>
  <si>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</si>
  <si>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</si>
  <si>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</si>
  <si>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</si>
  <si>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</si>
  <si>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</si>
  <si>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</si>
  <si>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</si>
  <si>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</si>
  <si>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</si>
  <si>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</si>
  <si>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</si>
  <si>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</si>
  <si>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</si>
  <si>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</si>
  <si>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</si>
  <si>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</si>
  <si>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</si>
  <si>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</si>
  <si>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</si>
  <si>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</si>
  <si>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</si>
  <si>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</si>
  <si>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</si>
  <si>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</si>
  <si>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</si>
  <si>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</si>
  <si>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</si>
  <si>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</si>
  <si>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</si>
  <si>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</si>
  <si>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</si>
  <si>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</si>
  <si>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</si>
  <si>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</si>
  <si>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</si>
  <si>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</si>
  <si>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</si>
  <si>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</si>
  <si>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</si>
  <si>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</si>
  <si>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</si>
  <si>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</si>
  <si>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</si>
  <si>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</si>
  <si>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</si>
  <si>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</si>
  <si>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</si>
  <si>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</si>
  <si>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</si>
  <si>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</si>
  <si>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</si>
  <si>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</si>
  <si>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</si>
  <si>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</si>
  <si>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</si>
  <si>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</si>
  <si>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</si>
  <si>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</si>
  <si>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</si>
  <si>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</si>
  <si>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</si>
  <si>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</si>
  <si>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</si>
  <si>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</si>
  <si>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</si>
  <si>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</si>
  <si>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</si>
  <si>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</si>
  <si>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</si>
  <si>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</si>
  <si>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</si>
  <si>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</si>
  <si>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</si>
  <si>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</si>
  <si>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</si>
  <si>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</si>
  <si>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</si>
  <si>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</si>
  <si>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</si>
  <si>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</si>
  <si>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</si>
  <si>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</si>
  <si>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</si>
  <si>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</si>
  <si>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</si>
  <si>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</si>
  <si>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</si>
  <si>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</si>
  <si>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</si>
  <si>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</si>
  <si>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</si>
  <si>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</si>
  <si>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</si>
  <si>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</si>
  <si>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</si>
  <si>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</si>
  <si>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</si>
  <si>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</si>
  <si>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</si>
  <si>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</si>
  <si>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</si>
  <si>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</si>
  <si>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</si>
  <si>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</si>
  <si>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</si>
  <si>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</si>
  <si>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</si>
  <si>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</si>
  <si>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</si>
  <si>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</si>
  <si>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</si>
  <si>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</si>
  <si>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</si>
  <si>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</si>
  <si>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</si>
  <si>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</si>
  <si>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</si>
  <si>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</si>
  <si>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</si>
  <si>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</si>
  <si>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</si>
  <si>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</si>
  <si>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</si>
  <si>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</si>
  <si>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</si>
  <si>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</si>
  <si>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</si>
  <si>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</si>
  <si>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</si>
  <si>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</si>
  <si>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</si>
  <si>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</si>
  <si>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</si>
  <si>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</si>
  <si>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</si>
  <si>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</si>
  <si>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</si>
  <si>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</si>
  <si>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</si>
  <si>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</si>
  <si>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</si>
  <si>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</si>
  <si>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</si>
  <si>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</si>
  <si>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</si>
  <si>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</si>
  <si>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</si>
  <si>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</si>
  <si>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</si>
  <si>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</si>
  <si>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</si>
  <si>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</si>
  <si>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</si>
  <si>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</si>
  <si>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</si>
  <si>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</si>
  <si>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</si>
  <si>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</si>
  <si>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</si>
  <si>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</si>
  <si>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</si>
  <si>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</si>
  <si>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</si>
  <si>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</si>
  <si>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</si>
  <si>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</si>
  <si>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</si>
  <si>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</si>
  <si>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</si>
  <si>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</si>
  <si>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</si>
  <si>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</si>
  <si>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</si>
  <si>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</si>
  <si>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</si>
  <si>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</si>
  <si>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</si>
  <si>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</si>
  <si>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</si>
  <si>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</si>
  <si>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</si>
  <si>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</si>
  <si>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</si>
  <si>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</si>
  <si>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</si>
  <si>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</si>
  <si>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</si>
  <si>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</si>
  <si>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</si>
  <si>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</si>
  <si>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</si>
  <si>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</si>
  <si>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</si>
  <si>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</si>
  <si>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</si>
  <si>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</si>
  <si>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</si>
  <si>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</si>
  <si>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</si>
  <si>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</si>
  <si>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</si>
  <si>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</si>
  <si>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</si>
  <si>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</si>
  <si>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91|~5~1~3~~-11~</t>
  </si>
  <si>
    <t>ST Assembly [1]: ST Group [5] : Design point dry step efficiency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</si>
  <si>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</si>
  <si>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</si>
  <si>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</si>
  <si>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</si>
  <si>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</si>
  <si>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</si>
  <si>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</si>
  <si>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</si>
  <si>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</si>
  <si>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</si>
  <si>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</si>
  <si>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</si>
  <si>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</si>
  <si>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</si>
  <si>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</si>
  <si>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</si>
  <si>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</si>
  <si>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</si>
  <si>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</si>
  <si>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</si>
  <si>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</si>
  <si>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</si>
  <si>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</si>
  <si>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</si>
  <si>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</si>
  <si>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</si>
  <si>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</si>
  <si>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</si>
  <si>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</si>
  <si>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</si>
  <si>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</si>
  <si>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</si>
  <si>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</si>
  <si>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</si>
  <si>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</si>
  <si>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</si>
  <si>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</si>
  <si>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</si>
  <si>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</si>
  <si>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</si>
  <si>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</si>
  <si>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</si>
  <si>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</si>
  <si>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</si>
  <si>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</si>
  <si>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</si>
  <si>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</si>
  <si>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</si>
  <si>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</si>
  <si>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</si>
  <si>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</si>
  <si>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</si>
  <si>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</si>
  <si>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</si>
  <si>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</si>
  <si>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</si>
  <si>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</si>
  <si>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</si>
  <si>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</si>
  <si>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</si>
  <si>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</si>
  <si>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</si>
  <si>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</si>
  <si>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</si>
  <si>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</si>
  <si>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</si>
  <si>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</si>
  <si>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</si>
  <si>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</si>
  <si>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</si>
  <si>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</si>
  <si>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</si>
  <si>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</si>
  <si>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</si>
  <si>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</si>
  <si>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</si>
  <si>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</si>
  <si>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</si>
  <si>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</si>
  <si>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</si>
  <si>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</si>
  <si>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</si>
  <si>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</si>
  <si>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</si>
  <si>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</si>
  <si>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</si>
  <si>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</si>
  <si>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</si>
  <si>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</si>
  <si>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</si>
  <si>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</si>
  <si>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</si>
  <si>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</si>
  <si>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</si>
  <si>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</si>
  <si>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</si>
  <si>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</si>
  <si>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</si>
  <si>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</si>
  <si>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</si>
  <si>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</si>
  <si>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</si>
  <si>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</si>
  <si>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</si>
  <si>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</si>
  <si>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</si>
  <si>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</si>
  <si>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</si>
  <si>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</si>
  <si>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</si>
  <si>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</si>
  <si>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</si>
  <si>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</si>
  <si>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</si>
  <si>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</si>
  <si>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</si>
  <si>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</si>
  <si>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</si>
  <si>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</si>
  <si>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</si>
  <si>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</si>
  <si>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</si>
  <si>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</si>
  <si>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</si>
  <si>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</si>
  <si>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</si>
  <si>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</si>
  <si>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</si>
  <si>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</si>
  <si>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</si>
  <si>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</si>
  <si>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</si>
  <si>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</si>
  <si>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</si>
  <si>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</si>
  <si>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</si>
  <si>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</si>
  <si>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</si>
  <si>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</si>
  <si>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</si>
  <si>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</si>
  <si>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</si>
  <si>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</si>
  <si>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</si>
  <si>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</si>
  <si>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</si>
  <si>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</si>
  <si>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</si>
  <si>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</si>
  <si>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</si>
  <si>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</si>
  <si>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</si>
  <si>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</si>
  <si>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</si>
  <si>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</si>
  <si>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</si>
  <si>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</si>
  <si>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</si>
  <si>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</si>
  <si>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</si>
  <si>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</si>
  <si>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</si>
  <si>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</si>
  <si>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</si>
  <si>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</si>
  <si>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</si>
  <si>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</si>
  <si>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</si>
  <si>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</si>
  <si>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</si>
  <si>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</si>
  <si>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</si>
  <si>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</si>
  <si>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</si>
  <si>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</si>
  <si>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</si>
  <si>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</si>
  <si>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</si>
  <si>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</si>
  <si>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</si>
  <si>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</si>
  <si>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</si>
  <si>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</si>
  <si>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</si>
  <si>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</si>
  <si>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</si>
  <si>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</si>
  <si>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</si>
  <si>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</si>
  <si>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</si>
  <si>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</si>
  <si>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</si>
  <si>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</si>
  <si>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</si>
  <si>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</si>
  <si>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</si>
  <si>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</si>
  <si>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</si>
  <si>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</si>
  <si>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</si>
  <si>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</si>
  <si>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</si>
  <si>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</si>
  <si>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</si>
  <si>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</si>
  <si>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</si>
  <si>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</si>
  <si>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</si>
  <si>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</si>
  <si>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</si>
  <si>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</si>
  <si>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</si>
  <si>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</si>
  <si>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</si>
  <si>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</si>
  <si>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</si>
  <si>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</si>
  <si>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</si>
  <si>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</si>
  <si>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</si>
  <si>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</si>
  <si>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</si>
  <si>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</si>
  <si>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</si>
  <si>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</si>
  <si>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</si>
  <si>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</si>
  <si>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</si>
  <si>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</si>
  <si>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</si>
  <si>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</si>
  <si>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</si>
  <si>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</si>
  <si>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</si>
  <si>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</si>
  <si>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</si>
  <si>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</si>
  <si>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</si>
  <si>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</si>
  <si>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</si>
  <si>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</si>
  <si>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</si>
  <si>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</si>
  <si>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</si>
  <si>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</si>
  <si>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</si>
  <si>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</si>
  <si>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</si>
  <si>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</si>
  <si>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</si>
  <si>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</si>
  <si>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</si>
  <si>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</si>
  <si>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</si>
  <si>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</si>
  <si>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</si>
  <si>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</si>
  <si>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</si>
  <si>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</si>
  <si>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</si>
  <si>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</si>
  <si>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</si>
  <si>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</si>
  <si>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</si>
  <si>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</si>
  <si>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</si>
  <si>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</si>
  <si>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</si>
  <si>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</si>
  <si>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</si>
  <si>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</si>
  <si>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</si>
  <si>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</si>
  <si>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</si>
  <si>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</si>
  <si>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</si>
  <si>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</si>
  <si>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</si>
  <si>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</si>
  <si>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</si>
  <si>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</si>
  <si>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</si>
  <si>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</si>
  <si>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</si>
  <si>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</si>
  <si>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</si>
  <si>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</si>
  <si>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</si>
  <si>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</si>
  <si>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</si>
  <si>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</si>
  <si>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</si>
  <si>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</si>
  <si>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</si>
  <si>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</si>
  <si>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</si>
  <si>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</si>
  <si>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</si>
  <si>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</si>
  <si>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</si>
  <si>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</si>
  <si>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</si>
  <si>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</si>
  <si>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</si>
  <si>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</si>
  <si>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</si>
  <si>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</si>
  <si>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</si>
  <si>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</si>
  <si>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</si>
  <si>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</si>
  <si>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</si>
  <si>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</si>
  <si>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</si>
  <si>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</si>
  <si>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</si>
  <si>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</si>
  <si>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</si>
  <si>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</si>
  <si>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</si>
  <si>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</si>
  <si>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</si>
  <si>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</si>
  <si>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</si>
  <si>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</si>
  <si>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</si>
  <si>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</si>
  <si>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</si>
  <si>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</si>
  <si>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</si>
  <si>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</si>
  <si>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</si>
  <si>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</si>
  <si>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</si>
  <si>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</si>
  <si>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</si>
  <si>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</si>
  <si>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</si>
  <si>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</si>
  <si>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</si>
  <si>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</si>
  <si>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</si>
  <si>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</si>
  <si>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</si>
  <si>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</si>
  <si>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</si>
  <si>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</si>
  <si>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</si>
  <si>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</si>
  <si>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</si>
  <si>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</si>
  <si>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</si>
  <si>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</si>
  <si>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</si>
  <si>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</si>
  <si>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</si>
  <si>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</si>
  <si>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</si>
  <si>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</si>
  <si>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</si>
  <si>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</si>
  <si>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</si>
  <si>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</si>
  <si>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</si>
  <si>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</si>
  <si>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</si>
  <si>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</si>
  <si>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</si>
  <si>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</si>
  <si>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</si>
  <si>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</si>
  <si>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</si>
  <si>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</si>
  <si>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</si>
  <si>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</si>
  <si>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</si>
  <si>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</si>
  <si>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</si>
  <si>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</si>
  <si>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</si>
  <si>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</si>
  <si>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</si>
  <si>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</si>
  <si>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</si>
  <si>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</si>
  <si>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</si>
  <si>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</si>
  <si>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</si>
  <si>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</si>
  <si>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</si>
  <si>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</si>
  <si>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</si>
  <si>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</si>
  <si>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</si>
  <si>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</si>
  <si>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</si>
  <si>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</si>
  <si>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</si>
  <si>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</si>
  <si>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</si>
  <si>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</si>
  <si>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</si>
  <si>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</si>
  <si>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</si>
  <si>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</si>
  <si>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</si>
  <si>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</si>
  <si>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</si>
  <si>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</si>
  <si>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</si>
  <si>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</si>
  <si>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</si>
  <si>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</si>
  <si>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</si>
  <si>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</si>
  <si>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</si>
  <si>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</si>
  <si>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</si>
  <si>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</si>
  <si>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</si>
  <si>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</si>
  <si>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</si>
  <si>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</si>
  <si>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</si>
  <si>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</si>
  <si>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</si>
  <si>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</si>
  <si>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</si>
  <si>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</si>
  <si>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</si>
  <si>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</si>
  <si>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</si>
  <si>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</si>
  <si>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</si>
  <si>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</si>
  <si>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</si>
  <si>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</si>
  <si>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</si>
  <si>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</si>
  <si>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</si>
  <si>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</si>
  <si>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</si>
  <si>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</si>
  <si>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</si>
  <si>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</si>
  <si>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</si>
  <si>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</si>
  <si>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</si>
  <si>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</si>
  <si>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</si>
  <si>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</si>
  <si>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</si>
  <si>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</si>
  <si>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</si>
  <si>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</si>
  <si>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</si>
  <si>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</si>
  <si>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</si>
  <si>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</si>
  <si>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</si>
  <si>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</si>
  <si>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</si>
  <si>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</si>
  <si>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</si>
  <si>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</si>
  <si>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</si>
  <si>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</si>
  <si>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</si>
  <si>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</si>
  <si>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</si>
  <si>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</si>
  <si>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</si>
  <si>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</si>
  <si>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</si>
  <si>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</si>
  <si>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</si>
  <si>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</si>
  <si>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</si>
  <si>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</si>
  <si>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</si>
  <si>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</si>
  <si>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</si>
  <si>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</si>
  <si>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</si>
  <si>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</si>
  <si>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</si>
  <si>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</si>
  <si>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</si>
  <si>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</si>
  <si>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</si>
  <si>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</si>
  <si>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</si>
  <si>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</si>
  <si>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</si>
  <si>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</si>
  <si>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</si>
  <si>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</si>
  <si>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</si>
  <si>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</si>
  <si>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</si>
  <si>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</si>
  <si>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</si>
  <si>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</si>
  <si>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</si>
  <si>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</si>
  <si>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</si>
  <si>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</si>
  <si>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</si>
  <si>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</si>
  <si>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</si>
  <si>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</si>
  <si>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</si>
  <si>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</si>
  <si>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</si>
  <si>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</si>
  <si>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</si>
  <si>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</si>
  <si>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</si>
  <si>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</si>
  <si>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</si>
  <si>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</si>
  <si>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</si>
  <si>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</si>
  <si>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</si>
  <si>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</si>
  <si>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</si>
  <si>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</si>
  <si>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</si>
  <si>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</si>
  <si>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</si>
  <si>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</si>
  <si>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</si>
  <si>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</si>
  <si>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</si>
  <si>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</si>
  <si>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</si>
  <si>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</si>
  <si>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</si>
  <si>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</si>
  <si>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</si>
  <si>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</si>
  <si>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</si>
  <si>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</si>
  <si>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</si>
  <si>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</si>
  <si>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</si>
  <si>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</si>
  <si>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</si>
  <si>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</si>
  <si>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</si>
  <si>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</si>
  <si>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</si>
  <si>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</si>
  <si>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</si>
  <si>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</si>
  <si>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</si>
  <si>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</si>
  <si>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</si>
  <si>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</si>
  <si>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</si>
  <si>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</si>
  <si>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</si>
  <si>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</si>
  <si>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</si>
  <si>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</si>
  <si>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</si>
  <si>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</si>
  <si>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</si>
  <si>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</si>
  <si>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</si>
  <si>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</si>
  <si>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</si>
  <si>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</si>
  <si>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</si>
  <si>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</si>
  <si>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</si>
  <si>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</si>
  <si>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</si>
  <si>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</si>
  <si>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</si>
  <si>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</si>
  <si>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</si>
  <si>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</si>
  <si>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</si>
  <si>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</si>
  <si>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</si>
  <si>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</si>
  <si>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</si>
  <si>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</si>
  <si>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</si>
  <si>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</si>
  <si>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</si>
  <si>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</si>
  <si>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</si>
  <si>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</si>
  <si>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</si>
  <si>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</si>
  <si>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</si>
  <si>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</si>
  <si>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</si>
  <si>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</si>
  <si>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</si>
  <si>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</si>
  <si>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</si>
  <si>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</si>
  <si>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</si>
  <si>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</si>
  <si>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</si>
  <si>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</si>
  <si>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</si>
  <si>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</si>
  <si>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</si>
  <si>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</si>
  <si>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</si>
  <si>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</si>
  <si>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</si>
  <si>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</si>
  <si>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</si>
  <si>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</si>
  <si>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</si>
  <si>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</si>
  <si>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</si>
  <si>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</si>
  <si>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</si>
  <si>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</si>
  <si>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</si>
  <si>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</si>
  <si>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</si>
  <si>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</si>
  <si>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</si>
  <si>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</si>
  <si>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</si>
  <si>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</si>
  <si>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</si>
  <si>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</si>
  <si>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</si>
  <si>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</si>
  <si>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</si>
  <si>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</si>
  <si>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</si>
  <si>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</si>
  <si>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</si>
  <si>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</si>
  <si>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</si>
  <si>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</si>
  <si>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</si>
  <si>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</si>
  <si>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</si>
  <si>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</si>
  <si>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</si>
  <si>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</si>
  <si>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</si>
  <si>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</si>
  <si>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</si>
  <si>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</si>
  <si>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</si>
  <si>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</si>
  <si>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</si>
  <si>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</si>
  <si>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</si>
  <si>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</si>
  <si>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</si>
  <si>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</si>
  <si>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</si>
  <si>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</si>
  <si>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</si>
  <si>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</si>
  <si>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</si>
  <si>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</si>
  <si>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</si>
  <si>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</si>
  <si>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</si>
  <si>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</si>
  <si>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</si>
  <si>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</si>
  <si>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</si>
  <si>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</si>
  <si>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</si>
  <si>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</si>
  <si>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</si>
  <si>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</si>
  <si>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</si>
  <si>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</si>
  <si>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</si>
  <si>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</si>
  <si>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</si>
  <si>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</si>
  <si>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</si>
  <si>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</si>
  <si>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</si>
  <si>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</si>
  <si>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</si>
  <si>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</si>
  <si>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</si>
  <si>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</si>
  <si>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</si>
  <si>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</si>
  <si>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</si>
  <si>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</si>
  <si>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</si>
  <si>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</si>
  <si>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</si>
  <si>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</si>
  <si>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</si>
  <si>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</si>
  <si>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</si>
  <si>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</si>
  <si>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</si>
  <si>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</si>
  <si>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</si>
  <si>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</si>
  <si>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</si>
  <si>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</si>
  <si>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</si>
  <si>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</si>
  <si>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</si>
  <si>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</si>
  <si>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</si>
  <si>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</si>
  <si>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</si>
  <si>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</si>
  <si>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</si>
  <si>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</si>
  <si>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</si>
  <si>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</si>
  <si>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</si>
  <si>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</si>
  <si>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</si>
  <si>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</si>
  <si>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</si>
  <si>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</si>
  <si>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</si>
  <si>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</si>
  <si>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</si>
  <si>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</si>
  <si>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</si>
  <si>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</si>
  <si>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</si>
  <si>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</si>
  <si>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</si>
  <si>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</si>
  <si>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</si>
  <si>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</si>
  <si>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</si>
  <si>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</si>
  <si>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</si>
  <si>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</si>
  <si>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</si>
  <si>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</si>
  <si>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</si>
  <si>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</si>
  <si>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</si>
  <si>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</si>
  <si>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</si>
  <si>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</si>
  <si>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</si>
  <si>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</si>
  <si>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</si>
  <si>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</si>
  <si>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</si>
  <si>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</si>
  <si>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</si>
  <si>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</si>
  <si>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</si>
  <si>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</si>
  <si>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</si>
  <si>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</si>
  <si>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</si>
  <si>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</si>
  <si>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</si>
  <si>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</si>
  <si>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</si>
  <si>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</si>
  <si>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</si>
  <si>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</si>
  <si>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</si>
  <si>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</si>
  <si>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</si>
  <si>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</si>
  <si>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</si>
  <si>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</si>
  <si>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</si>
  <si>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</si>
  <si>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</si>
  <si>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</si>
  <si>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</si>
  <si>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</si>
  <si>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</si>
  <si>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</si>
  <si>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</si>
  <si>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</si>
  <si>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</si>
  <si>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</si>
  <si>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</si>
  <si>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</si>
  <si>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</si>
  <si>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</si>
  <si>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</si>
  <si>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</si>
  <si>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</si>
  <si>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</si>
  <si>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</si>
  <si>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</si>
  <si>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</si>
  <si>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</si>
  <si>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</si>
  <si>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</si>
  <si>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</si>
  <si>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</si>
  <si>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</si>
  <si>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</si>
  <si>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</si>
  <si>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</si>
  <si>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</si>
  <si>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</si>
  <si>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</si>
  <si>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</si>
  <si>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</si>
  <si>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</si>
  <si>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</si>
  <si>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</si>
  <si>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</si>
  <si>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</si>
  <si>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</si>
  <si>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</si>
  <si>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</si>
  <si>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</si>
  <si>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</si>
  <si>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</si>
  <si>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</si>
  <si>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</si>
  <si>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</si>
  <si>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</si>
  <si>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</si>
  <si>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</si>
  <si>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</si>
  <si>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</si>
  <si>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</si>
  <si>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</si>
  <si>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</si>
  <si>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</si>
  <si>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</si>
  <si>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</si>
  <si>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</si>
  <si>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</si>
  <si>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</si>
  <si>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</si>
  <si>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</si>
  <si>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</si>
  <si>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</si>
  <si>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</si>
  <si>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</si>
  <si>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</si>
  <si>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</si>
  <si>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</si>
  <si>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</si>
  <si>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</si>
  <si>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</si>
  <si>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</si>
  <si>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</si>
  <si>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</si>
  <si>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</si>
  <si>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</si>
  <si>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</si>
  <si>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</si>
  <si>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</si>
  <si>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</si>
  <si>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</si>
  <si>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</si>
  <si>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</si>
  <si>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</si>
  <si>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</si>
  <si>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</si>
  <si>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</si>
  <si>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</si>
  <si>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</si>
  <si>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</si>
  <si>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</si>
  <si>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</si>
  <si>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</si>
  <si>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</si>
  <si>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</si>
  <si>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</si>
  <si>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</si>
  <si>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</si>
  <si>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</si>
  <si>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</si>
  <si>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</si>
  <si>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</si>
  <si>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</si>
  <si>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</si>
  <si>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</si>
  <si>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</si>
  <si>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</si>
  <si>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</si>
  <si>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</si>
  <si>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</si>
  <si>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</si>
  <si>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</si>
  <si>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</si>
  <si>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</si>
  <si>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</si>
  <si>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</si>
  <si>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</si>
  <si>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</si>
  <si>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</si>
  <si>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</si>
  <si>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</si>
  <si>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</si>
  <si>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</si>
  <si>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</si>
  <si>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</si>
  <si>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</si>
  <si>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</si>
  <si>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</si>
  <si>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</si>
  <si>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</si>
  <si>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</si>
  <si>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</si>
  <si>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</si>
  <si>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</si>
  <si>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</si>
  <si>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</si>
  <si>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</si>
  <si>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</si>
  <si>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</si>
  <si>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</si>
  <si>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</si>
  <si>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</si>
  <si>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</si>
  <si>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</si>
  <si>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</si>
  <si>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</si>
  <si>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</si>
  <si>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</si>
  <si>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</si>
  <si>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</si>
  <si>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</si>
  <si>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</si>
  <si>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</si>
  <si>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</si>
  <si>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</si>
  <si>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</si>
  <si>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</si>
  <si>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</si>
  <si>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</si>
  <si>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</si>
  <si>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</si>
  <si>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</si>
  <si>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</si>
  <si>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</si>
  <si>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</si>
  <si>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</si>
  <si>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</si>
  <si>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</si>
  <si>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</si>
  <si>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</si>
  <si>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</si>
  <si>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</si>
  <si>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</si>
  <si>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</si>
  <si>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</si>
  <si>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</si>
  <si>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</si>
  <si>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</si>
  <si>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</si>
  <si>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</si>
  <si>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</si>
  <si>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</si>
  <si>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</si>
  <si>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</si>
  <si>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</si>
  <si>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</si>
  <si>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</si>
  <si>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</si>
  <si>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</si>
  <si>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</si>
  <si>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</si>
  <si>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</si>
  <si>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</si>
  <si>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</si>
  <si>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</si>
  <si>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</si>
  <si>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</si>
  <si>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</si>
  <si>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</si>
  <si>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</si>
  <si>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</si>
  <si>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</si>
  <si>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</si>
  <si>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</si>
  <si>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</si>
  <si>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</si>
  <si>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</si>
  <si>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</si>
  <si>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</si>
  <si>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</si>
  <si>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</si>
  <si>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</si>
  <si>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</si>
  <si>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</si>
  <si>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</si>
  <si>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</si>
  <si>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</si>
  <si>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</si>
  <si>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</si>
  <si>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</si>
  <si>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</si>
  <si>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</si>
  <si>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</si>
  <si>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</si>
  <si>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</si>
  <si>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</si>
  <si>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</si>
  <si>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</si>
  <si>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</si>
  <si>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</si>
  <si>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</si>
  <si>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</si>
  <si>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</si>
  <si>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</si>
  <si>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</si>
  <si>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</si>
  <si>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</si>
  <si>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</si>
  <si>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</si>
  <si>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</si>
  <si>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</si>
  <si>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</si>
  <si>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</si>
  <si>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</si>
  <si>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</si>
  <si>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</si>
  <si>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</si>
  <si>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</si>
  <si>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</si>
  <si>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</si>
  <si>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</si>
  <si>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</si>
  <si>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</si>
  <si>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</si>
  <si>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</si>
  <si>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</si>
  <si>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</si>
  <si>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</si>
  <si>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</si>
  <si>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</si>
  <si>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</si>
  <si>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</si>
  <si>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</si>
  <si>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</si>
  <si>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</si>
  <si>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</si>
  <si>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</si>
  <si>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</si>
  <si>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</si>
  <si>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</si>
  <si>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</si>
  <si>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</si>
  <si>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</si>
  <si>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</si>
  <si>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</si>
  <si>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</si>
  <si>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</si>
  <si>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</si>
  <si>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</si>
  <si>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</si>
  <si>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</si>
  <si>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</si>
  <si>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</si>
  <si>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</si>
  <si>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</si>
  <si>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</si>
  <si>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</si>
  <si>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</si>
  <si>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</si>
  <si>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</si>
  <si>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</si>
  <si>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</si>
  <si>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</si>
  <si>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</si>
  <si>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</si>
  <si>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</si>
  <si>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</si>
  <si>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</si>
  <si>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</si>
  <si>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</si>
  <si>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</si>
  <si>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</si>
  <si>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</si>
  <si>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</si>
  <si>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</si>
  <si>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</si>
  <si>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</si>
  <si>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</si>
  <si>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</si>
  <si>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</si>
  <si>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</si>
  <si>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</si>
  <si>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</si>
  <si>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</si>
  <si>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</si>
  <si>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</si>
  <si>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</si>
  <si>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</si>
  <si>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</si>
  <si>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</si>
  <si>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</si>
  <si>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</si>
  <si>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</si>
  <si>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</si>
  <si>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</si>
  <si>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</si>
  <si>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</si>
  <si>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</si>
  <si>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</si>
  <si>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</si>
  <si>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</si>
  <si>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</si>
  <si>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</si>
  <si>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</si>
  <si>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</si>
  <si>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</si>
  <si>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</si>
  <si>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</si>
  <si>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</si>
  <si>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</si>
  <si>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</si>
  <si>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</si>
  <si>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</si>
  <si>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</si>
  <si>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</si>
  <si>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</si>
  <si>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</si>
  <si>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</si>
  <si>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</si>
  <si>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</si>
  <si>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</si>
  <si>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</si>
  <si>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</si>
  <si>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</si>
  <si>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</si>
  <si>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</si>
  <si>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</si>
  <si>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</si>
  <si>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</si>
  <si>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</si>
  <si>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</si>
  <si>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</si>
  <si>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</si>
  <si>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</si>
  <si>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</si>
  <si>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</si>
  <si>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</si>
  <si>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</si>
  <si>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</si>
  <si>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</si>
  <si>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</si>
  <si>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</si>
  <si>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</si>
  <si>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</si>
  <si>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</si>
  <si>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</si>
  <si>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</si>
  <si>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</si>
  <si>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</si>
  <si>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</si>
  <si>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</si>
  <si>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</si>
  <si>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</si>
  <si>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</si>
  <si>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</si>
  <si>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</si>
  <si>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</si>
  <si>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</si>
  <si>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</si>
  <si>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</si>
  <si>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</si>
  <si>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</si>
  <si>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</si>
  <si>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</si>
  <si>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</si>
  <si>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</si>
  <si>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</si>
  <si>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</si>
  <si>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</si>
  <si>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</si>
  <si>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</si>
  <si>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</si>
  <si>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</si>
  <si>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</si>
  <si>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</si>
  <si>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</si>
  <si>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</si>
  <si>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</si>
  <si>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</si>
  <si>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</si>
  <si>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</si>
  <si>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</si>
  <si>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</si>
  <si>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</si>
  <si>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</si>
  <si>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</si>
  <si>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</si>
  <si>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</si>
  <si>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</si>
  <si>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</si>
  <si>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</si>
  <si>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</si>
  <si>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</si>
  <si>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</si>
  <si>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</si>
  <si>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</si>
  <si>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</si>
  <si>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</si>
  <si>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</si>
  <si>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</si>
  <si>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</si>
  <si>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</si>
  <si>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</si>
  <si>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</si>
  <si>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</si>
  <si>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</si>
  <si>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</si>
  <si>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</si>
  <si>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</si>
  <si>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</si>
  <si>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</si>
  <si>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</si>
  <si>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</si>
  <si>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</si>
  <si>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</si>
  <si>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</si>
  <si>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</si>
  <si>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</si>
  <si>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</si>
  <si>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</si>
  <si>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</si>
  <si>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</si>
  <si>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</si>
  <si>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</si>
  <si>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</si>
  <si>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</si>
  <si>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</si>
  <si>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</si>
  <si>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</si>
  <si>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</si>
  <si>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</si>
  <si>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</si>
  <si>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</si>
  <si>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</si>
  <si>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</si>
  <si>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</si>
  <si>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</si>
  <si>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</si>
  <si>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</si>
  <si>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</si>
  <si>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</si>
  <si>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</si>
  <si>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</si>
  <si>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</si>
  <si>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</si>
  <si>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</si>
  <si>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</si>
  <si>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</si>
  <si>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</si>
  <si>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</si>
  <si>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</si>
  <si>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</si>
  <si>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</si>
  <si>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</si>
  <si>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</si>
  <si>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</si>
  <si>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</si>
  <si>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</si>
  <si>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</si>
  <si>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</si>
  <si>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</si>
  <si>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</si>
  <si>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</si>
  <si>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</si>
  <si>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</si>
  <si>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</si>
  <si>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</si>
  <si>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</si>
  <si>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</si>
  <si>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</si>
  <si>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</si>
  <si>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</si>
  <si>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</si>
  <si>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</si>
  <si>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</si>
  <si>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</si>
  <si>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</si>
  <si>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</si>
  <si>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</si>
  <si>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</si>
  <si>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</si>
  <si>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</si>
  <si>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</si>
  <si>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</si>
  <si>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</si>
  <si>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</si>
  <si>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</si>
  <si>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</si>
  <si>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</si>
  <si>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</si>
  <si>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</si>
  <si>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</si>
  <si>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</si>
  <si>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</si>
  <si>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</si>
  <si>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</si>
  <si>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</si>
  <si>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</si>
  <si>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</si>
  <si>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</si>
  <si>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</si>
  <si>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</si>
  <si>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</si>
  <si>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</si>
  <si>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</si>
  <si>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</si>
  <si>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</si>
  <si>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</si>
  <si>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</si>
  <si>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</si>
  <si>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</si>
  <si>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</si>
  <si>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</si>
  <si>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</si>
  <si>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</si>
  <si>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</si>
  <si>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</si>
  <si>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</si>
  <si>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</si>
  <si>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</si>
  <si>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</si>
  <si>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</si>
  <si>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</si>
  <si>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</si>
  <si>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</si>
  <si>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</si>
  <si>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</si>
  <si>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</si>
  <si>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</si>
  <si>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</si>
  <si>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</si>
  <si>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</si>
  <si>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</si>
  <si>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</si>
  <si>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</si>
  <si>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</si>
  <si>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</si>
  <si>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</si>
  <si>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</si>
  <si>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</si>
  <si>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</si>
  <si>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</si>
  <si>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</si>
  <si>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</si>
  <si>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</si>
  <si>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</si>
  <si>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</si>
  <si>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</si>
  <si>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</si>
  <si>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</si>
  <si>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</si>
  <si>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</si>
  <si>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</si>
  <si>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</si>
  <si>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</si>
  <si>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</si>
  <si>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</si>
  <si>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</si>
  <si>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</si>
  <si>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</si>
  <si>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</si>
  <si>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</si>
  <si>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</si>
  <si>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</si>
  <si>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</si>
  <si>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</si>
  <si>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</si>
  <si>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</si>
  <si>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</si>
  <si>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</si>
  <si>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</si>
  <si>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</si>
  <si>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</si>
  <si>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</si>
  <si>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</si>
  <si>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</si>
  <si>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</si>
  <si>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</si>
  <si>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</si>
  <si>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</si>
  <si>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</si>
  <si>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</si>
  <si>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</si>
  <si>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</si>
  <si>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</si>
  <si>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</si>
  <si>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</si>
  <si>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</si>
  <si>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</si>
  <si>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</si>
  <si>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</si>
  <si>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</si>
  <si>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</si>
  <si>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</si>
  <si>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</si>
  <si>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</si>
  <si>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</si>
  <si>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</si>
  <si>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</si>
  <si>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</si>
  <si>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</si>
  <si>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</si>
  <si>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</si>
  <si>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</si>
  <si>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</si>
  <si>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</si>
  <si>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</si>
  <si>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</si>
  <si>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</si>
  <si>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</si>
  <si>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</si>
  <si>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</si>
  <si>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</si>
  <si>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</si>
  <si>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</si>
  <si>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</si>
  <si>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</si>
  <si>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</si>
  <si>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</si>
  <si>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</si>
  <si>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</si>
  <si>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</si>
  <si>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</si>
  <si>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</si>
  <si>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</si>
  <si>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</si>
  <si>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</si>
  <si>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</si>
  <si>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</si>
  <si>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</si>
  <si>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</si>
  <si>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</si>
  <si>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</si>
  <si>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</si>
  <si>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</si>
  <si>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</si>
  <si>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</si>
  <si>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</si>
  <si>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</si>
  <si>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</si>
  <si>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</si>
  <si>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</si>
  <si>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</si>
  <si>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</si>
  <si>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</si>
  <si>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</si>
  <si>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</si>
  <si>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</si>
  <si>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</si>
  <si>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</si>
  <si>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</si>
  <si>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</si>
  <si>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</si>
  <si>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</si>
  <si>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</si>
  <si>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</si>
  <si>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</si>
  <si>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</si>
  <si>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</si>
  <si>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</si>
  <si>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</si>
  <si>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</si>
  <si>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</si>
  <si>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</si>
  <si>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</si>
  <si>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</si>
  <si>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</si>
  <si>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</si>
  <si>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</si>
  <si>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</si>
  <si>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</si>
  <si>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</si>
  <si>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</si>
  <si>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</si>
  <si>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</si>
  <si>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</si>
  <si>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</si>
  <si>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</si>
  <si>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</si>
  <si>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</si>
  <si>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</si>
  <si>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</si>
  <si>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</si>
  <si>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</si>
  <si>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</si>
  <si>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</si>
  <si>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</si>
  <si>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</si>
  <si>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</si>
  <si>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</si>
  <si>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</si>
  <si>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</si>
  <si>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</si>
  <si>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</si>
  <si>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</si>
  <si>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</si>
  <si>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</si>
  <si>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</si>
  <si>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</si>
  <si>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</si>
  <si>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</si>
  <si>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</si>
  <si>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</si>
  <si>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</si>
  <si>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</si>
  <si>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</si>
  <si>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</si>
  <si>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</si>
  <si>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</si>
  <si>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</si>
  <si>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</si>
  <si>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</si>
  <si>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</si>
  <si>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</si>
  <si>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</si>
  <si>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</si>
  <si>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</si>
  <si>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</si>
  <si>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</si>
  <si>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</si>
  <si>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</si>
  <si>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</si>
  <si>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</si>
  <si>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</si>
  <si>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</si>
  <si>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</si>
  <si>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</si>
  <si>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</si>
  <si>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</si>
  <si>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</si>
  <si>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</si>
  <si>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</si>
  <si>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</si>
  <si>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</si>
  <si>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</si>
  <si>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</si>
  <si>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</si>
  <si>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</si>
  <si>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</si>
  <si>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</si>
  <si>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</si>
  <si>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</si>
  <si>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</si>
  <si>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</si>
  <si>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</si>
  <si>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</si>
  <si>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</si>
  <si>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</si>
  <si>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</si>
  <si>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</si>
  <si>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</si>
  <si>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</si>
  <si>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</si>
  <si>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</si>
  <si>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</si>
  <si>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</si>
  <si>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</si>
  <si>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</si>
  <si>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</si>
  <si>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</si>
  <si>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</si>
  <si>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</si>
  <si>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</si>
  <si>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</si>
  <si>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</si>
  <si>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</si>
  <si>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</si>
  <si>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</si>
  <si>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</si>
  <si>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</si>
  <si>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</si>
  <si>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</si>
  <si>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</si>
  <si>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</si>
  <si>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</si>
  <si>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</si>
  <si>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</si>
  <si>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</si>
  <si>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</si>
  <si>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</si>
  <si>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</si>
  <si>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</si>
  <si>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</si>
  <si>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</si>
  <si>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</si>
  <si>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</si>
  <si>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</si>
  <si>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</si>
  <si>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</si>
  <si>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</si>
  <si>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</si>
  <si>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</si>
  <si>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</si>
  <si>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</si>
  <si>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</si>
  <si>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</si>
  <si>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</si>
  <si>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</si>
  <si>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</si>
  <si>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</si>
  <si>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</si>
  <si>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</si>
  <si>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</si>
  <si>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</si>
  <si>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</si>
  <si>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</si>
  <si>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</si>
  <si>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</si>
  <si>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</si>
  <si>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</si>
  <si>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</si>
  <si>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</si>
  <si>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</si>
  <si>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</si>
  <si>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</si>
  <si>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</si>
  <si>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</si>
  <si>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</si>
  <si>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</si>
  <si>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</si>
  <si>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</si>
  <si>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</si>
  <si>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</si>
  <si>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</si>
  <si>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</si>
  <si>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</si>
  <si>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</si>
  <si>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</si>
  <si>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</si>
  <si>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</si>
  <si>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</si>
  <si>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</si>
  <si>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</si>
  <si>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</si>
  <si>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</si>
  <si>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</si>
  <si>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</si>
  <si>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</si>
  <si>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</si>
  <si>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</si>
  <si>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</si>
  <si>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</si>
  <si>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</si>
  <si>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</si>
  <si>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</si>
  <si>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</si>
  <si>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</si>
  <si>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</si>
  <si>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</si>
  <si>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</si>
  <si>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</si>
  <si>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</si>
  <si>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</si>
  <si>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</si>
  <si>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</si>
  <si>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</si>
  <si>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</si>
  <si>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</si>
  <si>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</si>
  <si>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</si>
  <si>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</si>
  <si>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</si>
  <si>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</si>
  <si>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</si>
  <si>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</si>
  <si>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</si>
  <si>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</si>
  <si>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</si>
  <si>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</si>
  <si>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</si>
  <si>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</si>
  <si>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</si>
  <si>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</si>
  <si>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</si>
  <si>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</si>
  <si>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</si>
  <si>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</si>
  <si>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</si>
  <si>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</si>
  <si>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</si>
  <si>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</si>
  <si>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</si>
  <si>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</si>
  <si>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</si>
  <si>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</si>
  <si>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</si>
  <si>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</si>
  <si>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</si>
  <si>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</si>
  <si>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</si>
  <si>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</si>
  <si>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</si>
  <si>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</si>
  <si>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</si>
  <si>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</si>
  <si>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</si>
  <si>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</si>
  <si>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</si>
  <si>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</si>
  <si>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</si>
  <si>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</si>
  <si>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</si>
  <si>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</si>
  <si>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</si>
  <si>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</si>
  <si>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</si>
  <si>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</si>
  <si>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</si>
  <si>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</si>
  <si>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</si>
  <si>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</si>
  <si>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</si>
  <si>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</si>
  <si>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</si>
  <si>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</si>
  <si>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</si>
  <si>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</si>
  <si>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</si>
  <si>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</si>
  <si>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</si>
  <si>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</si>
  <si>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</si>
  <si>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</si>
  <si>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</si>
  <si>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</si>
  <si>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</si>
  <si>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</si>
  <si>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</si>
  <si>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</si>
  <si>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</si>
  <si>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</si>
  <si>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</si>
  <si>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</si>
  <si>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</si>
  <si>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</si>
  <si>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</si>
  <si>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</si>
  <si>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</si>
  <si>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</si>
  <si>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</si>
  <si>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</si>
  <si>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</si>
  <si>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</si>
  <si>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</si>
  <si>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</si>
  <si>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</si>
  <si>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</si>
  <si>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</si>
  <si>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</si>
  <si>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</si>
  <si>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</si>
  <si>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</si>
  <si>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</si>
  <si>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</si>
  <si>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</si>
  <si>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</si>
  <si>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</si>
  <si>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</si>
  <si>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</si>
  <si>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</si>
  <si>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</si>
  <si>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</si>
  <si>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</si>
  <si>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</si>
  <si>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</si>
  <si>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</si>
  <si>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</si>
  <si>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</si>
  <si>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</si>
  <si>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</si>
  <si>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</si>
  <si>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</si>
  <si>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</si>
  <si>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</si>
  <si>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</si>
  <si>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</si>
  <si>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</si>
  <si>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</si>
  <si>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</si>
  <si>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</si>
  <si>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</si>
  <si>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</si>
  <si>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</si>
  <si>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</si>
  <si>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</si>
  <si>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</si>
  <si>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</si>
  <si>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</si>
  <si>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</si>
  <si>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</si>
  <si>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</si>
  <si>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</si>
  <si>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</si>
  <si>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</si>
  <si>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</si>
  <si>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</si>
  <si>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</si>
  <si>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</si>
  <si>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</si>
  <si>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</si>
  <si>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</si>
  <si>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</si>
  <si>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</si>
  <si>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</si>
  <si>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</si>
  <si>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</si>
  <si>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</si>
  <si>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</si>
  <si>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</si>
  <si>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</si>
  <si>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</si>
  <si>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</si>
  <si>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</si>
  <si>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</si>
  <si>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</si>
  <si>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</si>
  <si>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</si>
  <si>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</si>
  <si>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</si>
  <si>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</si>
  <si>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</si>
  <si>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</si>
  <si>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</si>
  <si>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</si>
  <si>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</si>
  <si>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</si>
  <si>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</si>
  <si>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</si>
  <si>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</si>
  <si>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</si>
  <si>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</si>
  <si>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</si>
  <si>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</si>
  <si>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</si>
  <si>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</si>
  <si>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</si>
  <si>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</si>
  <si>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</si>
  <si>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</si>
  <si>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</si>
  <si>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</si>
  <si>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</si>
  <si>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</si>
  <si>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</si>
  <si>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</si>
  <si>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</si>
  <si>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</si>
  <si>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</si>
  <si>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</si>
  <si>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</si>
  <si>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</si>
  <si>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</si>
  <si>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</si>
  <si>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</si>
  <si>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</si>
  <si>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</si>
  <si>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</si>
  <si>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</si>
  <si>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</si>
  <si>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</si>
  <si>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</si>
  <si>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</si>
  <si>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</si>
  <si>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</si>
  <si>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</si>
  <si>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</si>
  <si>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</si>
  <si>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</si>
  <si>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</si>
  <si>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</si>
  <si>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</si>
  <si>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</si>
  <si>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</si>
  <si>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</si>
  <si>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</si>
  <si>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</si>
  <si>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</si>
  <si>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</si>
  <si>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</si>
  <si>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</si>
  <si>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</si>
  <si>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</si>
  <si>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</si>
  <si>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</si>
  <si>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</si>
  <si>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</si>
  <si>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</si>
  <si>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</si>
  <si>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</si>
  <si>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</si>
  <si>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</si>
  <si>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</si>
  <si>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</si>
  <si>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</si>
  <si>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</si>
  <si>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</si>
  <si>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</si>
  <si>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</si>
  <si>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</si>
  <si>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</si>
  <si>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</si>
  <si>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</si>
  <si>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</si>
  <si>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</si>
  <si>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</si>
  <si>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</si>
  <si>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</si>
  <si>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</si>
  <si>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</si>
  <si>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</si>
  <si>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</si>
  <si>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</si>
  <si>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</si>
  <si>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</si>
  <si>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</si>
  <si>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</si>
  <si>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</si>
  <si>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</si>
  <si>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</si>
  <si>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</si>
  <si>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</si>
  <si>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</si>
  <si>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</si>
  <si>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</si>
  <si>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</si>
  <si>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</si>
  <si>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</si>
  <si>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</si>
  <si>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</si>
  <si>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</si>
  <si>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</si>
  <si>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</si>
  <si>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</si>
  <si>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</si>
  <si>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</si>
  <si>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</si>
  <si>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</si>
  <si>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</si>
  <si>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</si>
  <si>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</si>
  <si>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</si>
  <si>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</si>
  <si>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</si>
  <si>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</si>
  <si>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</si>
  <si>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</si>
  <si>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</si>
  <si>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</si>
  <si>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</si>
  <si>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</si>
  <si>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</si>
  <si>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</si>
  <si>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</si>
  <si>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</si>
  <si>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</si>
  <si>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</si>
  <si>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</si>
  <si>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</si>
  <si>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</si>
  <si>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</si>
  <si>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</si>
  <si>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</si>
  <si>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</si>
  <si>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</si>
  <si>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</si>
  <si>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</si>
  <si>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</si>
  <si>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</si>
  <si>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</si>
  <si>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</si>
  <si>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</si>
  <si>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</si>
  <si>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</si>
  <si>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</si>
  <si>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</si>
  <si>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</si>
  <si>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</si>
  <si>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</si>
  <si>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</si>
  <si>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</si>
  <si>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</si>
  <si>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</si>
  <si>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</si>
  <si>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</si>
  <si>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</si>
  <si>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</si>
  <si>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</si>
  <si>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</si>
  <si>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</si>
  <si>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</si>
  <si>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</si>
  <si>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</si>
  <si>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</si>
  <si>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</si>
  <si>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</si>
  <si>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</si>
  <si>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</si>
  <si>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</si>
  <si>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</si>
  <si>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</si>
  <si>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</si>
  <si>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</si>
  <si>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</si>
  <si>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</si>
  <si>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</si>
  <si>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</si>
  <si>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</si>
  <si>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</si>
  <si>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</si>
  <si>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</si>
  <si>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</si>
  <si>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</si>
  <si>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</si>
  <si>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</si>
  <si>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</si>
  <si>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</si>
  <si>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</si>
  <si>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</si>
  <si>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</si>
  <si>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</si>
  <si>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</si>
  <si>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</si>
  <si>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</si>
  <si>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</si>
  <si>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</si>
  <si>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</si>
  <si>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</si>
  <si>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</si>
  <si>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</si>
  <si>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</si>
  <si>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</si>
  <si>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</si>
  <si>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</si>
  <si>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</si>
  <si>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</si>
  <si>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</si>
  <si>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</si>
  <si>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</si>
  <si>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</si>
  <si>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</si>
  <si>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</si>
  <si>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</si>
  <si>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</si>
  <si>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</si>
  <si>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</si>
  <si>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</si>
  <si>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</si>
  <si>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</si>
  <si>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</si>
  <si>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</si>
  <si>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</si>
  <si>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</si>
  <si>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</si>
  <si>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</si>
  <si>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</si>
  <si>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</si>
  <si>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</si>
  <si>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</si>
  <si>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</si>
  <si>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</si>
  <si>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</si>
  <si>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</si>
  <si>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</si>
  <si>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</si>
  <si>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</si>
  <si>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</si>
  <si>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</si>
  <si>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</si>
  <si>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</si>
  <si>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</si>
  <si>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</si>
  <si>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</si>
  <si>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</si>
  <si>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</si>
  <si>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</si>
  <si>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</si>
  <si>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</si>
  <si>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</si>
  <si>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</si>
  <si>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</si>
  <si>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</si>
  <si>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</si>
  <si>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</si>
  <si>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</si>
  <si>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</si>
  <si>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</si>
  <si>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</si>
  <si>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</si>
  <si>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</si>
  <si>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</si>
  <si>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</si>
  <si>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</si>
  <si>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</si>
  <si>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</si>
  <si>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</si>
  <si>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</si>
  <si>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</si>
  <si>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</si>
  <si>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</si>
  <si>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</si>
  <si>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</si>
  <si>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</si>
  <si>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</si>
  <si>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</si>
  <si>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</si>
  <si>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</si>
  <si>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</si>
  <si>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</si>
  <si>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</si>
  <si>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</si>
  <si>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</si>
  <si>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</si>
  <si>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</si>
  <si>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</si>
  <si>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</si>
  <si>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</si>
  <si>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</si>
  <si>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</si>
  <si>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</si>
  <si>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</si>
  <si>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</si>
  <si>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</si>
  <si>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</si>
  <si>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</si>
  <si>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</si>
  <si>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</si>
  <si>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</si>
  <si>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</si>
  <si>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</si>
  <si>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</si>
  <si>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</si>
  <si>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</si>
  <si>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</si>
  <si>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</si>
  <si>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</si>
  <si>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</si>
  <si>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</si>
  <si>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</si>
  <si>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</si>
  <si>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</si>
  <si>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</si>
  <si>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</si>
  <si>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</si>
  <si>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</si>
  <si>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</si>
  <si>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</si>
  <si>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</si>
  <si>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</si>
  <si>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</si>
  <si>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</si>
  <si>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</si>
  <si>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</si>
  <si>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</si>
  <si>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</si>
  <si>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</si>
  <si>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</si>
  <si>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</si>
  <si>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</si>
  <si>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</si>
  <si>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</si>
  <si>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</si>
  <si>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</si>
  <si>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</si>
  <si>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</si>
  <si>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</si>
  <si>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</si>
  <si>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</si>
  <si>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</si>
  <si>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</si>
  <si>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</si>
  <si>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</si>
  <si>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</si>
  <si>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</si>
  <si>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</si>
  <si>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</si>
  <si>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</si>
  <si>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</si>
  <si>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</si>
  <si>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</si>
  <si>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</si>
  <si>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</si>
  <si>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</si>
  <si>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</si>
  <si>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</si>
  <si>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</si>
  <si>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</si>
  <si>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</si>
  <si>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</si>
  <si>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</si>
  <si>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</si>
  <si>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</si>
  <si>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</si>
  <si>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</si>
  <si>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</si>
  <si>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</si>
  <si>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</si>
  <si>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</si>
  <si>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</si>
  <si>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</si>
  <si>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</si>
  <si>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</si>
  <si>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</si>
  <si>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</si>
  <si>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</si>
  <si>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</si>
  <si>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</si>
  <si>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</si>
  <si>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</si>
  <si>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</si>
  <si>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</si>
  <si>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</si>
  <si>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</si>
  <si>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</si>
  <si>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</si>
  <si>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</si>
  <si>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</si>
  <si>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</si>
  <si>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</si>
  <si>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</si>
  <si>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</si>
  <si>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</si>
  <si>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</si>
  <si>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</si>
  <si>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</si>
  <si>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</si>
  <si>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</si>
  <si>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</si>
  <si>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</si>
  <si>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</si>
  <si>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</si>
  <si>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</si>
  <si>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</si>
  <si>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</si>
  <si>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</si>
  <si>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</si>
  <si>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</si>
  <si>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</si>
  <si>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</si>
  <si>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</si>
  <si>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</si>
  <si>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</si>
  <si>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</si>
  <si>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</si>
  <si>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</si>
  <si>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</si>
  <si>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</si>
  <si>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</si>
  <si>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</si>
  <si>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</si>
  <si>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</si>
  <si>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</si>
  <si>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</si>
  <si>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</si>
  <si>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</si>
  <si>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</si>
  <si>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</si>
  <si>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</si>
  <si>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</si>
  <si>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</si>
  <si>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</si>
  <si>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</si>
  <si>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</si>
  <si>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</si>
  <si>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</si>
  <si>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</si>
  <si>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</si>
  <si>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</si>
  <si>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</si>
  <si>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</si>
  <si>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</si>
  <si>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</si>
  <si>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</si>
  <si>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</si>
  <si>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</si>
  <si>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</si>
  <si>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</si>
  <si>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</si>
  <si>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</si>
  <si>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</si>
  <si>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</si>
  <si>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</si>
  <si>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</si>
  <si>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</si>
  <si>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</si>
  <si>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</si>
  <si>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</si>
  <si>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</si>
  <si>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</si>
  <si>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</si>
  <si>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</si>
  <si>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</si>
  <si>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</si>
  <si>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</si>
  <si>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</si>
  <si>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</si>
  <si>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</si>
  <si>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</si>
  <si>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</si>
  <si>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</si>
  <si>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</si>
  <si>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</si>
  <si>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</si>
  <si>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</si>
  <si>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</si>
  <si>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</si>
  <si>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</si>
  <si>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</si>
  <si>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</si>
  <si>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</si>
  <si>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</si>
  <si>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</si>
  <si>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</si>
  <si>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</si>
  <si>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</si>
  <si>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</si>
  <si>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</si>
  <si>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</si>
  <si>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</si>
  <si>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</si>
  <si>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</si>
  <si>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</si>
  <si>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</si>
  <si>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</si>
  <si>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</si>
  <si>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</si>
  <si>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</si>
  <si>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</si>
  <si>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</si>
  <si>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</si>
  <si>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</si>
  <si>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</si>
  <si>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</si>
  <si>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</si>
  <si>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</si>
  <si>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</si>
  <si>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</si>
  <si>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</si>
  <si>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</si>
  <si>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</si>
  <si>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</si>
  <si>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</si>
  <si>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</si>
  <si>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</si>
  <si>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</si>
  <si>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</si>
  <si>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</si>
  <si>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</si>
  <si>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</si>
  <si>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</si>
  <si>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</si>
  <si>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</si>
  <si>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</si>
  <si>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</si>
  <si>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</si>
  <si>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</si>
  <si>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</si>
  <si>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</si>
  <si>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</si>
  <si>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</si>
  <si>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</si>
  <si>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</si>
  <si>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</si>
  <si>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</si>
  <si>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</si>
  <si>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</si>
  <si>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</si>
  <si>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</si>
  <si>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</si>
  <si>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</si>
  <si>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</si>
  <si>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</si>
  <si>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</si>
  <si>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</si>
  <si>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</si>
  <si>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</si>
  <si>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</si>
  <si>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</si>
  <si>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</si>
  <si>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</si>
  <si>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</si>
  <si>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</si>
  <si>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</si>
  <si>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</si>
  <si>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</si>
  <si>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</si>
  <si>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</si>
  <si>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</si>
  <si>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</si>
  <si>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</si>
  <si>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</si>
  <si>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</si>
  <si>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</si>
  <si>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</si>
  <si>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</si>
  <si>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</si>
  <si>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</si>
  <si>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</si>
  <si>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</si>
  <si>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</si>
  <si>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</si>
  <si>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</si>
  <si>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</si>
  <si>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</si>
  <si>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</si>
  <si>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</si>
  <si>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</si>
  <si>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</si>
  <si>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</si>
  <si>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</si>
  <si>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</si>
  <si>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</si>
  <si>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</si>
  <si>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</si>
  <si>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</si>
  <si>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</si>
  <si>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</si>
  <si>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</si>
  <si>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</si>
  <si>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</si>
  <si>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</si>
  <si>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</si>
  <si>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</si>
  <si>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</si>
  <si>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</si>
  <si>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</si>
  <si>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</si>
  <si>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</si>
  <si>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</si>
  <si>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</si>
  <si>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</si>
  <si>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</si>
  <si>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</si>
  <si>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</si>
  <si>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</si>
  <si>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</si>
  <si>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</si>
  <si>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</si>
  <si>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</si>
  <si>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</si>
  <si>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</si>
  <si>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</si>
  <si>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</si>
  <si>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</si>
  <si>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</si>
  <si>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</si>
  <si>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</si>
  <si>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</si>
  <si>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</si>
  <si>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</si>
  <si>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</si>
  <si>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</si>
  <si>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</si>
  <si>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</si>
  <si>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</si>
  <si>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</si>
  <si>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</si>
  <si>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</si>
  <si>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</si>
  <si>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</si>
  <si>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</si>
  <si>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</si>
  <si>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</si>
  <si>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</si>
  <si>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</si>
  <si>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</si>
  <si>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</si>
  <si>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</si>
  <si>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</si>
  <si>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</si>
  <si>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</si>
  <si>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</si>
  <si>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</si>
  <si>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</si>
  <si>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</si>
  <si>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</si>
  <si>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</si>
  <si>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</si>
  <si>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</si>
  <si>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</si>
  <si>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</si>
  <si>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</si>
  <si>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</si>
  <si>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</si>
  <si>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</si>
  <si>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</si>
  <si>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</si>
  <si>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</si>
  <si>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</si>
  <si>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</si>
  <si>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</si>
  <si>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</si>
  <si>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</si>
  <si>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</si>
  <si>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</si>
  <si>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</si>
  <si>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</si>
  <si>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</si>
  <si>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</si>
  <si>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</si>
  <si>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</si>
  <si>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</si>
  <si>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</si>
  <si>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</si>
  <si>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</si>
  <si>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</si>
  <si>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</si>
  <si>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</si>
  <si>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</si>
  <si>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</si>
  <si>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</si>
  <si>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</si>
  <si>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</si>
  <si>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</si>
  <si>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</si>
  <si>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</si>
  <si>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</si>
  <si>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</si>
  <si>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</si>
  <si>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</si>
  <si>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</si>
  <si>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</si>
  <si>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</si>
  <si>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</si>
  <si>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</si>
  <si>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</si>
  <si>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</si>
  <si>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</si>
  <si>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</si>
  <si>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</si>
  <si>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</si>
  <si>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</si>
  <si>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</si>
  <si>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</si>
  <si>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</si>
  <si>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</si>
  <si>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</si>
  <si>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</si>
  <si>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</si>
  <si>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</si>
  <si>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</si>
  <si>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</si>
  <si>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</si>
  <si>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</si>
  <si>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</si>
  <si>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</si>
  <si>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</si>
  <si>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</si>
  <si>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</si>
  <si>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</si>
  <si>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</si>
  <si>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</si>
  <si>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</si>
  <si>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</si>
  <si>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</si>
  <si>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</si>
  <si>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</si>
  <si>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</si>
  <si>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</si>
  <si>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</si>
  <si>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</si>
  <si>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</si>
  <si>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</si>
  <si>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</si>
  <si>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</si>
  <si>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</si>
  <si>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</si>
  <si>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</si>
  <si>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</si>
  <si>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</si>
  <si>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</si>
  <si>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</si>
  <si>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</si>
  <si>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</si>
  <si>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</si>
  <si>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</si>
  <si>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</si>
  <si>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</si>
  <si>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</si>
  <si>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</si>
  <si>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</si>
  <si>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</si>
  <si>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</si>
  <si>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</si>
  <si>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</si>
  <si>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</si>
  <si>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</si>
  <si>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</si>
  <si>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</si>
  <si>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</si>
  <si>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</si>
  <si>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</si>
  <si>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</si>
  <si>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</si>
  <si>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</si>
  <si>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</si>
  <si>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</si>
  <si>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</si>
  <si>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</si>
  <si>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</si>
  <si>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</si>
  <si>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</si>
  <si>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</si>
  <si>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</si>
  <si>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</si>
  <si>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</si>
  <si>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</si>
  <si>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</si>
  <si>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</si>
  <si>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</si>
  <si>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</si>
  <si>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</si>
  <si>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</si>
  <si>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</si>
  <si>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</si>
  <si>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</si>
  <si>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</si>
  <si>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</si>
  <si>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</si>
  <si>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</si>
  <si>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</si>
  <si>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</si>
  <si>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</si>
  <si>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</si>
  <si>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</si>
  <si>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</si>
  <si>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</si>
  <si>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</si>
  <si>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</si>
  <si>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</si>
  <si>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</si>
  <si>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</si>
  <si>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</si>
  <si>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</si>
  <si>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</si>
  <si>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</si>
  <si>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</si>
  <si>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</si>
  <si>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</si>
  <si>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</si>
  <si>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</si>
  <si>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</si>
  <si>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</si>
  <si>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</si>
  <si>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</si>
  <si>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</si>
  <si>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</si>
  <si>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</si>
  <si>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</si>
  <si>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</si>
  <si>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</si>
  <si>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</si>
  <si>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</si>
  <si>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</si>
  <si>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</si>
  <si>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</si>
  <si>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</si>
  <si>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</si>
  <si>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</si>
  <si>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</si>
  <si>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</si>
  <si>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</si>
  <si>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</si>
  <si>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</si>
  <si>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</si>
  <si>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</si>
  <si>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</si>
  <si>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</si>
  <si>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</si>
  <si>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</si>
  <si>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</si>
  <si>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</si>
  <si>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</si>
  <si>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</si>
  <si>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</si>
  <si>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</si>
  <si>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</si>
  <si>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</si>
  <si>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</si>
  <si>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</si>
  <si>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</si>
  <si>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</si>
  <si>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</si>
  <si>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</si>
  <si>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</si>
  <si>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</si>
  <si>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</si>
  <si>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</si>
  <si>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</si>
  <si>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</si>
  <si>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</si>
  <si>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</si>
  <si>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</si>
  <si>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</si>
  <si>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</si>
  <si>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</si>
  <si>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</si>
  <si>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</si>
  <si>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</si>
  <si>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</si>
  <si>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</si>
  <si>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</si>
  <si>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</si>
  <si>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</si>
  <si>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</si>
  <si>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</si>
  <si>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</si>
  <si>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</si>
  <si>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</si>
  <si>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</si>
  <si>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</si>
  <si>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</si>
  <si>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</si>
  <si>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</si>
  <si>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</si>
  <si>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</si>
  <si>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</si>
  <si>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</si>
  <si>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</si>
  <si>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</si>
  <si>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</si>
  <si>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</si>
  <si>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</si>
  <si>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</si>
  <si>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</si>
  <si>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</si>
  <si>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</si>
  <si>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</si>
  <si>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</si>
  <si>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</si>
  <si>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</si>
  <si>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</si>
  <si>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</si>
  <si>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</si>
  <si>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</si>
  <si>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</si>
  <si>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</si>
  <si>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</si>
  <si>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</si>
  <si>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</si>
  <si>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</si>
  <si>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</si>
  <si>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</si>
  <si>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</si>
  <si>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</si>
  <si>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</si>
  <si>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</si>
  <si>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</si>
  <si>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</si>
  <si>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</si>
  <si>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</si>
  <si>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</si>
  <si>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</si>
  <si>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</si>
  <si>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</si>
  <si>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</si>
  <si>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</si>
  <si>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</si>
  <si>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</si>
  <si>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</si>
  <si>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</si>
  <si>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</si>
  <si>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</si>
  <si>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</si>
  <si>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</si>
  <si>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</si>
  <si>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</si>
  <si>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</si>
  <si>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</si>
  <si>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</si>
  <si>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</si>
  <si>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</si>
  <si>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</si>
  <si>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</si>
  <si>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</si>
  <si>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</si>
  <si>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</si>
  <si>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</si>
  <si>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</si>
  <si>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</si>
  <si>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</si>
  <si>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</si>
  <si>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</si>
  <si>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</si>
  <si>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</si>
  <si>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</si>
  <si>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</si>
  <si>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</si>
  <si>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</si>
  <si>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</si>
  <si>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</si>
  <si>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</si>
  <si>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</si>
  <si>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</si>
  <si>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</si>
  <si>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</si>
  <si>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</si>
  <si>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</si>
  <si>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</si>
  <si>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</si>
  <si>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</si>
  <si>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</si>
  <si>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</si>
  <si>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</si>
  <si>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</si>
  <si>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</si>
  <si>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</si>
  <si>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</si>
  <si>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</si>
  <si>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</si>
  <si>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</si>
  <si>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</si>
  <si>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</si>
  <si>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</si>
  <si>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</si>
  <si>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</si>
  <si>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</si>
  <si>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</si>
  <si>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</si>
  <si>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</si>
  <si>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</si>
  <si>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</si>
  <si>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</si>
  <si>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</si>
  <si>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</si>
  <si>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</si>
  <si>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</si>
  <si>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</si>
  <si>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</si>
  <si>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</si>
  <si>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</si>
  <si>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</si>
  <si>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</si>
  <si>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</si>
  <si>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</si>
  <si>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</si>
  <si>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</si>
  <si>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</si>
  <si>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</si>
  <si>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</si>
  <si>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</si>
  <si>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</si>
  <si>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</si>
  <si>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</si>
  <si>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</si>
  <si>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</si>
  <si>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</si>
  <si>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</si>
  <si>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</si>
  <si>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</si>
  <si>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</si>
  <si>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</si>
  <si>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</si>
  <si>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</si>
  <si>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</si>
  <si>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</si>
  <si>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</si>
  <si>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</si>
  <si>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</si>
  <si>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</si>
  <si>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</si>
  <si>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</si>
  <si>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</si>
  <si>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</si>
  <si>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</si>
  <si>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</si>
  <si>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</si>
  <si>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</si>
  <si>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</si>
  <si>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</si>
  <si>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</si>
  <si>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</si>
  <si>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</si>
  <si>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</si>
  <si>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</si>
  <si>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</si>
  <si>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</si>
  <si>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</si>
  <si>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</si>
  <si>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</si>
  <si>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</si>
  <si>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</si>
  <si>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</si>
  <si>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</si>
  <si>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</si>
  <si>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</si>
  <si>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</si>
  <si>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</si>
  <si>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</si>
  <si>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</si>
  <si>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</si>
  <si>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</si>
  <si>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</si>
  <si>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</si>
  <si>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</si>
  <si>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</si>
  <si>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</si>
  <si>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</si>
  <si>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</si>
  <si>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</si>
  <si>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</si>
  <si>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</si>
  <si>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</si>
  <si>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</si>
  <si>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</si>
  <si>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</si>
  <si>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</si>
  <si>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</si>
  <si>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</si>
  <si>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</si>
  <si>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</si>
  <si>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</si>
  <si>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</si>
  <si>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</si>
  <si>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</si>
  <si>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</si>
  <si>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</si>
  <si>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</si>
  <si>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</si>
  <si>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</si>
  <si>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</si>
  <si>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</si>
  <si>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</si>
  <si>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</si>
  <si>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</si>
  <si>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</si>
  <si>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</si>
  <si>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</si>
  <si>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</si>
  <si>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</si>
  <si>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</si>
  <si>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</si>
  <si>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</si>
  <si>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</si>
  <si>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</si>
  <si>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</si>
  <si>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</si>
  <si>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</si>
  <si>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</si>
  <si>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</si>
  <si>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</si>
  <si>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</si>
  <si>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</si>
  <si>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</si>
  <si>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</si>
  <si>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</si>
  <si>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</si>
  <si>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</si>
  <si>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</si>
  <si>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</si>
  <si>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</si>
  <si>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</si>
  <si>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</si>
  <si>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</si>
  <si>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</si>
  <si>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</si>
  <si>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</si>
  <si>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</si>
  <si>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</si>
  <si>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</si>
  <si>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</si>
  <si>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</si>
  <si>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</si>
  <si>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</si>
  <si>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</si>
  <si>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</si>
  <si>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</si>
  <si>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</si>
  <si>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</si>
  <si>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</si>
  <si>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</si>
  <si>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</si>
  <si>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</si>
  <si>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</si>
  <si>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</si>
  <si>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</si>
  <si>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</si>
  <si>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</si>
  <si>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</si>
  <si>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</si>
  <si>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</si>
  <si>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</si>
  <si>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</si>
  <si>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</si>
  <si>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</si>
  <si>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</si>
  <si>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</si>
  <si>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</si>
  <si>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</si>
  <si>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</si>
  <si>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</si>
  <si>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</si>
  <si>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</si>
  <si>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</si>
  <si>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</si>
  <si>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</si>
  <si>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</si>
  <si>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</si>
  <si>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</si>
  <si>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</si>
  <si>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</si>
  <si>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</si>
  <si>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</si>
  <si>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</si>
  <si>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</si>
  <si>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</si>
  <si>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</si>
  <si>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</si>
  <si>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</si>
  <si>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</si>
  <si>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</si>
  <si>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</si>
  <si>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</si>
  <si>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</si>
  <si>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</si>
  <si>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</si>
  <si>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</si>
  <si>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</si>
  <si>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</si>
  <si>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</si>
  <si>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</si>
  <si>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</si>
  <si>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</si>
  <si>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</si>
  <si>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</si>
  <si>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</si>
  <si>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</si>
  <si>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</si>
  <si>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</si>
  <si>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</si>
  <si>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</si>
  <si>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</si>
  <si>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</si>
  <si>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</si>
  <si>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</si>
  <si>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</si>
  <si>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</si>
  <si>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</si>
  <si>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</si>
  <si>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</si>
  <si>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</si>
  <si>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</si>
  <si>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</si>
  <si>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</si>
  <si>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</si>
  <si>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</si>
  <si>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</si>
  <si>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</si>
  <si>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</si>
  <si>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</si>
  <si>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</si>
  <si>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</si>
  <si>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</si>
  <si>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</si>
  <si>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</si>
  <si>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</si>
  <si>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</si>
  <si>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</si>
  <si>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</si>
  <si>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</si>
  <si>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</si>
  <si>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</si>
  <si>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</si>
  <si>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</si>
  <si>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</si>
  <si>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</si>
  <si>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</si>
  <si>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</si>
  <si>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</si>
  <si>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</si>
  <si>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</si>
  <si>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</si>
  <si>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</si>
  <si>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</si>
  <si>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</si>
  <si>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</si>
  <si>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</si>
  <si>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</si>
  <si>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</si>
  <si>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</si>
  <si>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</si>
  <si>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</si>
  <si>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</si>
  <si>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</si>
  <si>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</si>
  <si>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</si>
  <si>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</si>
  <si>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</si>
  <si>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</si>
  <si>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</si>
  <si>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</si>
  <si>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</si>
  <si>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</si>
  <si>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</si>
  <si>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</si>
  <si>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</si>
  <si>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</si>
  <si>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</si>
  <si>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</si>
  <si>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</si>
  <si>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</si>
  <si>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</si>
  <si>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</si>
  <si>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</si>
  <si>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</si>
  <si>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</si>
  <si>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</si>
  <si>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</si>
  <si>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</si>
  <si>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</si>
  <si>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</si>
  <si>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</si>
  <si>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</si>
  <si>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</si>
  <si>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</si>
  <si>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</si>
  <si>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</si>
  <si>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</si>
  <si>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</si>
  <si>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</si>
  <si>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</si>
  <si>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</si>
  <si>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</si>
  <si>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</si>
  <si>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</si>
  <si>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</si>
  <si>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</si>
  <si>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</si>
  <si>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</si>
  <si>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</si>
  <si>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</si>
  <si>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</si>
  <si>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</si>
  <si>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</si>
  <si>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</si>
  <si>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</si>
  <si>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</si>
  <si>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</si>
  <si>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</si>
  <si>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</si>
  <si>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</si>
  <si>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</si>
  <si>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</si>
  <si>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</si>
  <si>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</si>
  <si>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</si>
  <si>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</si>
  <si>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</si>
  <si>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</si>
  <si>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</si>
  <si>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</si>
  <si>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</si>
  <si>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</si>
  <si>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</si>
  <si>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</si>
  <si>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</si>
  <si>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</si>
  <si>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</si>
  <si>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</si>
  <si>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</si>
  <si>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</si>
  <si>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</si>
  <si>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</si>
  <si>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</si>
  <si>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</si>
  <si>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</si>
  <si>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</si>
  <si>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</si>
  <si>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</si>
  <si>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</si>
  <si>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</si>
  <si>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</si>
  <si>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</si>
  <si>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</si>
  <si>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</si>
  <si>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</si>
  <si>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</si>
  <si>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</si>
  <si>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</si>
  <si>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</si>
  <si>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</si>
  <si>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</si>
  <si>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</si>
  <si>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</si>
  <si>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</si>
  <si>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</si>
  <si>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</si>
  <si>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</si>
  <si>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</si>
  <si>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</si>
  <si>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</si>
  <si>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</si>
  <si>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</si>
  <si>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</si>
  <si>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</si>
  <si>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</si>
  <si>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</si>
  <si>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</si>
  <si>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</si>
  <si>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</si>
  <si>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</si>
  <si>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</si>
  <si>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</si>
  <si>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</si>
  <si>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</si>
  <si>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</si>
  <si>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</si>
  <si>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</si>
  <si>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</si>
  <si>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</si>
  <si>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</si>
  <si>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</si>
  <si>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</si>
  <si>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</si>
  <si>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</si>
  <si>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</si>
  <si>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</si>
  <si>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</si>
  <si>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</si>
  <si>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</si>
  <si>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</si>
  <si>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</si>
  <si>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</si>
  <si>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</si>
  <si>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</si>
  <si>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</si>
  <si>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</si>
  <si>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</si>
  <si>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</si>
  <si>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</si>
  <si>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</si>
  <si>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</si>
  <si>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</si>
  <si>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</si>
  <si>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</si>
  <si>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</si>
  <si>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</si>
  <si>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</si>
  <si>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</si>
  <si>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</si>
  <si>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</si>
  <si>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</si>
  <si>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</si>
  <si>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</si>
  <si>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</si>
  <si>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</si>
  <si>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</si>
  <si>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</si>
  <si>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</si>
  <si>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</si>
  <si>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</si>
  <si>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</si>
  <si>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</si>
  <si>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</si>
  <si>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</si>
  <si>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</si>
  <si>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</si>
  <si>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</si>
  <si>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</si>
  <si>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</si>
  <si>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</si>
  <si>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</si>
  <si>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</si>
  <si>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</si>
  <si>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</si>
  <si>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</si>
  <si>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</si>
  <si>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</si>
  <si>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</si>
  <si>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</si>
  <si>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</si>
  <si>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</si>
  <si>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</si>
  <si>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</si>
  <si>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</si>
  <si>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</si>
  <si>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</si>
  <si>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</si>
  <si>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</si>
  <si>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</si>
  <si>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</si>
  <si>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</si>
  <si>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</si>
  <si>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</si>
  <si>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</si>
  <si>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</si>
  <si>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</si>
  <si>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</si>
  <si>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</si>
  <si>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</si>
  <si>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</si>
  <si>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</si>
  <si>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</si>
  <si>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</si>
  <si>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</si>
  <si>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</si>
  <si>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</si>
  <si>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</si>
  <si>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</si>
  <si>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</si>
  <si>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</si>
  <si>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</si>
  <si>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</si>
  <si>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</si>
  <si>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</si>
  <si>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</si>
  <si>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</si>
  <si>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</si>
  <si>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</si>
  <si>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</si>
  <si>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</si>
  <si>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</si>
  <si>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</si>
  <si>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</si>
  <si>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</si>
  <si>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</si>
  <si>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</si>
  <si>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</si>
  <si>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</si>
  <si>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</si>
  <si>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</si>
  <si>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</si>
  <si>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</si>
  <si>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</si>
  <si>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</si>
  <si>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</si>
  <si>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</si>
  <si>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</si>
  <si>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</si>
  <si>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</si>
  <si>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</si>
  <si>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</si>
  <si>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</si>
  <si>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</si>
  <si>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</si>
  <si>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</si>
  <si>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</si>
  <si>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</si>
  <si>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</si>
  <si>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</si>
  <si>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</si>
  <si>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</si>
  <si>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</si>
  <si>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</si>
  <si>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</si>
  <si>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</si>
  <si>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</si>
  <si>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</si>
  <si>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</si>
  <si>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</si>
  <si>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</si>
  <si>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</si>
  <si>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</si>
  <si>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</si>
  <si>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</si>
  <si>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</si>
  <si>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</si>
  <si>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</si>
  <si>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</si>
  <si>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</si>
  <si>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</si>
  <si>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</si>
  <si>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</si>
  <si>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</si>
  <si>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</si>
  <si>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</si>
  <si>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</si>
  <si>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</si>
  <si>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</si>
  <si>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</si>
  <si>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</si>
  <si>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</si>
  <si>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</si>
  <si>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</si>
  <si>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</si>
  <si>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</si>
  <si>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</si>
  <si>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</si>
  <si>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</si>
  <si>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</si>
  <si>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</si>
  <si>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</si>
  <si>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</si>
  <si>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</si>
  <si>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</si>
  <si>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</si>
  <si>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</si>
  <si>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</si>
  <si>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</si>
  <si>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</si>
  <si>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</si>
  <si>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</si>
  <si>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</si>
  <si>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</si>
  <si>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</si>
  <si>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</si>
  <si>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</si>
  <si>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</si>
  <si>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</si>
  <si>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</si>
  <si>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</si>
  <si>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</si>
  <si>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</si>
  <si>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</si>
  <si>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</si>
  <si>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</si>
  <si>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</si>
  <si>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</si>
  <si>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</si>
  <si>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</si>
  <si>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</si>
  <si>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</si>
  <si>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</si>
  <si>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</si>
  <si>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</si>
  <si>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</si>
  <si>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</si>
  <si>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</si>
  <si>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</si>
  <si>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</si>
  <si>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</si>
  <si>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</si>
  <si>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</si>
  <si>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</si>
  <si>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</si>
  <si>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</si>
  <si>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</si>
  <si>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</si>
  <si>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</si>
  <si>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</si>
  <si>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</si>
  <si>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</si>
  <si>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</si>
  <si>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</si>
  <si>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</si>
  <si>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</si>
  <si>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</si>
  <si>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</si>
  <si>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</si>
  <si>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</si>
  <si>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</si>
  <si>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</si>
  <si>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</si>
  <si>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</si>
  <si>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</si>
  <si>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</si>
  <si>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</si>
  <si>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</si>
  <si>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</si>
  <si>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</si>
  <si>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</si>
  <si>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</si>
  <si>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</si>
  <si>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</si>
  <si>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</si>
  <si>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</si>
  <si>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</si>
  <si>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</si>
  <si>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</si>
  <si>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</si>
  <si>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</si>
  <si>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</si>
  <si>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</si>
  <si>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</si>
  <si>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</si>
  <si>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</si>
  <si>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</si>
  <si>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</si>
  <si>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</si>
  <si>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</si>
  <si>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</si>
  <si>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</si>
  <si>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</si>
  <si>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</si>
  <si>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</si>
  <si>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</si>
  <si>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</si>
  <si>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</si>
  <si>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</si>
  <si>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</si>
  <si>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</si>
  <si>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</si>
  <si>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</si>
  <si>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</si>
  <si>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</si>
  <si>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</si>
  <si>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</si>
  <si>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</si>
  <si>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</si>
  <si>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</si>
  <si>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</si>
  <si>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</si>
  <si>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</si>
  <si>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</si>
  <si>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</si>
  <si>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</si>
  <si>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</si>
  <si>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</si>
  <si>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</si>
  <si>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</si>
  <si>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</si>
  <si>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</si>
  <si>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</si>
  <si>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</si>
  <si>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</si>
  <si>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</si>
  <si>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</si>
  <si>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</si>
  <si>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</si>
  <si>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</si>
  <si>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</si>
  <si>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</si>
  <si>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</si>
  <si>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</si>
  <si>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</si>
  <si>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</si>
  <si>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</si>
  <si>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</si>
  <si>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</si>
  <si>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</si>
  <si>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</si>
  <si>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</si>
  <si>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</si>
  <si>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</si>
  <si>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</si>
  <si>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</si>
  <si>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</si>
  <si>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</si>
  <si>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</si>
  <si>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</si>
  <si>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</si>
  <si>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</si>
  <si>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</si>
  <si>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</si>
  <si>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</si>
  <si>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</si>
  <si>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</si>
  <si>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</si>
  <si>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</si>
  <si>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</si>
  <si>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</si>
  <si>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</si>
  <si>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</si>
  <si>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</si>
  <si>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</si>
  <si>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</si>
  <si>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</si>
  <si>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</si>
  <si>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</si>
  <si>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</si>
  <si>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</si>
  <si>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</si>
  <si>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</si>
  <si>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</si>
  <si>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</si>
  <si>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</si>
  <si>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</si>
  <si>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</si>
  <si>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</si>
  <si>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</si>
  <si>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</si>
  <si>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</si>
  <si>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</si>
  <si>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</si>
  <si>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</si>
  <si>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</si>
  <si>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</si>
  <si>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</si>
  <si>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</si>
  <si>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</si>
  <si>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</si>
  <si>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</si>
  <si>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</si>
  <si>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</si>
  <si>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</si>
  <si>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</si>
  <si>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</si>
  <si>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</si>
  <si>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</si>
  <si>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</si>
  <si>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</si>
  <si>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</si>
  <si>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</si>
  <si>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</si>
  <si>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</si>
  <si>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</si>
  <si>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</si>
  <si>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</si>
  <si>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</si>
  <si>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</si>
  <si>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</si>
  <si>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</si>
  <si>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</si>
  <si>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</si>
  <si>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</si>
  <si>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</si>
  <si>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</si>
  <si>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</si>
  <si>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</si>
  <si>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</si>
  <si>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</si>
  <si>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</si>
  <si>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</si>
  <si>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</si>
  <si>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</si>
  <si>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</si>
  <si>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</si>
  <si>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</si>
  <si>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</si>
  <si>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</si>
  <si>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</si>
  <si>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</si>
  <si>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</si>
  <si>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</si>
  <si>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</si>
  <si>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</si>
  <si>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</si>
  <si>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</si>
  <si>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</si>
  <si>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</si>
  <si>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</si>
  <si>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</si>
  <si>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</si>
  <si>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</si>
  <si>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</si>
  <si>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</si>
  <si>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</si>
  <si>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</si>
  <si>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</si>
  <si>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</si>
  <si>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</si>
  <si>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</si>
  <si>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</si>
  <si>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</si>
  <si>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</si>
  <si>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</si>
  <si>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</si>
  <si>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</si>
  <si>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</si>
  <si>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</si>
  <si>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</si>
  <si>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</si>
  <si>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</si>
  <si>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</si>
  <si>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</si>
  <si>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</si>
  <si>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</si>
  <si>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</si>
  <si>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</si>
  <si>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</si>
  <si>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</si>
  <si>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</si>
  <si>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</si>
  <si>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</si>
  <si>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</si>
  <si>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</si>
  <si>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</si>
  <si>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</si>
  <si>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</si>
  <si>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</si>
  <si>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</si>
  <si>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</si>
  <si>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</si>
  <si>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</si>
  <si>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</si>
  <si>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</si>
  <si>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</si>
  <si>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</si>
  <si>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</si>
  <si>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</si>
  <si>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</si>
  <si>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</si>
  <si>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</si>
  <si>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</si>
  <si>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</si>
  <si>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</si>
  <si>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</si>
  <si>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</si>
  <si>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</si>
  <si>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</si>
  <si>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</si>
  <si>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</si>
  <si>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</si>
  <si>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</si>
  <si>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</si>
  <si>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</si>
  <si>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</si>
  <si>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</si>
  <si>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</si>
  <si>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</si>
  <si>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</si>
  <si>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</si>
  <si>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</si>
  <si>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</si>
  <si>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</si>
  <si>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</si>
  <si>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</si>
  <si>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</si>
  <si>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</si>
  <si>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</si>
  <si>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</si>
  <si>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</si>
  <si>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</si>
  <si>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</si>
  <si>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</si>
  <si>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</si>
  <si>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</si>
  <si>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</si>
  <si>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</si>
  <si>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</si>
  <si>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</si>
  <si>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</si>
  <si>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</si>
  <si>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</si>
  <si>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</si>
  <si>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</si>
  <si>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</si>
  <si>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</si>
  <si>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</si>
  <si>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</si>
  <si>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</si>
  <si>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</si>
  <si>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</si>
  <si>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</si>
  <si>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</si>
  <si>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</si>
  <si>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</si>
  <si>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</si>
  <si>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</si>
  <si>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</si>
  <si>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</si>
  <si>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</si>
  <si>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</si>
  <si>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</si>
  <si>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</si>
  <si>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</si>
  <si>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</si>
  <si>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</si>
  <si>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</si>
  <si>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</si>
  <si>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</si>
  <si>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</si>
  <si>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</si>
  <si>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</si>
  <si>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</si>
  <si>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</si>
  <si>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</si>
  <si>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</si>
  <si>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</si>
  <si>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</si>
  <si>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</si>
  <si>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</si>
  <si>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</si>
  <si>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</si>
  <si>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</si>
  <si>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</si>
  <si>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</si>
  <si>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</si>
  <si>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</si>
  <si>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</si>
  <si>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</si>
  <si>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</si>
  <si>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</si>
  <si>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</si>
  <si>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</si>
  <si>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</si>
  <si>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</si>
  <si>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</si>
  <si>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</si>
  <si>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</si>
  <si>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</si>
  <si>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</si>
  <si>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</si>
  <si>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</si>
  <si>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</si>
  <si>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</si>
  <si>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</si>
  <si>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</si>
  <si>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</si>
  <si>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</si>
  <si>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</si>
  <si>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</si>
  <si>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</si>
  <si>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</si>
  <si>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</si>
  <si>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</si>
  <si>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</si>
  <si>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</si>
  <si>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</si>
  <si>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</si>
  <si>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</si>
  <si>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</si>
  <si>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</si>
  <si>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</si>
  <si>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</si>
  <si>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</si>
  <si>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</si>
  <si>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</si>
  <si>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</si>
  <si>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</si>
  <si>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</si>
  <si>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</si>
  <si>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</si>
  <si>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</si>
  <si>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</si>
  <si>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</si>
  <si>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</si>
  <si>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</si>
  <si>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</si>
  <si>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</si>
  <si>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</si>
  <si>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</si>
  <si>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</si>
  <si>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</si>
  <si>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</si>
  <si>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</si>
  <si>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</si>
  <si>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</si>
  <si>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</si>
  <si>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</si>
  <si>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</si>
  <si>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</si>
  <si>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</si>
  <si>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</si>
  <si>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</si>
  <si>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</si>
  <si>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</si>
  <si>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</si>
  <si>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</si>
  <si>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</si>
  <si>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</si>
  <si>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</si>
  <si>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</si>
  <si>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</si>
  <si>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</si>
  <si>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</si>
  <si>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</si>
  <si>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</si>
  <si>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</si>
  <si>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</si>
  <si>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</si>
  <si>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</si>
  <si>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</si>
  <si>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</si>
  <si>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</si>
  <si>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</si>
  <si>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</si>
  <si>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</si>
  <si>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</si>
  <si>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</si>
  <si>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</si>
  <si>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</si>
  <si>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</si>
  <si>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</si>
  <si>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</si>
  <si>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</si>
  <si>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</si>
  <si>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</si>
  <si>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</si>
  <si>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</si>
  <si>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</si>
  <si>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</si>
  <si>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</si>
  <si>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</si>
  <si>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</si>
  <si>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</si>
  <si>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</si>
  <si>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</si>
  <si>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</si>
  <si>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</si>
  <si>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</si>
  <si>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</si>
  <si>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</si>
  <si>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</si>
  <si>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</si>
  <si>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</si>
  <si>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</si>
  <si>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</si>
  <si>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</si>
  <si>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</si>
  <si>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</si>
  <si>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</si>
  <si>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</si>
  <si>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</si>
  <si>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</si>
  <si>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</si>
  <si>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</si>
  <si>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</si>
  <si>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</si>
  <si>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</si>
  <si>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</si>
  <si>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</si>
  <si>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</si>
  <si>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</si>
  <si>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</si>
  <si>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</si>
  <si>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</si>
  <si>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</si>
  <si>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</si>
  <si>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</si>
  <si>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</si>
  <si>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</si>
  <si>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</si>
  <si>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</si>
  <si>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</si>
  <si>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</si>
  <si>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</si>
  <si>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</si>
  <si>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</si>
  <si>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</si>
  <si>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</si>
  <si>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</si>
  <si>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</si>
  <si>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</si>
  <si>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</si>
  <si>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</si>
  <si>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</si>
  <si>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</si>
  <si>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</si>
  <si>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</si>
  <si>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</si>
  <si>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</si>
  <si>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</si>
  <si>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</si>
  <si>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</si>
  <si>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</si>
  <si>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</si>
  <si>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</si>
  <si>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</si>
  <si>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</si>
  <si>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</si>
  <si>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</si>
  <si>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</si>
  <si>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</si>
  <si>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</si>
  <si>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</si>
  <si>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</si>
  <si>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</si>
  <si>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</si>
  <si>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</si>
  <si>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</si>
  <si>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</si>
  <si>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</si>
  <si>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</si>
  <si>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</si>
  <si>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</si>
  <si>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</si>
  <si>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</si>
  <si>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</si>
  <si>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</si>
  <si>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</si>
  <si>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</si>
  <si>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</si>
  <si>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</si>
  <si>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</si>
  <si>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</si>
  <si>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</si>
  <si>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</si>
  <si>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</si>
  <si>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</si>
  <si>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</si>
  <si>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</si>
  <si>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</si>
  <si>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</si>
  <si>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</si>
  <si>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</si>
  <si>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</si>
  <si>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</si>
  <si>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</si>
  <si>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</si>
  <si>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</si>
  <si>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</si>
  <si>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</si>
  <si>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</si>
  <si>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</si>
  <si>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</si>
  <si>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</si>
  <si>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</si>
  <si>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</si>
  <si>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</si>
  <si>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</si>
  <si>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</si>
  <si>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</si>
  <si>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</si>
  <si>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</si>
  <si>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</si>
  <si>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</si>
  <si>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</si>
  <si>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</si>
  <si>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</si>
  <si>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</si>
  <si>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</si>
  <si>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</si>
  <si>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</si>
  <si>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</si>
  <si>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</si>
  <si>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</si>
  <si>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</si>
  <si>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</si>
  <si>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</si>
  <si>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</si>
  <si>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</si>
  <si>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</si>
  <si>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</si>
  <si>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</si>
  <si>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</si>
  <si>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</si>
  <si>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</si>
  <si>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</si>
  <si>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</si>
  <si>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</si>
  <si>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</si>
  <si>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</si>
  <si>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</si>
  <si>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</si>
  <si>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</si>
  <si>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</si>
  <si>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</si>
  <si>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</si>
  <si>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</si>
  <si>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</si>
  <si>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</si>
  <si>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</si>
  <si>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</si>
  <si>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</si>
  <si>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</si>
  <si>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</si>
  <si>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</si>
  <si>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</si>
  <si>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</si>
  <si>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</si>
  <si>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</si>
  <si>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</si>
  <si>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</si>
  <si>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</si>
  <si>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</si>
  <si>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</si>
  <si>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</si>
  <si>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</si>
  <si>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</si>
  <si>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</si>
  <si>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</si>
  <si>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</si>
  <si>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</si>
  <si>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</si>
  <si>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</si>
  <si>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</si>
  <si>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</si>
  <si>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</si>
  <si>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</si>
  <si>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</si>
  <si>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</si>
  <si>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</si>
  <si>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</si>
  <si>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</si>
  <si>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</si>
  <si>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</si>
  <si>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</si>
  <si>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</si>
  <si>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</si>
  <si>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</si>
  <si>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</si>
  <si>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</si>
  <si>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</si>
  <si>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</si>
  <si>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</si>
  <si>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</si>
  <si>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</si>
  <si>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</si>
  <si>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</si>
  <si>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</si>
  <si>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</si>
  <si>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</si>
  <si>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</si>
  <si>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</si>
  <si>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</si>
  <si>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</si>
  <si>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</si>
  <si>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</si>
  <si>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</si>
  <si>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</si>
  <si>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</si>
  <si>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</si>
  <si>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</si>
  <si>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</si>
  <si>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</si>
  <si>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</si>
  <si>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</si>
  <si>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</si>
  <si>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</si>
  <si>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</si>
  <si>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</si>
  <si>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</si>
  <si>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</si>
  <si>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</si>
  <si>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</si>
  <si>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</si>
  <si>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</si>
  <si>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</si>
  <si>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</si>
  <si>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</si>
  <si>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</si>
  <si>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</si>
  <si>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</si>
  <si>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</si>
  <si>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</si>
  <si>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</si>
  <si>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</si>
  <si>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</si>
  <si>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</si>
  <si>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</si>
  <si>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</si>
  <si>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</si>
  <si>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</si>
  <si>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</si>
  <si>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</si>
  <si>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</si>
  <si>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</si>
  <si>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</si>
  <si>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</si>
  <si>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</si>
  <si>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</si>
  <si>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</si>
  <si>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</si>
  <si>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</si>
  <si>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</si>
  <si>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</si>
  <si>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</si>
  <si>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</si>
  <si>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</si>
  <si>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</si>
  <si>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</si>
  <si>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</si>
  <si>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</si>
  <si>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</si>
  <si>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</si>
  <si>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</si>
  <si>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</si>
  <si>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</si>
  <si>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</si>
  <si>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</si>
  <si>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</si>
  <si>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</si>
  <si>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</si>
  <si>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</si>
  <si>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</si>
  <si>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</si>
  <si>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</si>
  <si>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</si>
  <si>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</si>
  <si>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</si>
  <si>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</si>
  <si>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</si>
  <si>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</si>
  <si>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</si>
  <si>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</si>
  <si>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</si>
  <si>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</si>
  <si>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</si>
  <si>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</si>
  <si>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</si>
  <si>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</si>
  <si>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</si>
  <si>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</si>
  <si>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</si>
  <si>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</si>
  <si>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</si>
  <si>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</si>
  <si>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</si>
  <si>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</si>
  <si>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</si>
  <si>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</si>
  <si>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</si>
  <si>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</si>
  <si>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</si>
  <si>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</si>
  <si>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</si>
  <si>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</si>
  <si>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</si>
  <si>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</si>
  <si>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</si>
  <si>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</si>
  <si>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</si>
  <si>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</si>
  <si>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</si>
  <si>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</si>
  <si>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</si>
  <si>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</si>
  <si>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</si>
  <si>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</si>
  <si>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</si>
  <si>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</si>
  <si>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</si>
  <si>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</si>
  <si>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</si>
  <si>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</si>
  <si>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</si>
  <si>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</si>
  <si>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</si>
  <si>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</si>
  <si>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</si>
  <si>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</si>
  <si>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</si>
  <si>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</si>
  <si>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</si>
  <si>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</si>
  <si>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</si>
  <si>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</si>
  <si>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</si>
  <si>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</si>
  <si>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</si>
  <si>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</si>
  <si>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</si>
  <si>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</si>
  <si>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</si>
  <si>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</si>
  <si>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</si>
  <si>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</si>
  <si>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</si>
  <si>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</si>
  <si>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</si>
  <si>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</si>
  <si>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</si>
  <si>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</si>
  <si>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</si>
  <si>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</si>
  <si>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</si>
  <si>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</si>
  <si>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</si>
  <si>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</si>
  <si>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</si>
  <si>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</si>
  <si>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</si>
  <si>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</si>
  <si>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</si>
  <si>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</si>
  <si>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</si>
  <si>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</si>
  <si>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</si>
  <si>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</si>
  <si>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</si>
  <si>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</si>
  <si>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</si>
  <si>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</si>
  <si>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</si>
  <si>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</si>
  <si>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</si>
  <si>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</si>
  <si>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</si>
  <si>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</si>
  <si>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</si>
  <si>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</si>
  <si>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</si>
  <si>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</si>
  <si>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</si>
  <si>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</si>
  <si>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</si>
  <si>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</si>
  <si>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</si>
  <si>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</si>
  <si>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</si>
  <si>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</si>
  <si>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</si>
  <si>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</si>
  <si>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</si>
  <si>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</si>
  <si>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</si>
  <si>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</si>
  <si>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</si>
  <si>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</si>
  <si>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</si>
  <si>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</si>
  <si>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</si>
  <si>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</si>
  <si>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</si>
  <si>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</si>
  <si>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</si>
  <si>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</si>
  <si>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</si>
  <si>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</si>
  <si>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</si>
  <si>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</si>
  <si>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</si>
  <si>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</si>
  <si>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</si>
  <si>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</si>
  <si>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</si>
  <si>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</si>
  <si>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</si>
  <si>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</si>
  <si>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</si>
  <si>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</si>
  <si>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</si>
  <si>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</si>
  <si>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</si>
  <si>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</si>
  <si>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</si>
  <si>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</si>
  <si>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</si>
  <si>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</si>
  <si>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</si>
  <si>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</si>
  <si>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</si>
  <si>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</si>
  <si>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</si>
  <si>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</si>
  <si>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</si>
  <si>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</si>
  <si>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</si>
  <si>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</si>
  <si>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</si>
  <si>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</si>
  <si>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</si>
  <si>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</si>
  <si>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</si>
  <si>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</si>
  <si>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</si>
  <si>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</si>
  <si>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</si>
  <si>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</si>
  <si>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</si>
  <si>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</si>
  <si>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</si>
  <si>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</si>
  <si>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</si>
  <si>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</si>
  <si>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</si>
  <si>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</si>
  <si>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</si>
  <si>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</si>
  <si>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</si>
  <si>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</si>
  <si>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</si>
  <si>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</si>
  <si>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</si>
  <si>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</si>
  <si>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</si>
  <si>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</si>
  <si>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</si>
  <si>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</si>
  <si>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</si>
  <si>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</si>
  <si>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</si>
  <si>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</si>
  <si>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</si>
  <si>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</si>
  <si>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</si>
  <si>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</si>
  <si>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</si>
  <si>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</si>
  <si>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</si>
  <si>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</si>
  <si>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</si>
  <si>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</si>
  <si>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</si>
  <si>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</si>
  <si>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</si>
  <si>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</si>
  <si>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</si>
  <si>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</si>
  <si>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</si>
  <si>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</si>
  <si>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</si>
  <si>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</si>
  <si>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</si>
  <si>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</si>
  <si>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</si>
  <si>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</si>
  <si>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</si>
  <si>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</si>
  <si>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</si>
  <si>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</si>
  <si>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</si>
  <si>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</si>
  <si>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</si>
  <si>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</si>
  <si>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</si>
  <si>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</si>
  <si>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</si>
  <si>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</si>
  <si>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</si>
  <si>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</si>
  <si>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</si>
  <si>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</si>
  <si>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</si>
  <si>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</si>
  <si>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</si>
  <si>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</si>
  <si>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</si>
  <si>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</si>
  <si>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</si>
  <si>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</si>
  <si>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</si>
  <si>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</si>
  <si>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</si>
  <si>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</si>
  <si>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</si>
  <si>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</si>
  <si>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</si>
  <si>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</si>
  <si>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</si>
  <si>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</si>
  <si>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</si>
  <si>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</si>
  <si>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</si>
  <si>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</si>
  <si>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</si>
  <si>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</si>
  <si>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</si>
  <si>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</si>
  <si>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</si>
  <si>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</si>
  <si>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</si>
  <si>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</si>
  <si>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</si>
  <si>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</si>
  <si>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</si>
  <si>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</si>
  <si>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</si>
  <si>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</si>
  <si>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</si>
  <si>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</si>
  <si>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</si>
  <si>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</si>
  <si>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</si>
  <si>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</si>
  <si>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</si>
  <si>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</si>
  <si>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</si>
  <si>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</si>
  <si>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</si>
  <si>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</si>
  <si>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</si>
  <si>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</si>
  <si>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</si>
  <si>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</si>
  <si>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</si>
  <si>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</si>
  <si>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</si>
  <si>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</si>
  <si>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</si>
  <si>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</si>
  <si>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</si>
  <si>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</si>
  <si>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</si>
  <si>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</si>
  <si>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</si>
  <si>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</si>
  <si>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</si>
  <si>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</si>
  <si>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</si>
  <si>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</si>
  <si>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</si>
  <si>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</si>
  <si>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</si>
  <si>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</si>
  <si>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</si>
  <si>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</si>
  <si>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</si>
  <si>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</si>
  <si>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</si>
  <si>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</si>
  <si>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</si>
  <si>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</si>
  <si>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</si>
  <si>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</si>
  <si>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</si>
  <si>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</si>
  <si>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</si>
  <si>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</si>
  <si>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</si>
  <si>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</si>
  <si>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</si>
  <si>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</si>
  <si>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</si>
  <si>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</si>
  <si>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</si>
  <si>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</si>
  <si>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</si>
  <si>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</si>
  <si>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</si>
  <si>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</si>
  <si>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</si>
  <si>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</si>
  <si>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</si>
  <si>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</si>
  <si>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</si>
  <si>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</si>
  <si>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</si>
  <si>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</si>
  <si>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</si>
  <si>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</si>
  <si>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</si>
  <si>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</si>
  <si>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</si>
  <si>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</si>
  <si>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</si>
  <si>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</si>
  <si>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</si>
  <si>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</si>
  <si>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</si>
  <si>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</si>
  <si>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</si>
  <si>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</si>
  <si>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</si>
  <si>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</si>
  <si>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</si>
  <si>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</si>
  <si>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</si>
  <si>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</si>
  <si>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</si>
  <si>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</si>
  <si>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</si>
  <si>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</si>
  <si>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</si>
  <si>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</si>
  <si>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</si>
  <si>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</si>
  <si>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</si>
  <si>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</si>
  <si>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</si>
  <si>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</si>
  <si>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</si>
  <si>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</si>
  <si>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</si>
  <si>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</si>
  <si>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</si>
  <si>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</si>
  <si>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</si>
  <si>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</si>
  <si>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</si>
  <si>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</si>
  <si>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</si>
  <si>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</si>
  <si>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</si>
  <si>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</si>
  <si>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</si>
  <si>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</si>
  <si>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</si>
  <si>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</si>
  <si>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</si>
  <si>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</si>
  <si>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</si>
  <si>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</si>
  <si>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</si>
  <si>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</si>
  <si>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</si>
  <si>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</si>
  <si>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</si>
  <si>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</si>
  <si>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</si>
  <si>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</si>
  <si>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</si>
  <si>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</si>
  <si>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</si>
  <si>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</si>
  <si>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</si>
  <si>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</si>
  <si>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</si>
  <si>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</si>
  <si>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</si>
  <si>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</si>
  <si>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</si>
  <si>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</si>
  <si>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</si>
  <si>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</si>
  <si>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</si>
  <si>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</si>
  <si>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</si>
  <si>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</si>
  <si>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</si>
  <si>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</si>
  <si>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</si>
  <si>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</si>
  <si>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</si>
  <si>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</si>
  <si>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</si>
  <si>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</si>
  <si>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</si>
  <si>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</si>
  <si>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</si>
  <si>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</si>
  <si>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</si>
  <si>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</si>
  <si>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</si>
  <si>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</si>
  <si>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</si>
  <si>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</si>
  <si>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</si>
  <si>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</si>
  <si>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</si>
  <si>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</si>
  <si>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</si>
  <si>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</si>
  <si>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</si>
  <si>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</si>
  <si>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</si>
  <si>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</si>
  <si>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</si>
  <si>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</si>
  <si>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</si>
  <si>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</si>
  <si>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</si>
  <si>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</si>
  <si>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</si>
  <si>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</si>
  <si>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</si>
  <si>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</si>
  <si>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</si>
  <si>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</si>
  <si>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</si>
  <si>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</si>
  <si>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</si>
  <si>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</si>
  <si>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</si>
  <si>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</si>
  <si>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</si>
  <si>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</si>
  <si>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</si>
  <si>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</si>
  <si>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</si>
  <si>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</si>
  <si>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</si>
  <si>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</si>
  <si>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</si>
  <si>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</si>
  <si>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</si>
  <si>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</si>
  <si>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</si>
  <si>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</si>
  <si>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</si>
  <si>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</si>
  <si>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</si>
  <si>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</si>
  <si>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</si>
  <si>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</si>
  <si>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</si>
  <si>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</si>
  <si>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</si>
  <si>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</si>
  <si>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</si>
  <si>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</si>
  <si>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</si>
  <si>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</si>
  <si>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</si>
  <si>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</si>
  <si>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</si>
  <si>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</si>
  <si>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</si>
  <si>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</si>
  <si>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</si>
  <si>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</si>
  <si>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</si>
  <si>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</si>
  <si>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</si>
  <si>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</si>
  <si>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</si>
  <si>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</si>
  <si>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</si>
  <si>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</si>
  <si>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</si>
  <si>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</si>
  <si>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</si>
  <si>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</si>
  <si>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</si>
  <si>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</si>
  <si>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</si>
  <si>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</si>
  <si>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</si>
  <si>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</si>
  <si>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</si>
  <si>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</si>
  <si>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</si>
  <si>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</si>
  <si>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</si>
  <si>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</si>
  <si>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</si>
  <si>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</si>
  <si>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</si>
  <si>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</si>
  <si>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</si>
  <si>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</si>
  <si>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</si>
  <si>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</si>
  <si>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</si>
  <si>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</si>
  <si>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</si>
  <si>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</si>
  <si>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</si>
  <si>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</si>
  <si>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</si>
  <si>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</si>
  <si>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</si>
  <si>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</si>
  <si>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</si>
  <si>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</si>
  <si>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</si>
  <si>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</si>
  <si>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</si>
  <si>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</si>
  <si>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</si>
  <si>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</si>
  <si>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</si>
  <si>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</si>
  <si>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</si>
  <si>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</si>
  <si>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</si>
  <si>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</si>
  <si>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</si>
  <si>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</si>
  <si>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</si>
  <si>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</si>
  <si>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</si>
  <si>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</si>
  <si>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</si>
  <si>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</si>
  <si>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</si>
  <si>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</si>
  <si>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</si>
  <si>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</si>
  <si>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</si>
  <si>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</si>
  <si>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</si>
  <si>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</si>
  <si>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</si>
  <si>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</si>
  <si>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</si>
  <si>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</si>
  <si>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</si>
  <si>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</si>
  <si>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</si>
  <si>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</si>
  <si>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</si>
  <si>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</si>
  <si>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</si>
  <si>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</si>
  <si>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</si>
  <si>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</si>
  <si>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</si>
  <si>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</si>
  <si>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</si>
  <si>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</si>
  <si>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</si>
  <si>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</si>
  <si>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</si>
  <si>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</si>
  <si>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</si>
  <si>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</si>
  <si>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</si>
  <si>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</si>
  <si>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</si>
  <si>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</si>
  <si>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</si>
  <si>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</si>
  <si>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</si>
  <si>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</si>
  <si>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</si>
  <si>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</si>
  <si>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</si>
  <si>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</si>
  <si>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</si>
  <si>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</si>
  <si>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</si>
  <si>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</si>
  <si>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</si>
  <si>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</si>
  <si>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</si>
  <si>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</si>
  <si>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</si>
  <si>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</si>
  <si>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</si>
  <si>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</si>
  <si>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</si>
  <si>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</si>
  <si>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</si>
  <si>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</si>
  <si>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</si>
  <si>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</si>
  <si>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</si>
  <si>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</si>
  <si>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</si>
  <si>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</si>
  <si>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</si>
  <si>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</si>
  <si>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</si>
  <si>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</si>
  <si>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</si>
  <si>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</si>
  <si>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</si>
  <si>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</si>
  <si>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</si>
  <si>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</si>
  <si>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</si>
  <si>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</si>
  <si>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</si>
  <si>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</si>
  <si>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</si>
  <si>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</si>
  <si>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</si>
  <si>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</si>
  <si>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</si>
  <si>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</si>
  <si>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</si>
  <si>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</si>
  <si>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</si>
  <si>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</si>
  <si>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</si>
  <si>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</si>
  <si>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</si>
  <si>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</si>
  <si>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</si>
  <si>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</si>
  <si>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</si>
  <si>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</si>
  <si>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</si>
  <si>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</si>
  <si>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</si>
  <si>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</si>
  <si>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</si>
  <si>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</si>
  <si>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</si>
  <si>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</si>
  <si>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</si>
  <si>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</si>
  <si>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</si>
  <si>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</si>
  <si>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</si>
  <si>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</si>
  <si>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</si>
  <si>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</si>
  <si>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</si>
  <si>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</si>
  <si>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</si>
  <si>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</si>
  <si>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</si>
  <si>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</si>
  <si>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</si>
  <si>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</si>
  <si>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</si>
  <si>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</si>
  <si>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</si>
  <si>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</si>
  <si>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</si>
  <si>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</si>
  <si>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</si>
  <si>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</si>
  <si>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</si>
  <si>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</si>
  <si>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</si>
  <si>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</si>
  <si>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</si>
  <si>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</si>
  <si>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</si>
  <si>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</si>
  <si>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</si>
  <si>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</si>
  <si>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</si>
  <si>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</si>
  <si>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</si>
  <si>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</si>
  <si>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</si>
  <si>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</si>
  <si>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</si>
  <si>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</si>
  <si>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</si>
  <si>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</si>
  <si>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</si>
  <si>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</si>
  <si>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</si>
  <si>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</si>
  <si>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</si>
  <si>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</si>
  <si>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</si>
  <si>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</si>
  <si>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</si>
  <si>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</si>
  <si>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</si>
  <si>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</si>
  <si>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</si>
  <si>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</si>
  <si>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</si>
  <si>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</si>
  <si>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</si>
  <si>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</si>
  <si>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</si>
  <si>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</si>
  <si>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</si>
  <si>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</si>
  <si>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</si>
  <si>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</si>
  <si>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</si>
  <si>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</si>
  <si>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</si>
  <si>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</si>
  <si>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</si>
  <si>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</si>
  <si>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</si>
  <si>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</si>
  <si>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</si>
  <si>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</si>
  <si>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</si>
  <si>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</si>
  <si>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</si>
  <si>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</si>
  <si>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</si>
  <si>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</si>
  <si>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</si>
  <si>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</si>
  <si>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</si>
  <si>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</si>
  <si>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</si>
  <si>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</si>
  <si>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</si>
  <si>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</si>
  <si>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</si>
  <si>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</si>
  <si>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</si>
  <si>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</si>
  <si>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</si>
  <si>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</si>
  <si>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</si>
  <si>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</si>
  <si>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</si>
  <si>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</si>
  <si>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</si>
  <si>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</si>
  <si>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</si>
  <si>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</si>
  <si>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</si>
  <si>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</si>
  <si>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</si>
  <si>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</si>
  <si>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</si>
  <si>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</si>
  <si>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</si>
  <si>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</si>
  <si>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</si>
  <si>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</si>
  <si>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</si>
  <si>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</si>
  <si>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</si>
  <si>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</si>
  <si>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</si>
  <si>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</si>
  <si>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</si>
  <si>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</si>
  <si>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</si>
  <si>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</si>
  <si>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</si>
  <si>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</si>
  <si>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</si>
  <si>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</si>
  <si>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</si>
  <si>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</si>
  <si>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</si>
  <si>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</si>
  <si>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</si>
  <si>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</si>
  <si>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</si>
  <si>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</si>
  <si>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</si>
  <si>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</si>
  <si>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</si>
  <si>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</si>
  <si>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</si>
  <si>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</si>
  <si>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</si>
  <si>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</si>
  <si>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</si>
  <si>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</si>
  <si>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</si>
  <si>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</si>
  <si>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</si>
  <si>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</si>
  <si>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</si>
  <si>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</si>
  <si>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</si>
  <si>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</si>
  <si>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</si>
  <si>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</si>
  <si>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</si>
  <si>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</si>
  <si>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</si>
  <si>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</si>
  <si>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</si>
  <si>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</si>
  <si>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</si>
  <si>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</si>
  <si>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</si>
  <si>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</si>
  <si>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</si>
  <si>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</si>
  <si>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</si>
  <si>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</si>
  <si>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</si>
  <si>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</si>
  <si>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</si>
  <si>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</si>
  <si>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</si>
  <si>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</si>
  <si>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</si>
  <si>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</si>
  <si>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</si>
  <si>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</si>
  <si>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</si>
  <si>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</si>
  <si>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</si>
  <si>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</si>
  <si>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</si>
  <si>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</si>
  <si>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</si>
  <si>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</si>
  <si>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</si>
  <si>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</si>
  <si>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</si>
  <si>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</si>
  <si>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</si>
  <si>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</si>
  <si>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</si>
  <si>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</si>
  <si>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</si>
  <si>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</si>
  <si>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</si>
  <si>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</si>
  <si>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</si>
  <si>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</si>
  <si>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</si>
  <si>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</si>
  <si>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</si>
  <si>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</si>
  <si>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</si>
  <si>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</si>
  <si>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</si>
  <si>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</si>
  <si>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</si>
  <si>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</si>
  <si>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</si>
  <si>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</si>
  <si>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</si>
  <si>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</si>
  <si>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</si>
  <si>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</si>
  <si>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</si>
  <si>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</si>
  <si>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</si>
  <si>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</si>
  <si>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</si>
  <si>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</si>
  <si>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</si>
  <si>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</si>
  <si>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</si>
  <si>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</si>
  <si>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</si>
  <si>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</si>
  <si>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</si>
  <si>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</si>
  <si>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</si>
  <si>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</si>
  <si>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</si>
  <si>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</si>
  <si>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</si>
  <si>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</si>
  <si>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</si>
  <si>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</si>
  <si>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</si>
  <si>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</si>
  <si>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</si>
  <si>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</si>
  <si>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</si>
  <si>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</si>
  <si>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</si>
  <si>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</si>
  <si>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</si>
  <si>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</si>
  <si>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</si>
  <si>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</si>
  <si>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</si>
  <si>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</si>
  <si>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</si>
  <si>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</si>
  <si>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</si>
  <si>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</si>
  <si>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</si>
  <si>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</si>
  <si>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</si>
  <si>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</si>
  <si>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</si>
  <si>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</si>
  <si>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</si>
  <si>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</si>
  <si>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</si>
  <si>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</si>
  <si>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</si>
  <si>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</si>
  <si>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</si>
  <si>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</si>
  <si>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</si>
  <si>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</si>
  <si>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</si>
  <si>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</si>
  <si>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</si>
  <si>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</si>
  <si>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</si>
  <si>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</si>
  <si>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</si>
  <si>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</si>
  <si>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</si>
  <si>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</si>
  <si>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</si>
  <si>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</si>
  <si>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</si>
  <si>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</si>
  <si>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</si>
  <si>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</si>
  <si>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</si>
  <si>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</si>
  <si>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</si>
  <si>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</si>
  <si>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</si>
  <si>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</si>
  <si>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</si>
  <si>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</si>
  <si>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</si>
  <si>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</si>
  <si>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</si>
  <si>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</si>
  <si>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</si>
  <si>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</si>
  <si>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</si>
  <si>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</si>
  <si>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</si>
  <si>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</si>
  <si>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</si>
  <si>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</si>
  <si>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</si>
  <si>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</si>
  <si>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</si>
  <si>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</si>
  <si>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</si>
  <si>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</si>
  <si>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</si>
  <si>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</si>
  <si>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</si>
  <si>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</si>
  <si>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</si>
  <si>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</si>
  <si>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</si>
  <si>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</si>
  <si>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</si>
  <si>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</si>
  <si>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</si>
  <si>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</si>
  <si>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</si>
  <si>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</si>
  <si>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</si>
  <si>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</si>
  <si>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</si>
  <si>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</si>
  <si>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</si>
  <si>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</si>
  <si>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</si>
  <si>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</si>
  <si>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</si>
  <si>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</si>
  <si>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</si>
  <si>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</si>
  <si>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</si>
  <si>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</si>
  <si>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</si>
  <si>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</si>
  <si>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</si>
  <si>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</si>
  <si>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</si>
  <si>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</si>
  <si>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</si>
  <si>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</si>
  <si>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</si>
  <si>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</si>
  <si>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</si>
  <si>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</si>
  <si>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</si>
  <si>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</si>
  <si>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</si>
  <si>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</si>
  <si>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</si>
  <si>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</si>
  <si>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</si>
  <si>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</si>
  <si>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</si>
  <si>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</si>
  <si>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</si>
  <si>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</si>
  <si>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</si>
  <si>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</si>
  <si>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</si>
  <si>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</si>
  <si>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</si>
  <si>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</si>
  <si>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</si>
  <si>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</si>
  <si>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</si>
  <si>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</si>
  <si>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</si>
  <si>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</si>
  <si>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</si>
  <si>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</si>
  <si>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</si>
  <si>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</si>
  <si>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</si>
  <si>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</si>
  <si>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</si>
  <si>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</si>
  <si>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</si>
  <si>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</si>
  <si>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</si>
  <si>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</si>
  <si>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</si>
  <si>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</si>
  <si>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</si>
  <si>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</si>
  <si>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</si>
  <si>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</si>
  <si>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</si>
  <si>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</si>
  <si>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</si>
  <si>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</si>
  <si>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</si>
  <si>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</si>
  <si>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</si>
  <si>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</si>
  <si>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</si>
  <si>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</si>
  <si>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</si>
  <si>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</si>
  <si>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</si>
  <si>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</si>
  <si>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</si>
  <si>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</si>
  <si>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</si>
  <si>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</si>
  <si>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</si>
  <si>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</si>
  <si>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</si>
  <si>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</si>
  <si>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</si>
  <si>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</si>
  <si>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</si>
  <si>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</si>
  <si>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</si>
  <si>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</si>
  <si>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</si>
  <si>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</si>
  <si>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</si>
  <si>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</si>
  <si>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</si>
  <si>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</si>
  <si>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</si>
  <si>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</si>
  <si>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</si>
  <si>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</si>
  <si>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</si>
  <si>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</si>
  <si>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</si>
  <si>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</si>
  <si>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</si>
  <si>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</si>
  <si>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</si>
  <si>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</si>
  <si>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</si>
  <si>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</si>
  <si>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</si>
  <si>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</si>
  <si>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</si>
  <si>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</si>
  <si>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</si>
  <si>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</si>
  <si>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</si>
  <si>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</si>
  <si>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</si>
  <si>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</si>
  <si>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</si>
  <si>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</si>
  <si>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</si>
  <si>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</si>
  <si>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</si>
  <si>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</si>
  <si>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</si>
  <si>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</si>
  <si>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</si>
  <si>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</si>
  <si>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</si>
  <si>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</si>
  <si>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</si>
  <si>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</si>
  <si>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</si>
  <si>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</si>
  <si>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</si>
  <si>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</si>
  <si>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</si>
  <si>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</si>
  <si>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</si>
  <si>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</si>
  <si>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</si>
  <si>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</si>
  <si>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</si>
  <si>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</si>
  <si>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</si>
  <si>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</si>
  <si>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</si>
  <si>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</si>
  <si>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</si>
  <si>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</si>
  <si>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</si>
  <si>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</si>
  <si>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</si>
  <si>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</si>
  <si>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</si>
  <si>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</si>
  <si>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</si>
  <si>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</si>
  <si>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</si>
  <si>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</si>
  <si>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</si>
  <si>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</si>
  <si>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</si>
  <si>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</si>
  <si>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</si>
  <si>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</si>
  <si>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</si>
  <si>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</si>
  <si>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</si>
  <si>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</si>
  <si>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</si>
  <si>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</si>
  <si>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</si>
  <si>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</si>
  <si>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</si>
  <si>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</si>
  <si>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</si>
  <si>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</si>
  <si>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</si>
  <si>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</si>
  <si>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</si>
  <si>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</si>
  <si>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</si>
  <si>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</si>
  <si>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</si>
  <si>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</si>
  <si>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</si>
  <si>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</si>
  <si>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</si>
  <si>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</si>
  <si>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</si>
  <si>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</si>
  <si>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</si>
  <si>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</si>
  <si>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</si>
  <si>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</si>
  <si>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</si>
  <si>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</si>
  <si>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</si>
  <si>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</si>
  <si>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</si>
  <si>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</si>
  <si>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</si>
  <si>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</si>
  <si>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</si>
  <si>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</si>
  <si>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</si>
  <si>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</si>
  <si>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</si>
  <si>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</si>
  <si>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</si>
  <si>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</si>
  <si>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</si>
  <si>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</si>
  <si>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</si>
  <si>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</si>
  <si>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</si>
  <si>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</si>
  <si>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</si>
  <si>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</si>
  <si>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</si>
  <si>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</si>
  <si>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</si>
  <si>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</si>
  <si>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</si>
  <si>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</si>
  <si>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</si>
  <si>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</si>
  <si>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</si>
  <si>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</si>
  <si>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</si>
  <si>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</si>
  <si>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</si>
  <si>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</si>
  <si>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</si>
  <si>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</si>
  <si>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</si>
  <si>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</si>
  <si>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</si>
  <si>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</si>
  <si>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</si>
  <si>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</si>
  <si>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</si>
  <si>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</si>
  <si>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</si>
  <si>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</si>
  <si>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</si>
  <si>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</si>
  <si>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</si>
  <si>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</si>
  <si>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</si>
  <si>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</si>
  <si>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</si>
  <si>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</si>
  <si>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</si>
  <si>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</si>
  <si>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</si>
  <si>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</si>
  <si>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</si>
  <si>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</si>
  <si>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</si>
  <si>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</si>
  <si>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</si>
  <si>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</si>
  <si>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</si>
  <si>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</si>
  <si>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</si>
  <si>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</si>
  <si>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</si>
  <si>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</si>
  <si>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</si>
  <si>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</si>
  <si>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</si>
  <si>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</si>
  <si>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</si>
  <si>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</si>
  <si>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</si>
  <si>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</si>
  <si>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</si>
  <si>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</si>
  <si>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</si>
  <si>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</si>
  <si>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</si>
  <si>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</si>
  <si>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</si>
  <si>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</si>
  <si>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</si>
  <si>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</si>
  <si>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</si>
  <si>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</si>
  <si>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</si>
  <si>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</si>
  <si>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</si>
  <si>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</si>
  <si>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</si>
  <si>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</si>
  <si>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</si>
  <si>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</si>
  <si>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</si>
  <si>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</si>
  <si>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</si>
  <si>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</si>
  <si>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</si>
  <si>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</si>
  <si>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</si>
  <si>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</si>
  <si>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</si>
  <si>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</si>
  <si>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</si>
  <si>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</si>
  <si>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</si>
  <si>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</si>
  <si>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</si>
  <si>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</si>
  <si>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</si>
  <si>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</si>
  <si>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</si>
  <si>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</si>
  <si>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</si>
  <si>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</si>
  <si>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</si>
  <si>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</si>
  <si>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</si>
  <si>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</si>
  <si>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</si>
  <si>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</si>
  <si>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</si>
  <si>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</si>
  <si>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</si>
  <si>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</si>
  <si>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</si>
  <si>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</si>
  <si>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</si>
  <si>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</si>
  <si>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</si>
  <si>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</si>
  <si>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</si>
  <si>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</si>
  <si>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</si>
  <si>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</si>
  <si>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</si>
  <si>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</si>
  <si>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</si>
  <si>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</si>
  <si>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</si>
  <si>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</si>
  <si>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</si>
  <si>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</si>
  <si>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</si>
  <si>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</si>
  <si>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</si>
  <si>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</si>
  <si>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</si>
  <si>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</si>
  <si>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</si>
  <si>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</si>
  <si>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</si>
  <si>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</si>
  <si>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</si>
  <si>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</si>
  <si>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</si>
  <si>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</si>
  <si>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</si>
  <si>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</si>
  <si>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</si>
  <si>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</si>
  <si>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</si>
  <si>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</si>
  <si>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</si>
  <si>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</si>
  <si>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</si>
  <si>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</si>
  <si>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</si>
  <si>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</si>
  <si>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</si>
  <si>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</si>
  <si>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</si>
  <si>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</si>
  <si>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</si>
  <si>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</si>
  <si>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</si>
  <si>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</si>
  <si>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</si>
  <si>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</si>
  <si>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</si>
  <si>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</si>
  <si>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</si>
  <si>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</si>
  <si>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</si>
  <si>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</si>
  <si>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</si>
  <si>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</si>
  <si>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</si>
  <si>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</si>
  <si>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</si>
  <si>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</si>
  <si>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</si>
  <si>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</si>
  <si>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</si>
  <si>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</si>
  <si>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</si>
  <si>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</si>
  <si>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</si>
  <si>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</si>
  <si>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</si>
  <si>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</si>
  <si>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</si>
  <si>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</si>
  <si>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</si>
  <si>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</si>
  <si>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</si>
  <si>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</si>
  <si>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</si>
  <si>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</si>
  <si>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</si>
  <si>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</si>
  <si>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</si>
  <si>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</si>
  <si>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</si>
  <si>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</si>
  <si>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</si>
  <si>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</si>
  <si>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</si>
  <si>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</si>
  <si>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</si>
  <si>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</si>
  <si>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</si>
  <si>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</si>
  <si>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</si>
  <si>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</si>
  <si>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</si>
  <si>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</si>
  <si>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</si>
  <si>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</si>
  <si>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</si>
  <si>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</si>
  <si>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</si>
  <si>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</si>
  <si>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</si>
  <si>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</si>
  <si>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</si>
  <si>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</si>
  <si>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</si>
  <si>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</si>
  <si>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</si>
  <si>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</si>
  <si>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</si>
  <si>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</si>
  <si>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</si>
  <si>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</si>
  <si>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</si>
  <si>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</si>
  <si>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</si>
  <si>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</si>
  <si>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</si>
  <si>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</si>
  <si>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</si>
  <si>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</si>
  <si>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</si>
  <si>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</si>
  <si>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</si>
  <si>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</si>
  <si>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</si>
  <si>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</si>
  <si>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</si>
  <si>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</si>
  <si>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</si>
  <si>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</si>
  <si>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</si>
  <si>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</si>
  <si>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</si>
  <si>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</si>
  <si>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</si>
  <si>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</si>
  <si>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</si>
  <si>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</si>
  <si>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</si>
  <si>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</si>
  <si>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</si>
  <si>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</si>
  <si>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</si>
  <si>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</si>
  <si>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</si>
  <si>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</si>
  <si>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</si>
  <si>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</si>
  <si>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</si>
  <si>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</si>
  <si>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</si>
  <si>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</si>
  <si>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</si>
  <si>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</si>
  <si>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</si>
  <si>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</si>
  <si>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</si>
  <si>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</si>
  <si>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</si>
  <si>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</si>
  <si>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</si>
  <si>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</si>
  <si>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</si>
  <si>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</si>
  <si>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</si>
  <si>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</si>
  <si>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</si>
  <si>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</si>
  <si>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</si>
  <si>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</si>
  <si>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</si>
  <si>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</si>
  <si>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</si>
  <si>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</si>
  <si>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</si>
  <si>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</si>
  <si>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</si>
  <si>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</si>
  <si>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</si>
  <si>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</si>
  <si>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</si>
  <si>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</si>
  <si>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</si>
  <si>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</si>
  <si>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</si>
  <si>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</si>
  <si>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</si>
  <si>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</si>
  <si>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</si>
  <si>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</si>
  <si>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</si>
  <si>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</si>
  <si>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</si>
  <si>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</si>
  <si>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</si>
  <si>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</si>
  <si>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</si>
  <si>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</si>
  <si>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</si>
  <si>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</si>
  <si>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</si>
  <si>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</si>
  <si>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</si>
  <si>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</si>
  <si>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</si>
  <si>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</si>
  <si>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</si>
  <si>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</si>
  <si>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</si>
  <si>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</si>
  <si>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</si>
  <si>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</si>
  <si>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</si>
  <si>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</si>
  <si>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</si>
  <si>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</si>
  <si>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</si>
  <si>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</si>
  <si>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</si>
  <si>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</si>
  <si>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</si>
  <si>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</si>
  <si>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</si>
  <si>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</si>
  <si>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</si>
  <si>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</si>
  <si>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</si>
  <si>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</si>
  <si>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</si>
  <si>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</si>
  <si>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</si>
  <si>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</si>
  <si>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</si>
  <si>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</si>
  <si>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</si>
  <si>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</si>
  <si>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</si>
  <si>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</si>
  <si>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</si>
  <si>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</si>
  <si>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</si>
  <si>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</si>
  <si>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</si>
  <si>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</si>
  <si>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</si>
  <si>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</si>
  <si>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</si>
  <si>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</si>
  <si>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</si>
  <si>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</si>
  <si>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</si>
  <si>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</si>
  <si>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</si>
  <si>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</si>
  <si>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</si>
  <si>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</si>
  <si>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</si>
  <si>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</si>
  <si>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</si>
  <si>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</si>
  <si>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</si>
  <si>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</si>
  <si>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</si>
  <si>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</si>
  <si>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</si>
  <si>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</si>
  <si>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</si>
  <si>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</si>
  <si>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</si>
  <si>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</si>
  <si>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</si>
  <si>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</si>
  <si>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</si>
  <si>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</si>
  <si>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</si>
  <si>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</si>
  <si>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</si>
  <si>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</si>
  <si>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</si>
  <si>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</si>
  <si>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</si>
  <si>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</si>
  <si>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</si>
  <si>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</si>
  <si>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</si>
  <si>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</si>
  <si>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</si>
  <si>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</si>
  <si>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</si>
  <si>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</si>
  <si>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</si>
  <si>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</si>
  <si>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</si>
  <si>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</si>
  <si>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</si>
  <si>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</si>
  <si>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</si>
  <si>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</si>
  <si>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</si>
  <si>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</si>
  <si>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</si>
  <si>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</si>
  <si>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</si>
  <si>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</si>
  <si>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</si>
  <si>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</si>
  <si>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</si>
  <si>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</si>
  <si>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</si>
  <si>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</si>
  <si>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</si>
  <si>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</si>
  <si>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</si>
  <si>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</si>
  <si>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</si>
  <si>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</si>
  <si>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</si>
  <si>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</si>
  <si>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</si>
  <si>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</si>
  <si>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</si>
  <si>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</si>
  <si>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</si>
  <si>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</si>
  <si>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</si>
  <si>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</si>
  <si>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</si>
  <si>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</si>
  <si>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</si>
  <si>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</si>
  <si>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</si>
  <si>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</si>
  <si>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</si>
  <si>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</si>
  <si>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</si>
  <si>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</si>
  <si>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</si>
  <si>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</si>
  <si>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</si>
  <si>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</si>
  <si>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</si>
  <si>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</si>
  <si>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</si>
  <si>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</si>
  <si>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</si>
  <si>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</si>
  <si>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</si>
  <si>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</si>
  <si>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</si>
  <si>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</si>
  <si>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</si>
  <si>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</si>
  <si>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</si>
  <si>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</si>
  <si>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</si>
  <si>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</si>
  <si>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</si>
  <si>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</si>
  <si>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</si>
  <si>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</si>
  <si>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</si>
  <si>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</si>
  <si>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</si>
  <si>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</si>
  <si>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</si>
  <si>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</si>
  <si>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</si>
  <si>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</si>
  <si>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</si>
  <si>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</si>
  <si>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</si>
  <si>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</si>
  <si>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</si>
  <si>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</si>
  <si>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</si>
  <si>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</si>
  <si>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</si>
  <si>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</si>
  <si>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</si>
  <si>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</si>
  <si>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</si>
  <si>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</si>
  <si>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</si>
  <si>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</si>
  <si>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</si>
  <si>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</si>
  <si>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</si>
  <si>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</si>
  <si>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</si>
  <si>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</si>
  <si>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</si>
  <si>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</si>
  <si>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</si>
  <si>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</si>
  <si>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</si>
  <si>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</si>
  <si>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</si>
  <si>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</si>
  <si>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</si>
  <si>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</si>
  <si>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</si>
  <si>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</si>
  <si>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</si>
  <si>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</si>
  <si>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</si>
  <si>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</si>
  <si>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</si>
  <si>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</si>
  <si>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</si>
  <si>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</si>
  <si>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</si>
  <si>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</si>
  <si>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</si>
  <si>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</si>
  <si>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</si>
  <si>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</si>
  <si>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</si>
  <si>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</si>
  <si>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</si>
  <si>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</si>
  <si>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</si>
  <si>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</si>
  <si>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</si>
  <si>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</si>
  <si>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</si>
  <si>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</si>
  <si>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</si>
  <si>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</si>
  <si>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</si>
  <si>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</si>
  <si>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</si>
  <si>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</si>
  <si>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</si>
  <si>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</si>
  <si>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</si>
  <si>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</si>
  <si>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</si>
  <si>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</si>
  <si>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</si>
  <si>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</si>
  <si>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</si>
  <si>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</si>
  <si>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</si>
  <si>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</si>
  <si>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</si>
  <si>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</si>
  <si>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</si>
  <si>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</si>
  <si>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</si>
  <si>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</si>
  <si>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</si>
  <si>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</si>
  <si>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</si>
  <si>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</si>
  <si>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</si>
  <si>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</si>
  <si>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</si>
  <si>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</si>
  <si>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</si>
  <si>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</si>
  <si>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</si>
  <si>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</si>
  <si>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</si>
  <si>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</si>
  <si>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</si>
  <si>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</si>
  <si>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</si>
  <si>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</si>
  <si>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</si>
  <si>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</si>
  <si>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</si>
  <si>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</si>
  <si>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</si>
  <si>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</si>
  <si>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</si>
  <si>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</si>
  <si>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</si>
  <si>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</si>
  <si>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</si>
  <si>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</si>
  <si>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</si>
  <si>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</si>
  <si>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</si>
  <si>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</si>
  <si>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</si>
  <si>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</si>
  <si>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</si>
  <si>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</si>
  <si>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</si>
  <si>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</si>
  <si>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</si>
  <si>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</si>
  <si>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</si>
  <si>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</si>
  <si>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</si>
  <si>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</si>
  <si>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</si>
  <si>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</si>
  <si>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</si>
  <si>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</si>
  <si>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</si>
  <si>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</si>
  <si>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</si>
  <si>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</si>
  <si>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</si>
  <si>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</si>
  <si>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</si>
  <si>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</si>
  <si>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</si>
  <si>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</si>
  <si>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</si>
  <si>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</si>
  <si>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</si>
  <si>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</si>
  <si>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</si>
  <si>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</si>
  <si>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</si>
  <si>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</si>
  <si>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</si>
  <si>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</si>
  <si>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</si>
  <si>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</si>
  <si>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</si>
  <si>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</si>
  <si>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</si>
  <si>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</si>
  <si>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</si>
  <si>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</si>
  <si>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</si>
  <si>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</si>
  <si>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</si>
  <si>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</si>
  <si>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</si>
  <si>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</si>
  <si>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</si>
  <si>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</si>
  <si>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</si>
  <si>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</si>
  <si>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</si>
  <si>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</si>
  <si>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</si>
  <si>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</si>
  <si>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</si>
  <si>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</si>
  <si>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</si>
  <si>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</si>
  <si>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</si>
  <si>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</si>
  <si>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</si>
  <si>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</si>
  <si>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</si>
  <si>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</si>
  <si>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</si>
  <si>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</si>
  <si>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</si>
  <si>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</si>
  <si>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</si>
  <si>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</si>
  <si>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</si>
  <si>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</si>
  <si>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</si>
  <si>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</si>
  <si>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</si>
  <si>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</si>
  <si>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</si>
  <si>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</si>
  <si>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</si>
  <si>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</si>
  <si>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</si>
  <si>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</si>
  <si>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</si>
  <si>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</si>
  <si>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</si>
  <si>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</si>
  <si>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</si>
  <si>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</si>
  <si>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</si>
  <si>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</si>
  <si>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</si>
  <si>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</si>
  <si>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</si>
  <si>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</si>
  <si>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</si>
  <si>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</si>
  <si>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</si>
  <si>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</si>
  <si>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</si>
  <si>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</si>
  <si>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</si>
  <si>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</si>
  <si>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</si>
  <si>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</si>
  <si>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</si>
  <si>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</si>
  <si>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</si>
  <si>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</si>
  <si>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</si>
  <si>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</si>
  <si>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</si>
  <si>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</si>
  <si>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</si>
  <si>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</si>
  <si>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</si>
  <si>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</si>
  <si>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</si>
  <si>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</si>
  <si>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</si>
  <si>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</si>
  <si>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</si>
  <si>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</si>
  <si>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</si>
  <si>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</si>
  <si>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</si>
  <si>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</si>
  <si>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</si>
  <si>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</si>
  <si>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</si>
  <si>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</si>
  <si>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</si>
  <si>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</si>
  <si>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</si>
  <si>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</si>
  <si>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</si>
  <si>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</si>
  <si>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</si>
  <si>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</si>
  <si>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</si>
  <si>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</si>
  <si>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</si>
  <si>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</si>
  <si>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</si>
  <si>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</si>
  <si>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</si>
  <si>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</si>
  <si>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</si>
  <si>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</si>
  <si>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</si>
  <si>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</si>
  <si>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</si>
  <si>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</si>
  <si>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</si>
  <si>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</si>
  <si>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</si>
  <si>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</si>
  <si>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</si>
  <si>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</si>
  <si>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</si>
  <si>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</si>
  <si>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</si>
  <si>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</si>
  <si>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</si>
  <si>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</si>
  <si>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</si>
  <si>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</si>
  <si>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</si>
  <si>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</si>
  <si>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</si>
  <si>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</si>
  <si>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</si>
  <si>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</si>
  <si>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</si>
  <si>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</si>
  <si>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</si>
  <si>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</si>
  <si>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</si>
  <si>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</si>
  <si>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</si>
  <si>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</si>
  <si>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</si>
  <si>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</si>
  <si>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</si>
  <si>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</si>
  <si>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</si>
  <si>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</si>
  <si>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</si>
  <si>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</si>
  <si>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</si>
  <si>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</si>
  <si>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</si>
  <si>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</si>
  <si>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</si>
  <si>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</si>
  <si>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</si>
  <si>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</si>
  <si>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</si>
  <si>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</si>
  <si>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</si>
  <si>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</si>
  <si>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</si>
  <si>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</si>
  <si>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</si>
  <si>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</si>
  <si>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</si>
  <si>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</si>
  <si>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</si>
  <si>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</si>
  <si>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</si>
  <si>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</si>
  <si>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</si>
  <si>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</si>
  <si>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</si>
  <si>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</si>
  <si>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</si>
  <si>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</si>
  <si>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</si>
  <si>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</si>
  <si>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</si>
  <si>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</si>
  <si>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</si>
  <si>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</si>
  <si>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</si>
  <si>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</si>
  <si>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</si>
  <si>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</si>
  <si>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</si>
  <si>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</si>
  <si>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</si>
  <si>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</si>
  <si>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</si>
  <si>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</si>
  <si>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</si>
  <si>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</si>
  <si>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</si>
  <si>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</si>
  <si>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</si>
  <si>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</si>
  <si>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</si>
  <si>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</si>
  <si>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</si>
  <si>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</si>
  <si>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</si>
  <si>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</si>
  <si>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</si>
  <si>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</si>
  <si>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</si>
  <si>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</si>
  <si>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</si>
  <si>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</si>
  <si>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</si>
  <si>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</si>
  <si>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</si>
  <si>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</si>
  <si>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</si>
  <si>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</si>
  <si>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</si>
  <si>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</si>
  <si>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</si>
  <si>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</si>
  <si>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</si>
  <si>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</si>
  <si>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</si>
  <si>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</si>
  <si>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</si>
  <si>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</si>
  <si>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</si>
  <si>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</si>
  <si>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</si>
  <si>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</si>
  <si>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</si>
  <si>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</si>
  <si>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</si>
  <si>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</si>
  <si>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</si>
  <si>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</si>
  <si>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</si>
  <si>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</si>
  <si>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</si>
  <si>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</si>
  <si>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</si>
  <si>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</si>
  <si>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</si>
  <si>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</si>
  <si>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</si>
  <si>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</si>
  <si>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</si>
  <si>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</si>
  <si>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</si>
  <si>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</si>
  <si>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</si>
  <si>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</si>
  <si>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</si>
  <si>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</si>
  <si>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</si>
  <si>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</si>
  <si>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</si>
  <si>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</si>
  <si>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</si>
  <si>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</si>
  <si>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</si>
  <si>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</si>
  <si>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</si>
  <si>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</si>
  <si>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</si>
  <si>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</si>
  <si>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</si>
  <si>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</si>
  <si>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</si>
  <si>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</si>
  <si>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</si>
  <si>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</si>
  <si>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</si>
  <si>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</si>
  <si>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</si>
  <si>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</si>
  <si>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</si>
  <si>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</si>
  <si>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</si>
  <si>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</si>
  <si>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</si>
  <si>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</si>
  <si>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</si>
  <si>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if_75%_RevE.tfx: Case number for file used to start calculation (&lt;0 = Skip case)</t>
  </si>
  <si>
    <t>INPUTS - C:\Users\Admin\Documents\Thermoflow\MYFILES29\UJTAW_What if_50%_RevE.tfx: Case number for file used to start calculation (&lt;0 = Skip case)</t>
  </si>
  <si>
    <t>kPa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</si>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</sst>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"/>
    <numFmt numFmtId="166" formatCode="0.000"/>
    <numFmt numFmtId="167" formatCode="_(* #,##0_);_(* \(#,##0\);_(* &quot;-&quot;??_);_(@_)"/>
    <numFmt numFmtId="168" formatCode="0.0000"/>
    <numFmt numFmtId="169" formatCode="0.0##"/>
    <numFmt numFmtId="170" formatCode="0.0#"/>
    <numFmt numFmtId="171" formatCode="0.0###"/>
    <numFmt numFmtId="172" formatCode="0.0####E-00"/>
    <numFmt numFmtId="173" formatCode="0.0####"/>
    <numFmt numFmtId="174" formatCode="0.0#####"/>
    <numFmt numFmtId="175" formatCode="#,##0.0"/>
  </numFmts>
  <fonts count="1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sz val="12"/>
      <color rgb="FF595959"/>
      <name val="Calibri"/>
      <family val="2"/>
      <scheme val="minor"/>
    </font>
    <font>
      <b/>
      <sz val="10"/>
      <name val="Calibri Body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8" fillId="0" borderId="0"/>
    <xf numFmtId="0" fontId="1" fillId="0" borderId="0"/>
  </cellStyleXfs>
  <cellXfs count="16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0" fillId="0" borderId="12" xfId="0" applyBorder="1"/>
    <xf numFmtId="0" fontId="6" fillId="0" borderId="0" xfId="4"/>
    <xf numFmtId="0" fontId="6" fillId="3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4" borderId="2" xfId="0" applyFill="1" applyBorder="1"/>
    <xf numFmtId="0" fontId="0" fillId="5" borderId="2" xfId="0" applyFill="1" applyBorder="1"/>
    <xf numFmtId="0" fontId="0" fillId="0" borderId="5" xfId="0" applyBorder="1"/>
    <xf numFmtId="0" fontId="0" fillId="0" borderId="3" xfId="0" applyBorder="1"/>
    <xf numFmtId="166" fontId="6" fillId="6" borderId="2" xfId="4" applyNumberFormat="1" applyFill="1" applyBorder="1"/>
    <xf numFmtId="0" fontId="6" fillId="0" borderId="5" xfId="4" applyBorder="1"/>
    <xf numFmtId="0" fontId="6" fillId="0" borderId="0" xfId="4" applyAlignment="1">
      <alignment horizontal="center" vertical="center"/>
    </xf>
    <xf numFmtId="166" fontId="6" fillId="0" borderId="0" xfId="4" applyNumberFormat="1" applyAlignment="1">
      <alignment vertical="center"/>
    </xf>
    <xf numFmtId="165" fontId="6" fillId="0" borderId="0" xfId="4" applyNumberFormat="1" applyAlignment="1">
      <alignment vertical="center"/>
    </xf>
    <xf numFmtId="9" fontId="0" fillId="0" borderId="0" xfId="3" applyFont="1"/>
    <xf numFmtId="165" fontId="0" fillId="0" borderId="0" xfId="0" applyNumberFormat="1"/>
    <xf numFmtId="9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0" fillId="0" borderId="6" xfId="0" applyBorder="1"/>
    <xf numFmtId="166" fontId="6" fillId="0" borderId="1" xfId="4" applyNumberFormat="1" applyBorder="1"/>
    <xf numFmtId="0" fontId="6" fillId="0" borderId="14" xfId="4" applyBorder="1"/>
    <xf numFmtId="0" fontId="7" fillId="0" borderId="0" xfId="0" applyFont="1"/>
    <xf numFmtId="0" fontId="7" fillId="0" borderId="0" xfId="0" applyFont="1" applyAlignment="1">
      <alignment horizontal="left" vertical="center"/>
    </xf>
    <xf numFmtId="0" fontId="6" fillId="0" borderId="0" xfId="4" applyAlignment="1">
      <alignment vertical="center"/>
    </xf>
    <xf numFmtId="0" fontId="0" fillId="4" borderId="4" xfId="0" applyFill="1" applyBorder="1"/>
    <xf numFmtId="0" fontId="0" fillId="0" borderId="4" xfId="0" applyBorder="1"/>
    <xf numFmtId="0" fontId="0" fillId="0" borderId="7" xfId="0" applyBorder="1"/>
    <xf numFmtId="0" fontId="0" fillId="0" borderId="15" xfId="0" applyBorder="1"/>
    <xf numFmtId="166" fontId="6" fillId="0" borderId="4" xfId="4" applyNumberFormat="1" applyBorder="1"/>
    <xf numFmtId="0" fontId="6" fillId="0" borderId="16" xfId="4" applyBorder="1"/>
    <xf numFmtId="166" fontId="6" fillId="0" borderId="0" xfId="4" applyNumberFormat="1"/>
    <xf numFmtId="0" fontId="3" fillId="4" borderId="0" xfId="0" applyFont="1" applyFill="1" applyAlignment="1">
      <alignment horizontal="center" vertical="center"/>
    </xf>
    <xf numFmtId="0" fontId="0" fillId="0" borderId="2" xfId="0" applyBorder="1"/>
    <xf numFmtId="166" fontId="6" fillId="0" borderId="2" xfId="4" applyNumberFormat="1" applyBorder="1"/>
    <xf numFmtId="0" fontId="0" fillId="0" borderId="17" xfId="0" applyBorder="1"/>
    <xf numFmtId="167" fontId="0" fillId="0" borderId="0" xfId="2" applyNumberFormat="1" applyFont="1"/>
    <xf numFmtId="2" fontId="0" fillId="0" borderId="0" xfId="0" applyNumberFormat="1"/>
    <xf numFmtId="0" fontId="0" fillId="0" borderId="14" xfId="0" applyBorder="1"/>
    <xf numFmtId="0" fontId="0" fillId="0" borderId="16" xfId="0" applyBorder="1"/>
    <xf numFmtId="0" fontId="6" fillId="5" borderId="0" xfId="4" applyFill="1" applyAlignment="1">
      <alignment horizontal="center" vertical="center"/>
    </xf>
    <xf numFmtId="2" fontId="6" fillId="3" borderId="0" xfId="4" applyNumberFormat="1" applyFill="1" applyAlignment="1">
      <alignment vertical="center"/>
    </xf>
    <xf numFmtId="2" fontId="6" fillId="0" borderId="0" xfId="4" applyNumberFormat="1" applyAlignment="1">
      <alignment vertical="center"/>
    </xf>
    <xf numFmtId="1" fontId="6" fillId="0" borderId="0" xfId="4" applyNumberFormat="1"/>
    <xf numFmtId="2" fontId="9" fillId="3" borderId="0" xfId="5" applyNumberFormat="1" applyFont="1" applyFill="1" applyAlignment="1">
      <alignment horizontal="right" vertical="center" readingOrder="1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165" fontId="6" fillId="0" borderId="0" xfId="4" applyNumberFormat="1"/>
    <xf numFmtId="165" fontId="6" fillId="3" borderId="0" xfId="4" applyNumberFormat="1" applyFill="1"/>
    <xf numFmtId="165" fontId="6" fillId="3" borderId="0" xfId="4" applyNumberFormat="1" applyFill="1" applyAlignment="1">
      <alignment vertical="center"/>
    </xf>
    <xf numFmtId="165" fontId="6" fillId="0" borderId="0" xfId="4" applyNumberFormat="1" applyAlignment="1">
      <alignment horizontal="center" vertical="center"/>
    </xf>
    <xf numFmtId="2" fontId="6" fillId="0" borderId="0" xfId="4" applyNumberFormat="1"/>
    <xf numFmtId="2" fontId="1" fillId="0" borderId="0" xfId="4" applyNumberFormat="1" applyFont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2" borderId="0" xfId="5" applyFill="1"/>
    <xf numFmtId="0" fontId="8" fillId="0" borderId="0" xfId="5"/>
    <xf numFmtId="2" fontId="8" fillId="0" borderId="0" xfId="5" applyNumberFormat="1"/>
    <xf numFmtId="168" fontId="8" fillId="0" borderId="0" xfId="5" applyNumberFormat="1"/>
    <xf numFmtId="1" fontId="8" fillId="0" borderId="0" xfId="5" applyNumberFormat="1"/>
    <xf numFmtId="165" fontId="8" fillId="5" borderId="0" xfId="5" applyNumberFormat="1" applyFill="1"/>
    <xf numFmtId="0" fontId="8" fillId="5" borderId="13" xfId="5" applyFill="1" applyBorder="1"/>
    <xf numFmtId="2" fontId="8" fillId="5" borderId="0" xfId="5" applyNumberFormat="1" applyFill="1"/>
    <xf numFmtId="0" fontId="8" fillId="0" borderId="0" xfId="5" applyAlignment="1">
      <alignment horizontal="center" vertical="center"/>
    </xf>
    <xf numFmtId="2" fontId="14" fillId="5" borderId="0" xfId="0" applyNumberFormat="1" applyFont="1" applyFill="1"/>
    <xf numFmtId="0" fontId="8" fillId="3" borderId="0" xfId="5" applyFill="1"/>
    <xf numFmtId="0" fontId="8" fillId="3" borderId="0" xfId="5" applyFill="1" applyAlignment="1">
      <alignment horizontal="center" vertical="center"/>
    </xf>
    <xf numFmtId="0" fontId="5" fillId="0" borderId="0" xfId="5" applyFont="1" applyAlignment="1">
      <alignment vertical="center" wrapText="1"/>
    </xf>
    <xf numFmtId="0" fontId="8" fillId="0" borderId="18" xfId="5" applyBorder="1" applyAlignment="1">
      <alignment horizontal="center" vertical="center"/>
    </xf>
    <xf numFmtId="0" fontId="8" fillId="0" borderId="19" xfId="5" applyBorder="1" applyAlignment="1">
      <alignment horizontal="center" vertical="center"/>
    </xf>
    <xf numFmtId="0" fontId="8" fillId="0" borderId="20" xfId="5" applyBorder="1" applyAlignment="1">
      <alignment horizontal="center" vertical="center"/>
    </xf>
    <xf numFmtId="0" fontId="8" fillId="0" borderId="0" xfId="5" applyFill="1"/>
    <xf numFmtId="9" fontId="8" fillId="0" borderId="0" xfId="3" applyFont="1"/>
    <xf numFmtId="1" fontId="8" fillId="0" borderId="0" xfId="5" applyNumberFormat="1" applyFill="1"/>
    <xf numFmtId="0" fontId="5" fillId="0" borderId="0" xfId="5" applyFont="1" applyFill="1" applyAlignment="1">
      <alignment vertical="center" wrapText="1"/>
    </xf>
    <xf numFmtId="2" fontId="8" fillId="0" borderId="0" xfId="5" applyNumberFormat="1" applyFill="1"/>
    <xf numFmtId="0" fontId="8" fillId="0" borderId="0" xfId="5" applyFill="1" applyAlignment="1">
      <alignment vertical="center"/>
    </xf>
    <xf numFmtId="0" fontId="13" fillId="0" borderId="0" xfId="5" applyFont="1" applyFill="1"/>
    <xf numFmtId="0" fontId="0" fillId="0" borderId="0" xfId="0" applyFill="1"/>
    <xf numFmtId="0" fontId="6" fillId="7" borderId="0" xfId="4" applyFill="1"/>
    <xf numFmtId="165" fontId="6" fillId="7" borderId="0" xfId="4" applyNumberFormat="1" applyFill="1" applyAlignment="1">
      <alignment vertical="center"/>
    </xf>
    <xf numFmtId="1" fontId="8" fillId="7" borderId="0" xfId="5" applyNumberFormat="1" applyFill="1"/>
    <xf numFmtId="2" fontId="9" fillId="7" borderId="0" xfId="5" applyNumberFormat="1" applyFont="1" applyFill="1" applyAlignment="1">
      <alignment horizontal="right" vertical="center" readingOrder="1"/>
    </xf>
    <xf numFmtId="2" fontId="10" fillId="7" borderId="0" xfId="0" applyNumberFormat="1" applyFont="1" applyFill="1" applyAlignment="1">
      <alignment horizontal="center" vertical="center" readingOrder="1"/>
    </xf>
    <xf numFmtId="0" fontId="8" fillId="7" borderId="0" xfId="5" applyFill="1"/>
    <xf numFmtId="165" fontId="8" fillId="7" borderId="0" xfId="5" applyNumberFormat="1" applyFill="1"/>
    <xf numFmtId="0" fontId="1" fillId="0" borderId="0" xfId="6"/>
    <xf numFmtId="0" fontId="1" fillId="0" borderId="0" xfId="6" applyAlignment="1"/>
    <xf numFmtId="0" fontId="1" fillId="8" borderId="0" xfId="6" applyFill="1" applyBorder="1" applyAlignment="1"/>
    <xf numFmtId="0" fontId="1" fillId="8" borderId="1" xfId="6" applyFill="1" applyBorder="1"/>
    <xf numFmtId="49" fontId="1" fillId="0" borderId="1" xfId="6" applyNumberFormat="1" applyFont="1" applyBorder="1" applyAlignment="1">
      <alignment horizontal="left"/>
    </xf>
    <xf numFmtId="0" fontId="1" fillId="8" borderId="2" xfId="6" applyFill="1" applyBorder="1"/>
    <xf numFmtId="0" fontId="1" fillId="8" borderId="3" xfId="6" applyFill="1" applyBorder="1" applyAlignment="1"/>
    <xf numFmtId="49" fontId="1" fillId="0" borderId="4" xfId="6" applyNumberFormat="1" applyFont="1" applyBorder="1" applyAlignment="1">
      <alignment horizontal="left"/>
    </xf>
    <xf numFmtId="0" fontId="15" fillId="9" borderId="5" xfId="6" applyFont="1" applyFill="1" applyBorder="1" applyAlignment="1">
      <alignment horizontal="center"/>
    </xf>
    <xf numFmtId="0" fontId="1" fillId="8" borderId="6" xfId="6" applyFill="1" applyBorder="1"/>
    <xf numFmtId="0" fontId="15" fillId="10" borderId="6" xfId="6" applyFont="1" applyFill="1" applyBorder="1" applyAlignment="1">
      <alignment horizontal="center"/>
    </xf>
    <xf numFmtId="0" fontId="15" fillId="11" borderId="6" xfId="6" applyFont="1" applyFill="1" applyBorder="1" applyAlignment="1">
      <alignment horizontal="center"/>
    </xf>
    <xf numFmtId="0" fontId="15" fillId="11" borderId="7" xfId="6" applyFont="1" applyFill="1" applyBorder="1" applyAlignment="1">
      <alignment horizontal="center"/>
    </xf>
    <xf numFmtId="0" fontId="1" fillId="10" borderId="21" xfId="6" applyFont="1" applyFill="1" applyBorder="1" applyAlignment="1">
      <alignment horizontal="left" wrapText="1"/>
    </xf>
    <xf numFmtId="0" fontId="1" fillId="11" borderId="21" xfId="6" applyFont="1" applyFill="1" applyBorder="1" applyAlignment="1">
      <alignment horizontal="left" wrapText="1"/>
    </xf>
    <xf numFmtId="0" fontId="1" fillId="11" borderId="8" xfId="6" applyFont="1" applyFill="1" applyBorder="1" applyAlignment="1">
      <alignment horizontal="left" wrapText="1"/>
    </xf>
    <xf numFmtId="0" fontId="1" fillId="8" borderId="5" xfId="6" applyFill="1" applyBorder="1"/>
    <xf numFmtId="0" fontId="1" fillId="8" borderId="6" xfId="6" applyFill="1" applyBorder="1" applyAlignment="1">
      <alignment horizontal="right"/>
    </xf>
    <xf numFmtId="0" fontId="1" fillId="10" borderId="6" xfId="6" applyFont="1" applyFill="1" applyBorder="1" applyAlignment="1">
      <alignment horizontal="center"/>
    </xf>
    <xf numFmtId="0" fontId="1" fillId="11" borderId="6" xfId="6" applyFont="1" applyFill="1" applyBorder="1" applyAlignment="1">
      <alignment horizontal="center"/>
    </xf>
    <xf numFmtId="0" fontId="1" fillId="11" borderId="7" xfId="6" applyFont="1" applyFill="1" applyBorder="1" applyAlignment="1">
      <alignment horizontal="center"/>
    </xf>
    <xf numFmtId="0" fontId="3" fillId="10" borderId="8" xfId="6" applyFont="1" applyFill="1" applyBorder="1" applyAlignment="1">
      <alignment horizontal="left"/>
    </xf>
    <xf numFmtId="0" fontId="3" fillId="10" borderId="7" xfId="6" applyFont="1" applyFill="1" applyBorder="1" applyAlignment="1">
      <alignment horizontal="center"/>
    </xf>
    <xf numFmtId="0" fontId="15" fillId="10" borderId="7" xfId="6" applyFont="1" applyFill="1" applyBorder="1" applyAlignment="1">
      <alignment horizontal="center"/>
    </xf>
    <xf numFmtId="0" fontId="3" fillId="11" borderId="8" xfId="6" applyFont="1" applyFill="1" applyBorder="1" applyAlignment="1">
      <alignment horizontal="left"/>
    </xf>
    <xf numFmtId="0" fontId="3" fillId="11" borderId="7" xfId="6" applyFont="1" applyFill="1" applyBorder="1" applyAlignment="1">
      <alignment horizontal="center"/>
    </xf>
    <xf numFmtId="0" fontId="16" fillId="0" borderId="6" xfId="6" applyFont="1" applyFill="1" applyBorder="1" applyAlignment="1">
      <alignment horizontal="center"/>
    </xf>
    <xf numFmtId="0" fontId="5" fillId="9" borderId="5" xfId="6" applyFont="1" applyFill="1" applyBorder="1" applyAlignment="1">
      <alignment horizontal="center"/>
    </xf>
    <xf numFmtId="0" fontId="5" fillId="8" borderId="6" xfId="6" applyFont="1" applyFill="1" applyBorder="1"/>
    <xf numFmtId="0" fontId="5" fillId="12" borderId="6" xfId="6" applyFont="1" applyFill="1" applyBorder="1" applyAlignment="1">
      <alignment horizontal="center"/>
    </xf>
    <xf numFmtId="0" fontId="5" fillId="10" borderId="7" xfId="6" applyFont="1" applyFill="1" applyBorder="1" applyAlignment="1">
      <alignment horizontal="center"/>
    </xf>
    <xf numFmtId="0" fontId="5" fillId="10" borderId="6" xfId="6" applyFont="1" applyFill="1" applyBorder="1" applyAlignment="1">
      <alignment horizontal="center"/>
    </xf>
    <xf numFmtId="0" fontId="5" fillId="11" borderId="7" xfId="6" applyFont="1" applyFill="1" applyBorder="1" applyAlignment="1">
      <alignment horizontal="center"/>
    </xf>
    <xf numFmtId="0" fontId="5" fillId="11" borderId="6" xfId="6" applyFont="1" applyFill="1" applyBorder="1" applyAlignment="1">
      <alignment horizontal="center"/>
    </xf>
    <xf numFmtId="1" fontId="15" fillId="10" borderId="6" xfId="6" applyNumberFormat="1" applyFont="1" applyFill="1" applyBorder="1" applyAlignment="1">
      <alignment horizontal="center"/>
    </xf>
    <xf numFmtId="169" fontId="15" fillId="10" borderId="6" xfId="6" applyNumberFormat="1" applyFont="1" applyFill="1" applyBorder="1" applyAlignment="1">
      <alignment horizontal="center"/>
    </xf>
    <xf numFmtId="170" fontId="15" fillId="10" borderId="6" xfId="6" applyNumberFormat="1" applyFont="1" applyFill="1" applyBorder="1" applyAlignment="1">
      <alignment horizontal="center"/>
    </xf>
    <xf numFmtId="165" fontId="15" fillId="10" borderId="6" xfId="6" applyNumberFormat="1" applyFont="1" applyFill="1" applyBorder="1" applyAlignment="1">
      <alignment horizontal="center"/>
    </xf>
    <xf numFmtId="171" fontId="15" fillId="10" borderId="6" xfId="6" applyNumberFormat="1" applyFont="1" applyFill="1" applyBorder="1" applyAlignment="1">
      <alignment horizontal="center"/>
    </xf>
    <xf numFmtId="172" fontId="15" fillId="10" borderId="6" xfId="6" applyNumberFormat="1" applyFont="1" applyFill="1" applyBorder="1" applyAlignment="1">
      <alignment horizontal="center"/>
    </xf>
    <xf numFmtId="173" fontId="15" fillId="10" borderId="6" xfId="6" applyNumberFormat="1" applyFont="1" applyFill="1" applyBorder="1" applyAlignment="1">
      <alignment horizontal="center"/>
    </xf>
    <xf numFmtId="174" fontId="15" fillId="10" borderId="6" xfId="6" applyNumberFormat="1" applyFont="1" applyFill="1" applyBorder="1" applyAlignment="1">
      <alignment horizontal="center"/>
    </xf>
    <xf numFmtId="1" fontId="5" fillId="10" borderId="6" xfId="6" applyNumberFormat="1" applyFont="1" applyFill="1" applyBorder="1" applyAlignment="1">
      <alignment horizontal="center"/>
    </xf>
    <xf numFmtId="169" fontId="15" fillId="11" borderId="6" xfId="6" applyNumberFormat="1" applyFont="1" applyFill="1" applyBorder="1" applyAlignment="1">
      <alignment horizontal="center"/>
    </xf>
    <xf numFmtId="170" fontId="15" fillId="11" borderId="6" xfId="6" applyNumberFormat="1" applyFont="1" applyFill="1" applyBorder="1" applyAlignment="1">
      <alignment horizontal="center"/>
    </xf>
    <xf numFmtId="3" fontId="15" fillId="11" borderId="6" xfId="6" applyNumberFormat="1" applyFont="1" applyFill="1" applyBorder="1" applyAlignment="1">
      <alignment horizontal="center"/>
    </xf>
    <xf numFmtId="175" fontId="15" fillId="11" borderId="6" xfId="6" applyNumberFormat="1" applyFont="1" applyFill="1" applyBorder="1" applyAlignment="1">
      <alignment horizontal="center"/>
    </xf>
    <xf numFmtId="1" fontId="15" fillId="11" borderId="6" xfId="6" applyNumberFormat="1" applyFont="1" applyFill="1" applyBorder="1" applyAlignment="1">
      <alignment horizontal="center"/>
    </xf>
    <xf numFmtId="15" fontId="15" fillId="11" borderId="6" xfId="6" applyNumberFormat="1" applyFont="1" applyFill="1" applyBorder="1" applyAlignment="1">
      <alignment horizontal="center"/>
    </xf>
    <xf numFmtId="165" fontId="15" fillId="11" borderId="6" xfId="6" applyNumberFormat="1" applyFont="1" applyFill="1" applyBorder="1" applyAlignment="1">
      <alignment horizontal="center"/>
    </xf>
    <xf numFmtId="171" fontId="15" fillId="11" borderId="6" xfId="6" applyNumberFormat="1" applyFont="1" applyFill="1" applyBorder="1" applyAlignment="1">
      <alignment horizontal="center"/>
    </xf>
    <xf numFmtId="172" fontId="15" fillId="11" borderId="6" xfId="6" applyNumberFormat="1" applyFont="1" applyFill="1" applyBorder="1" applyAlignment="1">
      <alignment horizontal="center"/>
    </xf>
    <xf numFmtId="173" fontId="15" fillId="11" borderId="6" xfId="6" applyNumberFormat="1" applyFont="1" applyFill="1" applyBorder="1" applyAlignment="1">
      <alignment horizontal="center"/>
    </xf>
    <xf numFmtId="174" fontId="15" fillId="11" borderId="6" xfId="6" applyNumberFormat="1" applyFont="1" applyFill="1" applyBorder="1" applyAlignment="1">
      <alignment horizontal="center"/>
    </xf>
    <xf numFmtId="169" fontId="5" fillId="11" borderId="6" xfId="6" applyNumberFormat="1" applyFont="1" applyFill="1" applyBorder="1" applyAlignment="1">
      <alignment horizontal="center"/>
    </xf>
    <xf numFmtId="170" fontId="5" fillId="11" borderId="6" xfId="6" applyNumberFormat="1" applyFont="1" applyFill="1" applyBorder="1" applyAlignment="1">
      <alignment horizontal="center"/>
    </xf>
    <xf numFmtId="3" fontId="5" fillId="11" borderId="6" xfId="6" applyNumberFormat="1" applyFont="1" applyFill="1" applyBorder="1" applyAlignment="1">
      <alignment horizontal="center"/>
    </xf>
    <xf numFmtId="175" fontId="5" fillId="11" borderId="6" xfId="6" applyNumberFormat="1" applyFont="1" applyFill="1" applyBorder="1" applyAlignment="1">
      <alignment horizontal="center"/>
    </xf>
    <xf numFmtId="1" fontId="5" fillId="11" borderId="6" xfId="6" applyNumberFormat="1" applyFont="1" applyFill="1" applyBorder="1" applyAlignment="1">
      <alignment horizontal="center"/>
    </xf>
    <xf numFmtId="15" fontId="5" fillId="11" borderId="6" xfId="6" applyNumberFormat="1" applyFont="1" applyFill="1" applyBorder="1" applyAlignment="1">
      <alignment horizontal="center"/>
    </xf>
    <xf numFmtId="165" fontId="5" fillId="11" borderId="6" xfId="6" applyNumberFormat="1" applyFont="1" applyFill="1" applyBorder="1" applyAlignment="1">
      <alignment horizontal="center"/>
    </xf>
    <xf numFmtId="171" fontId="5" fillId="11" borderId="6" xfId="6" applyNumberFormat="1" applyFont="1" applyFill="1" applyBorder="1" applyAlignment="1">
      <alignment horizontal="center"/>
    </xf>
    <xf numFmtId="172" fontId="5" fillId="11" borderId="6" xfId="6" applyNumberFormat="1" applyFont="1" applyFill="1" applyBorder="1" applyAlignment="1">
      <alignment horizontal="center"/>
    </xf>
    <xf numFmtId="173" fontId="5" fillId="11" borderId="6" xfId="6" applyNumberFormat="1" applyFont="1" applyFill="1" applyBorder="1" applyAlignment="1">
      <alignment horizontal="center"/>
    </xf>
    <xf numFmtId="174" fontId="5" fillId="11" borderId="6" xfId="6" applyNumberFormat="1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0" xfId="4" applyFont="1" applyFill="1" applyBorder="1" applyAlignment="1">
      <alignment horizontal="center" vertical="center" wrapText="1"/>
    </xf>
    <xf numFmtId="0" fontId="1" fillId="3" borderId="11" xfId="4" applyFont="1" applyFill="1" applyBorder="1" applyAlignment="1">
      <alignment horizontal="center" vertical="center" wrapText="1"/>
    </xf>
    <xf numFmtId="0" fontId="17" fillId="0" borderId="6" xfId="6" applyFont="1" applyFill="1" applyBorder="1" applyAlignment="1">
      <alignment horizontal="center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General</c:formatCode>
                <c:ptCount val="3"/>
                <c:pt idx="0">
                  <c:v>175</c:v>
                </c:pt>
                <c:pt idx="1">
                  <c:v>265</c:v>
                </c:pt>
                <c:pt idx="2">
                  <c:v>350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99.12</c:v>
                </c:pt>
                <c:pt idx="1">
                  <c:v>150.4</c:v>
                </c:pt>
                <c:pt idx="2">
                  <c:v>197.5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71-49CD-850F-748D82A2B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571112"/>
        <c:axId val="240567584"/>
      </c:scatterChart>
      <c:valAx>
        <c:axId val="240571112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67584"/>
        <c:crosses val="autoZero"/>
        <c:crossBetween val="midCat"/>
      </c:valAx>
      <c:valAx>
        <c:axId val="2405675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71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142</c:v>
                </c:pt>
                <c:pt idx="1">
                  <c:v>162.5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90-414A-AB81-EFF70131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575032"/>
        <c:axId val="240575816"/>
      </c:scatterChart>
      <c:valAx>
        <c:axId val="240575032"/>
        <c:scaling>
          <c:orientation val="minMax"/>
          <c:max val="400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75816"/>
        <c:crosses val="autoZero"/>
        <c:crossBetween val="midCat"/>
        <c:majorUnit val="50"/>
      </c:valAx>
      <c:valAx>
        <c:axId val="24057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75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Eng_Info!$R$22:$R$23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Eng_Info!$S$22:$S$23</c:f>
              <c:numCache>
                <c:formatCode>General</c:formatCode>
                <c:ptCount val="2"/>
                <c:pt idx="0">
                  <c:v>531.5</c:v>
                </c:pt>
                <c:pt idx="1">
                  <c:v>536.6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25-41F3-BE86-5B30C89F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569152"/>
        <c:axId val="240576208"/>
      </c:scatterChart>
      <c:valAx>
        <c:axId val="240569152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76208"/>
        <c:crosses val="autoZero"/>
        <c:crossBetween val="midCat"/>
      </c:valAx>
      <c:valAx>
        <c:axId val="2405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6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Eng_Info!$S$31</c:f>
              <c:strCache>
                <c:ptCount val="1"/>
                <c:pt idx="0">
                  <c:v>Ms'-6.6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57688101487314"/>
                  <c:y val="0.17501312335958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Eng_Info!$R$32:$R$33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Eng_Info!$S$32:$S$33</c:f>
              <c:numCache>
                <c:formatCode>0.0</c:formatCode>
                <c:ptCount val="2"/>
                <c:pt idx="0">
                  <c:v>544.79999999999995</c:v>
                </c:pt>
                <c:pt idx="1">
                  <c:v>1105.9000000000001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19-4F4B-97C1-E4C59113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565232"/>
        <c:axId val="240573072"/>
      </c:scatterChart>
      <c:valAx>
        <c:axId val="240565232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73072"/>
        <c:crosses val="autoZero"/>
        <c:crossBetween val="midCat"/>
      </c:valAx>
      <c:valAx>
        <c:axId val="240573072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6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Eng_Info!$S$37:$S$38</c:f>
              <c:numCache>
                <c:formatCode>0.0</c:formatCode>
                <c:ptCount val="2"/>
                <c:pt idx="0">
                  <c:v>1166</c:v>
                </c:pt>
                <c:pt idx="1">
                  <c:v>1188.2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4E-4B5A-96EB-64ECDA58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570328"/>
        <c:axId val="240566016"/>
      </c:scatterChart>
      <c:valAx>
        <c:axId val="240570328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66016"/>
        <c:crosses val="autoZero"/>
        <c:crossBetween val="midCat"/>
      </c:valAx>
      <c:valAx>
        <c:axId val="24056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70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9217" name="ELINK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106680</xdr:rowOff>
    </xdr:from>
    <xdr:to>
      <xdr:col>7</xdr:col>
      <xdr:colOff>1107440</xdr:colOff>
      <xdr:row>32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246529</xdr:colOff>
      <xdr:row>7</xdr:row>
      <xdr:rowOff>138954</xdr:rowOff>
    </xdr:from>
    <xdr:to>
      <xdr:col>30</xdr:col>
      <xdr:colOff>434788</xdr:colOff>
      <xdr:row>23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237564</xdr:colOff>
      <xdr:row>23</xdr:row>
      <xdr:rowOff>121023</xdr:rowOff>
    </xdr:from>
    <xdr:to>
      <xdr:col>30</xdr:col>
      <xdr:colOff>425823</xdr:colOff>
      <xdr:row>38</xdr:row>
      <xdr:rowOff>174811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389965</xdr:colOff>
      <xdr:row>14</xdr:row>
      <xdr:rowOff>49306</xdr:rowOff>
    </xdr:from>
    <xdr:to>
      <xdr:col>15</xdr:col>
      <xdr:colOff>407894</xdr:colOff>
      <xdr:row>29</xdr:row>
      <xdr:rowOff>103094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30</xdr:row>
      <xdr:rowOff>40341</xdr:rowOff>
    </xdr:from>
    <xdr:to>
      <xdr:col>15</xdr:col>
      <xdr:colOff>407894</xdr:colOff>
      <xdr:row>45</xdr:row>
      <xdr:rowOff>94129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P9" sqref="P9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64" t="s">
        <v>7835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7833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0</v>
      </c>
      <c r="F17" s="95">
        <f ca="1">VLOOKUP(B17,input!$M$3:$N$27,2,FALSE)</f>
        <v>0</v>
      </c>
      <c r="G17" s="95">
        <f t="shared" ca="1" si="1"/>
        <v>0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0</v>
      </c>
      <c r="F18" s="95">
        <f ca="1">VLOOKUP(B18,input!$M$3:$N$27,2,FALSE)</f>
        <v>0</v>
      </c>
      <c r="G18" s="95">
        <f t="shared" ca="1" si="1"/>
        <v>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0</v>
      </c>
      <c r="F20" s="95">
        <f ca="1">VLOOKUP(B20,input!$M$3:$N$27,2,FALSE)</f>
        <v>0</v>
      </c>
      <c r="G20" s="95">
        <f t="shared" ca="1" si="1"/>
        <v>0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8.4411754608154297</v>
      </c>
      <c r="E21" s="137">
        <f t="shared" ca="1" si="0"/>
        <v>8.4411754608154297</v>
      </c>
      <c r="F21" s="95" t="e">
        <f ca="1">VLOOKUP(B21,input!$M$3:$N$27,2,FALSE)</f>
        <v>#N/A</v>
      </c>
      <c r="G21" s="95">
        <f t="shared" ca="1" si="1"/>
        <v>8.4411754608154297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172.65180969238281</v>
      </c>
      <c r="E22" s="137">
        <f t="shared" ca="1" si="0"/>
        <v>172.65180969238281</v>
      </c>
      <c r="F22" s="95" t="e">
        <f ca="1">VLOOKUP(B22,input!$M$3:$N$27,2,FALSE)</f>
        <v>#N/A</v>
      </c>
      <c r="G22" s="95">
        <f t="shared" ca="1" si="1"/>
        <v>172.65180969238281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0.47881996631622314</v>
      </c>
      <c r="E46" s="137">
        <f t="shared" ca="1" si="0"/>
        <v>0.47881996631622314</v>
      </c>
      <c r="F46" s="95" t="e">
        <f ca="1">VLOOKUP(B46,input!$M$3:$N$27,2,FALSE)</f>
        <v>#N/A</v>
      </c>
      <c r="G46" s="95">
        <f t="shared" ca="1" si="1"/>
        <v>0.47881996631622314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14.08501148223877</v>
      </c>
      <c r="E58" s="137">
        <f t="shared" ca="1" si="0"/>
        <v>14.08501148223877</v>
      </c>
      <c r="F58" s="95" t="e">
        <f ca="1">VLOOKUP(B58,input!$M$3:$N$27,2,FALSE)</f>
        <v>#N/A</v>
      </c>
      <c r="G58" s="95">
        <f t="shared" ca="1" si="1"/>
        <v>14.08501148223877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292.94381713867187</v>
      </c>
      <c r="E61" s="137">
        <f t="shared" ca="1" si="0"/>
        <v>292.94381713867187</v>
      </c>
      <c r="F61" s="95" t="e">
        <f ca="1">VLOOKUP(B61,input!$M$3:$N$27,2,FALSE)</f>
        <v>#N/A</v>
      </c>
      <c r="G61" s="95">
        <f t="shared" ca="1" si="1"/>
        <v>292.94381713867187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56.723262786865234</v>
      </c>
      <c r="E62" s="137">
        <f t="shared" ca="1" si="0"/>
        <v>56.723262786865234</v>
      </c>
      <c r="F62" s="95" t="e">
        <f ca="1">VLOOKUP(B62,input!$M$3:$N$27,2,FALSE)</f>
        <v>#N/A</v>
      </c>
      <c r="G62" s="95">
        <f t="shared" ca="1" si="1"/>
        <v>56.723262786865234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0.59673398733139038</v>
      </c>
      <c r="E72" s="137">
        <f t="shared" ca="1" si="0"/>
        <v>0.59673398733139038</v>
      </c>
      <c r="F72" s="95" t="e">
        <f ca="1">VLOOKUP(B72,input!$M$3:$N$27,2,FALSE)</f>
        <v>#N/A</v>
      </c>
      <c r="G72" s="95">
        <f t="shared" ca="1" si="1"/>
        <v>0.59673398733139038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133.83659362792969</v>
      </c>
      <c r="E75" s="137">
        <f t="shared" ca="1" si="2"/>
        <v>133.83659362792969</v>
      </c>
      <c r="F75" s="95" t="e">
        <f ca="1">VLOOKUP(B75,input!$M$3:$N$27,2,FALSE)</f>
        <v>#N/A</v>
      </c>
      <c r="G75" s="95">
        <f t="shared" ca="1" si="3"/>
        <v>133.83659362792969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1.3748502731323242</v>
      </c>
      <c r="E86" s="137">
        <f t="shared" ca="1" si="2"/>
        <v>1.3748502731323242</v>
      </c>
      <c r="F86" s="95" t="e">
        <f ca="1">VLOOKUP(B86,input!$M$3:$N$27,2,FALSE)</f>
        <v>#N/A</v>
      </c>
      <c r="G86" s="95">
        <f t="shared" ca="1" si="3"/>
        <v>1.3748502731323242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44.034679412841797</v>
      </c>
      <c r="E89" s="137">
        <f t="shared" ca="1" si="2"/>
        <v>44.034679412841797</v>
      </c>
      <c r="F89" s="95" t="e">
        <f ca="1">VLOOKUP(B89,input!$M$3:$N$27,2,FALSE)</f>
        <v>#N/A</v>
      </c>
      <c r="G89" s="95">
        <f t="shared" ca="1" si="3"/>
        <v>44.034679412841797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263.91238403320312</v>
      </c>
      <c r="E92" s="137">
        <f t="shared" ca="1" si="2"/>
        <v>263.91238403320312</v>
      </c>
      <c r="F92" s="95" t="e">
        <f ca="1">VLOOKUP(B92,input!$M$3:$N$27,2,FALSE)</f>
        <v>#N/A</v>
      </c>
      <c r="G92" s="95">
        <f t="shared" ca="1" si="3"/>
        <v>263.91238403320312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263.91238403320312</v>
      </c>
      <c r="E99" s="137">
        <f t="shared" ca="1" si="2"/>
        <v>263.91238403320312</v>
      </c>
      <c r="F99" s="95" t="e">
        <f ca="1">VLOOKUP(B99,input!$M$3:$N$27,2,FALSE)</f>
        <v>#N/A</v>
      </c>
      <c r="G99" s="95">
        <f t="shared" ca="1" si="3"/>
        <v>263.91238403320312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35.443981170654297</v>
      </c>
      <c r="E103" s="137">
        <f t="shared" ca="1" si="2"/>
        <v>35.443981170654297</v>
      </c>
      <c r="F103" s="95" t="e">
        <f ca="1">VLOOKUP(B103,input!$M$3:$N$27,2,FALSE)</f>
        <v>#N/A</v>
      </c>
      <c r="G103" s="95">
        <f t="shared" ca="1" si="3"/>
        <v>35.443981170654297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546.1619873046875</v>
      </c>
      <c r="E104" s="137">
        <f t="shared" ca="1" si="2"/>
        <v>546.1619873046875</v>
      </c>
      <c r="F104" s="95" t="e">
        <f ca="1">VLOOKUP(B104,input!$M$3:$N$27,2,FALSE)</f>
        <v>#N/A</v>
      </c>
      <c r="G104" s="95">
        <f t="shared" ca="1" si="3"/>
        <v>546.1619873046875</v>
      </c>
    </row>
    <row r="105" spans="1:7" ht="30">
      <c r="A105" s="99" t="s">
        <v>527</v>
      </c>
      <c r="B105" s="108" t="s">
        <v>528</v>
      </c>
      <c r="C105" s="113" t="s">
        <v>529</v>
      </c>
      <c r="D105" s="132">
        <v>2117.993408203125</v>
      </c>
      <c r="E105" s="137">
        <f t="shared" ca="1" si="2"/>
        <v>2117.993408203125</v>
      </c>
      <c r="F105" s="95" t="e">
        <f ca="1">VLOOKUP(B105,input!$M$3:$N$27,2,FALSE)</f>
        <v>#N/A</v>
      </c>
      <c r="G105" s="95">
        <f t="shared" ca="1" si="3"/>
        <v>2117.993408203125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119.814453125</v>
      </c>
      <c r="E106" s="137">
        <f t="shared" ca="1" si="2"/>
        <v>119.814453125</v>
      </c>
      <c r="F106" s="95" t="e">
        <f ca="1">VLOOKUP(B106,input!$M$3:$N$27,2,FALSE)</f>
        <v>#N/A</v>
      </c>
      <c r="G106" s="95">
        <f t="shared" ca="1" si="3"/>
        <v>119.814453125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4.5739352703094482E-2</v>
      </c>
      <c r="E109" s="137">
        <f t="shared" ca="1" si="2"/>
        <v>4.5739352703094482E-2</v>
      </c>
      <c r="F109" s="95" t="e">
        <f ca="1">VLOOKUP(B109,input!$M$3:$N$27,2,FALSE)</f>
        <v>#N/A</v>
      </c>
      <c r="G109" s="95">
        <f t="shared" ca="1" si="3"/>
        <v>4.5739352703094482E-2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234.78460693359375</v>
      </c>
      <c r="E112" s="137">
        <f t="shared" ca="1" si="2"/>
        <v>234.78460693359375</v>
      </c>
      <c r="F112" s="95" t="e">
        <f ca="1">VLOOKUP(B112,input!$M$3:$N$27,2,FALSE)</f>
        <v>#N/A</v>
      </c>
      <c r="G112" s="95">
        <f t="shared" ca="1" si="3"/>
        <v>234.78460693359375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234.78460693359375</v>
      </c>
      <c r="E119" s="137">
        <f t="shared" ca="1" si="2"/>
        <v>234.78460693359375</v>
      </c>
      <c r="F119" s="95" t="e">
        <f ca="1">VLOOKUP(B119,input!$M$3:$N$27,2,FALSE)</f>
        <v>#N/A</v>
      </c>
      <c r="G119" s="95">
        <f t="shared" ca="1" si="3"/>
        <v>234.78460693359375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1">
        <v>74.651191711425781</v>
      </c>
      <c r="E123" s="137">
        <f t="shared" ca="1" si="2"/>
        <v>74.651191711425781</v>
      </c>
      <c r="F123" s="95" t="e">
        <f ca="1">VLOOKUP(B123,input!$M$3:$N$27,2,FALSE)</f>
        <v>#N/A</v>
      </c>
      <c r="G123" s="95">
        <f t="shared" ca="1" si="3"/>
        <v>74.651191711425781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546.1619873046875</v>
      </c>
      <c r="E124" s="137">
        <f t="shared" ca="1" si="2"/>
        <v>546.1619873046875</v>
      </c>
      <c r="F124" s="95" t="e">
        <f ca="1">VLOOKUP(B124,input!$M$3:$N$27,2,FALSE)</f>
        <v>#N/A</v>
      </c>
      <c r="G124" s="95">
        <f t="shared" ca="1" si="3"/>
        <v>546.1619873046875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3257.385009765625</v>
      </c>
      <c r="E125" s="137">
        <f t="shared" ca="1" si="2"/>
        <v>3257.385009765625</v>
      </c>
      <c r="F125" s="95" t="e">
        <f ca="1">VLOOKUP(B125,input!$M$3:$N$27,2,FALSE)</f>
        <v>#N/A</v>
      </c>
      <c r="G125" s="95">
        <f t="shared" ca="1" si="3"/>
        <v>3257.385009765625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196.48696899414062</v>
      </c>
      <c r="E126" s="137">
        <f t="shared" ca="1" si="2"/>
        <v>196.48696899414062</v>
      </c>
      <c r="F126" s="95" t="e">
        <f ca="1">VLOOKUP(B126,input!$M$3:$N$27,2,FALSE)</f>
        <v>#N/A</v>
      </c>
      <c r="G126" s="95">
        <f t="shared" ca="1" si="3"/>
        <v>196.48696899414062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4.6654190868139267E-2</v>
      </c>
      <c r="E129" s="137">
        <f t="shared" ca="1" si="2"/>
        <v>4.6654190868139267E-2</v>
      </c>
      <c r="F129" s="95" t="e">
        <f ca="1">VLOOKUP(B129,input!$M$3:$N$27,2,FALSE)</f>
        <v>#N/A</v>
      </c>
      <c r="G129" s="95">
        <f t="shared" ca="1" si="3"/>
        <v>4.6654190868139267E-2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197.72894287109375</v>
      </c>
      <c r="E132" s="137">
        <f t="shared" ca="1" si="2"/>
        <v>197.72894287109375</v>
      </c>
      <c r="F132" s="95" t="e">
        <f ca="1">VLOOKUP(B132,input!$M$3:$N$27,2,FALSE)</f>
        <v>#N/A</v>
      </c>
      <c r="G132" s="95">
        <f t="shared" ca="1" si="3"/>
        <v>197.72894287109375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197.72894287109375</v>
      </c>
      <c r="E139" s="137">
        <f t="shared" ca="1" si="4"/>
        <v>197.72894287109375</v>
      </c>
      <c r="F139" s="95" t="e">
        <f ca="1">VLOOKUP(B139,input!$M$3:$N$27,2,FALSE)</f>
        <v>#N/A</v>
      </c>
      <c r="G139" s="95">
        <f t="shared" ca="1" si="5"/>
        <v>197.72894287109375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1">
        <v>91.120368957519531</v>
      </c>
      <c r="E143" s="137">
        <f t="shared" ca="1" si="4"/>
        <v>91.120368957519531</v>
      </c>
      <c r="F143" s="95" t="e">
        <f ca="1">VLOOKUP(B143,input!$M$3:$N$27,2,FALSE)</f>
        <v>#N/A</v>
      </c>
      <c r="G143" s="95">
        <f t="shared" ca="1" si="5"/>
        <v>91.120368957519531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546.1619873046875</v>
      </c>
      <c r="E144" s="137">
        <f t="shared" ca="1" si="4"/>
        <v>546.1619873046875</v>
      </c>
      <c r="F144" s="95" t="e">
        <f ca="1">VLOOKUP(B144,input!$M$3:$N$27,2,FALSE)</f>
        <v>#N/A</v>
      </c>
      <c r="G144" s="95">
        <f t="shared" ca="1" si="5"/>
        <v>546.1619873046875</v>
      </c>
    </row>
    <row r="145" spans="1:7" ht="30">
      <c r="A145" s="99" t="s">
        <v>609</v>
      </c>
      <c r="B145" s="108" t="s">
        <v>610</v>
      </c>
      <c r="C145" s="113" t="s">
        <v>529</v>
      </c>
      <c r="D145" s="132">
        <v>2582.068603515625</v>
      </c>
      <c r="E145" s="137">
        <f t="shared" ca="1" si="4"/>
        <v>2582.068603515625</v>
      </c>
      <c r="F145" s="95" t="e">
        <f ca="1">VLOOKUP(B145,input!$M$3:$N$27,2,FALSE)</f>
        <v>#N/A</v>
      </c>
      <c r="G145" s="95">
        <f t="shared" ca="1" si="5"/>
        <v>2582.068603515625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272.89501953125</v>
      </c>
      <c r="E146" s="137">
        <f t="shared" ca="1" si="4"/>
        <v>272.89501953125</v>
      </c>
      <c r="F146" s="95" t="e">
        <f ca="1">VLOOKUP(B146,input!$M$3:$N$27,2,FALSE)</f>
        <v>#N/A</v>
      </c>
      <c r="G146" s="95">
        <f t="shared" ca="1" si="5"/>
        <v>272.89501953125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4.7587234526872635E-2</v>
      </c>
      <c r="E149" s="137">
        <f t="shared" ca="1" si="4"/>
        <v>4.7587234526872635E-2</v>
      </c>
      <c r="F149" s="95" t="e">
        <f ca="1">VLOOKUP(B149,input!$M$3:$N$27,2,FALSE)</f>
        <v>#N/A</v>
      </c>
      <c r="G149" s="95">
        <f t="shared" ca="1" si="5"/>
        <v>4.7587234526872635E-2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59.886280059814453</v>
      </c>
      <c r="E163" s="137">
        <f t="shared" ca="1" si="4"/>
        <v>59.886280059814453</v>
      </c>
      <c r="F163" s="95" t="e">
        <f ca="1">VLOOKUP(B163,input!$M$3:$N$27,2,FALSE)</f>
        <v>#N/A</v>
      </c>
      <c r="G163" s="95">
        <f t="shared" ca="1" si="5"/>
        <v>59.886280059814453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427.73025512695312</v>
      </c>
      <c r="E164" s="137">
        <f t="shared" ca="1" si="4"/>
        <v>427.73025512695312</v>
      </c>
      <c r="F164" s="95" t="e">
        <f ca="1">VLOOKUP(B164,input!$M$3:$N$27,2,FALSE)</f>
        <v>#N/A</v>
      </c>
      <c r="G164" s="95">
        <f t="shared" ca="1" si="5"/>
        <v>427.73025512695312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604.206298828125</v>
      </c>
      <c r="E165" s="137">
        <f t="shared" ca="1" si="4"/>
        <v>604.206298828125</v>
      </c>
      <c r="F165" s="95" t="e">
        <f ca="1">VLOOKUP(B165,input!$M$3:$N$27,2,FALSE)</f>
        <v>#N/A</v>
      </c>
      <c r="G165" s="95">
        <f t="shared" ca="1" si="5"/>
        <v>604.206298828125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154.50398254394531</v>
      </c>
      <c r="E166" s="137">
        <f t="shared" ca="1" si="4"/>
        <v>154.50398254394531</v>
      </c>
      <c r="F166" s="95" t="e">
        <f ca="1">VLOOKUP(B166,input!$M$3:$N$27,2,FALSE)</f>
        <v>#N/A</v>
      </c>
      <c r="G166" s="95">
        <f t="shared" ca="1" si="5"/>
        <v>154.50398254394531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5.0000762566924095E-3</v>
      </c>
      <c r="E169" s="137">
        <f t="shared" ca="1" si="4"/>
        <v>5.0000762566924095E-3</v>
      </c>
      <c r="F169" s="95" t="e">
        <f ca="1">VLOOKUP(B169,input!$M$3:$N$27,2,FALSE)</f>
        <v>#N/A</v>
      </c>
      <c r="G169" s="95">
        <f t="shared" ca="1" si="5"/>
        <v>5.0000762566924095E-3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49.094245910644531</v>
      </c>
      <c r="E183" s="137">
        <f t="shared" ca="1" si="4"/>
        <v>49.094245910644531</v>
      </c>
      <c r="F183" s="95" t="e">
        <f ca="1">VLOOKUP(B183,input!$M$3:$N$27,2,FALSE)</f>
        <v>#N/A</v>
      </c>
      <c r="G183" s="95">
        <f t="shared" ca="1" si="5"/>
        <v>49.094245910644531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427.73025512695312</v>
      </c>
      <c r="E184" s="137">
        <f t="shared" ca="1" si="4"/>
        <v>427.73025512695312</v>
      </c>
      <c r="F184" s="95" t="e">
        <f ca="1">VLOOKUP(B184,input!$M$3:$N$27,2,FALSE)</f>
        <v>#N/A</v>
      </c>
      <c r="G184" s="95">
        <f t="shared" ca="1" si="5"/>
        <v>427.73025512695312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753.3397216796875</v>
      </c>
      <c r="E185" s="137">
        <f t="shared" ca="1" si="4"/>
        <v>753.3397216796875</v>
      </c>
      <c r="F185" s="95" t="e">
        <f ca="1">VLOOKUP(B185,input!$M$3:$N$27,2,FALSE)</f>
        <v>#N/A</v>
      </c>
      <c r="G185" s="95">
        <f t="shared" ca="1" si="5"/>
        <v>753.3397216796875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142.61769104003906</v>
      </c>
      <c r="E186" s="137">
        <f t="shared" ca="1" si="4"/>
        <v>142.61769104003906</v>
      </c>
      <c r="F186" s="95" t="e">
        <f ca="1">VLOOKUP(B186,input!$M$3:$N$27,2,FALSE)</f>
        <v>#N/A</v>
      </c>
      <c r="G186" s="95">
        <f t="shared" ca="1" si="5"/>
        <v>142.61769104003906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4.9020340666174889E-3</v>
      </c>
      <c r="E189" s="137">
        <f t="shared" ca="1" si="4"/>
        <v>4.9020340666174889E-3</v>
      </c>
      <c r="F189" s="95" t="e">
        <f ca="1">VLOOKUP(B189,input!$M$3:$N$27,2,FALSE)</f>
        <v>#N/A</v>
      </c>
      <c r="G189" s="95">
        <f t="shared" ca="1" si="5"/>
        <v>4.9020340666174889E-3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100.60604095458984</v>
      </c>
      <c r="E192" s="137">
        <f t="shared" ca="1" si="4"/>
        <v>100.60604095458984</v>
      </c>
      <c r="F192" s="95" t="e">
        <f ca="1">VLOOKUP(B192,input!$M$3:$N$27,2,FALSE)</f>
        <v>#N/A</v>
      </c>
      <c r="G192" s="95">
        <f t="shared" ca="1" si="5"/>
        <v>100.60604095458984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100.60604095458984</v>
      </c>
      <c r="E199" s="137">
        <f t="shared" ca="1" si="4"/>
        <v>100.60604095458984</v>
      </c>
      <c r="F199" s="95" t="e">
        <f ca="1">VLOOKUP(B199,input!$M$3:$N$27,2,FALSE)</f>
        <v>#N/A</v>
      </c>
      <c r="G199" s="95">
        <f t="shared" ca="1" si="5"/>
        <v>100.60604095458984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33.532901763916016</v>
      </c>
      <c r="E203" s="137">
        <f t="shared" ca="1" si="6"/>
        <v>33.532901763916016</v>
      </c>
      <c r="F203" s="95" t="e">
        <f ca="1">VLOOKUP(B203,input!$M$3:$N$27,2,FALSE)</f>
        <v>#N/A</v>
      </c>
      <c r="G203" s="95">
        <f t="shared" ca="1" si="7"/>
        <v>33.532901763916016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427.73025512695312</v>
      </c>
      <c r="E204" s="137">
        <f t="shared" ca="1" si="6"/>
        <v>427.73025512695312</v>
      </c>
      <c r="F204" s="95" t="e">
        <f ca="1">VLOOKUP(B204,input!$M$3:$N$27,2,FALSE)</f>
        <v>#N/A</v>
      </c>
      <c r="G204" s="95">
        <f t="shared" ca="1" si="7"/>
        <v>427.73025512695312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634.89208984375</v>
      </c>
      <c r="E205" s="137">
        <f t="shared" ca="1" si="6"/>
        <v>634.89208984375</v>
      </c>
      <c r="F205" s="95" t="e">
        <f ca="1">VLOOKUP(B205,input!$M$3:$N$27,2,FALSE)</f>
        <v>#N/A</v>
      </c>
      <c r="G205" s="95">
        <f t="shared" ca="1" si="7"/>
        <v>634.89208984375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1">
        <v>84.399589538574219</v>
      </c>
      <c r="E206" s="137">
        <f t="shared" ca="1" si="6"/>
        <v>84.399589538574219</v>
      </c>
      <c r="F206" s="95" t="e">
        <f ca="1">VLOOKUP(B206,input!$M$3:$N$27,2,FALSE)</f>
        <v>#N/A</v>
      </c>
      <c r="G206" s="95">
        <f t="shared" ca="1" si="7"/>
        <v>84.399589538574219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4.8059504479169846E-3</v>
      </c>
      <c r="E209" s="137">
        <f t="shared" ca="1" si="6"/>
        <v>4.8059504479169846E-3</v>
      </c>
      <c r="F209" s="95" t="e">
        <f ca="1">VLOOKUP(B209,input!$M$3:$N$27,2,FALSE)</f>
        <v>#N/A</v>
      </c>
      <c r="G209" s="95">
        <f t="shared" ca="1" si="7"/>
        <v>4.8059504479169846E-3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131.45245361328125</v>
      </c>
      <c r="E212" s="137">
        <f t="shared" ca="1" si="6"/>
        <v>131.45245361328125</v>
      </c>
      <c r="F212" s="95" t="e">
        <f ca="1">VLOOKUP(B212,input!$M$3:$N$27,2,FALSE)</f>
        <v>#N/A</v>
      </c>
      <c r="G212" s="95">
        <f t="shared" ca="1" si="7"/>
        <v>131.45245361328125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131.45245361328125</v>
      </c>
      <c r="E219" s="137">
        <f t="shared" ca="1" si="6"/>
        <v>131.45245361328125</v>
      </c>
      <c r="F219" s="95" t="e">
        <f ca="1">VLOOKUP(B219,input!$M$3:$N$27,2,FALSE)</f>
        <v>#N/A</v>
      </c>
      <c r="G219" s="95">
        <f t="shared" ca="1" si="7"/>
        <v>131.45245361328125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22.11859130859375</v>
      </c>
      <c r="E223" s="137">
        <f t="shared" ca="1" si="6"/>
        <v>22.11859130859375</v>
      </c>
      <c r="F223" s="95" t="e">
        <f ca="1">VLOOKUP(B223,input!$M$3:$N$27,2,FALSE)</f>
        <v>#N/A</v>
      </c>
      <c r="G223" s="95">
        <f t="shared" ca="1" si="7"/>
        <v>22.11859130859375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427.73025512695312</v>
      </c>
      <c r="E224" s="137">
        <f t="shared" ca="1" si="6"/>
        <v>427.73025512695312</v>
      </c>
      <c r="F224" s="95" t="e">
        <f ca="1">VLOOKUP(B224,input!$M$3:$N$27,2,FALSE)</f>
        <v>#N/A</v>
      </c>
      <c r="G224" s="95">
        <f t="shared" ca="1" si="7"/>
        <v>427.73025512695312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918.55517578125</v>
      </c>
      <c r="E225" s="137">
        <f t="shared" ca="1" si="6"/>
        <v>918.55517578125</v>
      </c>
      <c r="F225" s="95" t="e">
        <f ca="1">VLOOKUP(B225,input!$M$3:$N$27,2,FALSE)</f>
        <v>#N/A</v>
      </c>
      <c r="G225" s="95">
        <f t="shared" ca="1" si="7"/>
        <v>918.55517578125</v>
      </c>
    </row>
    <row r="226" spans="1:7" ht="30">
      <c r="A226" s="99" t="s">
        <v>771</v>
      </c>
      <c r="B226" s="108" t="s">
        <v>772</v>
      </c>
      <c r="C226" s="113" t="s">
        <v>529</v>
      </c>
      <c r="D226" s="131">
        <v>69.283981323242187</v>
      </c>
      <c r="E226" s="137">
        <f t="shared" ca="1" si="6"/>
        <v>69.283981323242187</v>
      </c>
      <c r="F226" s="95" t="e">
        <f ca="1">VLOOKUP(B226,input!$M$3:$N$27,2,FALSE)</f>
        <v>#N/A</v>
      </c>
      <c r="G226" s="95">
        <f t="shared" ca="1" si="7"/>
        <v>69.283981323242187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4.7116959467530251E-3</v>
      </c>
      <c r="E229" s="137">
        <f t="shared" ca="1" si="6"/>
        <v>4.7116959467530251E-3</v>
      </c>
      <c r="F229" s="95" t="e">
        <f ca="1">VLOOKUP(B229,input!$M$3:$N$27,2,FALSE)</f>
        <v>#N/A</v>
      </c>
      <c r="G229" s="95">
        <f t="shared" ca="1" si="7"/>
        <v>4.7116959467530251E-3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0</v>
      </c>
      <c r="F237" s="95">
        <f ca="1">VLOOKUP(B237,input!$M$3:$N$27,2,FALSE)</f>
        <v>0</v>
      </c>
      <c r="G237" s="95">
        <f t="shared" ca="1" si="7"/>
        <v>0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0</v>
      </c>
      <c r="F245" s="95">
        <f ca="1">VLOOKUP(B245,input!$M$3:$N$27,2,FALSE)</f>
        <v>0</v>
      </c>
      <c r="G245" s="95">
        <f t="shared" ca="1" si="7"/>
        <v>0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544.79998779296875</v>
      </c>
      <c r="E263" s="137">
        <f t="shared" ca="1" si="6"/>
        <v>-16.3</v>
      </c>
      <c r="F263" s="95">
        <f ca="1">VLOOKUP(B263,input!$M$3:$N$27,2,FALSE)</f>
        <v>-16.3</v>
      </c>
      <c r="G263" s="95">
        <f t="shared" ca="1" si="7"/>
        <v>-16.3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1166</v>
      </c>
      <c r="E264" s="137">
        <f t="shared" ca="1" si="6"/>
        <v>1143.8</v>
      </c>
      <c r="F264" s="95">
        <f ca="1">VLOOKUP(B264,input!$M$3:$N$27,2,FALSE)</f>
        <v>1143.8</v>
      </c>
      <c r="G264" s="95">
        <f t="shared" ca="1" si="7"/>
        <v>1143.8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0</v>
      </c>
      <c r="F265" s="95">
        <f ca="1">VLOOKUP(B265,input!$M$3:$N$27,2,FALSE)</f>
        <v>0</v>
      </c>
      <c r="G265" s="95">
        <f t="shared" ref="G265:G328" ca="1" si="9">_xlfn.IFNA(F265,D265)</f>
        <v>0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152.04103088378906</v>
      </c>
      <c r="E350" s="137">
        <f t="shared" ca="1" si="10"/>
        <v>152.04103088378906</v>
      </c>
      <c r="F350" s="95" t="e">
        <f ca="1">VLOOKUP(B350,input!$M$3:$N$27,2,FALSE)</f>
        <v>#N/A</v>
      </c>
      <c r="G350" s="95">
        <f t="shared" ca="1" si="11"/>
        <v>152.04103088378906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</v>
      </c>
      <c r="E354" s="137">
        <f t="shared" ca="1" si="10"/>
        <v>3600</v>
      </c>
      <c r="F354" s="95" t="e">
        <f ca="1">VLOOKUP(B354,input!$M$3:$N$27,2,FALSE)</f>
        <v>#N/A</v>
      </c>
      <c r="G354" s="95">
        <f t="shared" ca="1" si="11"/>
        <v>3600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56.220569610595703</v>
      </c>
      <c r="E358" s="137">
        <f t="shared" ca="1" si="10"/>
        <v>56.220569610595703</v>
      </c>
      <c r="F358" s="95" t="e">
        <f ca="1">VLOOKUP(B358,input!$M$3:$N$27,2,FALSE)</f>
        <v>#N/A</v>
      </c>
      <c r="G358" s="95">
        <f t="shared" ca="1" si="11"/>
        <v>56.220569610595703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305.0418701171875</v>
      </c>
      <c r="E361" s="137">
        <f t="shared" ca="1" si="10"/>
        <v>305.0418701171875</v>
      </c>
      <c r="F361" s="95" t="e">
        <f ca="1">VLOOKUP(B361,input!$M$3:$N$27,2,FALSE)</f>
        <v>#N/A</v>
      </c>
      <c r="G361" s="95">
        <f t="shared" ca="1" si="11"/>
        <v>305.0418701171875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143.97825622558594</v>
      </c>
      <c r="E362" s="137">
        <f t="shared" ca="1" si="10"/>
        <v>143.97825622558594</v>
      </c>
      <c r="F362" s="95" t="e">
        <f ca="1">VLOOKUP(B362,input!$M$3:$N$27,2,FALSE)</f>
        <v>#N/A</v>
      </c>
      <c r="G362" s="95">
        <f t="shared" ca="1" si="11"/>
        <v>143.97825622558594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8.6099996566772461</v>
      </c>
      <c r="E363" s="137">
        <f t="shared" ca="1" si="10"/>
        <v>8.6099996566772461</v>
      </c>
      <c r="F363" s="95" t="e">
        <f ca="1">VLOOKUP(B363,input!$M$3:$N$27,2,FALSE)</f>
        <v>#N/A</v>
      </c>
      <c r="G363" s="95">
        <f t="shared" ca="1" si="11"/>
        <v>8.6099996566772461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152.04103088378906</v>
      </c>
      <c r="E372" s="137">
        <f t="shared" ca="1" si="10"/>
        <v>152.04103088378906</v>
      </c>
      <c r="F372" s="95" t="e">
        <f ca="1">VLOOKUP(B372,input!$M$3:$N$27,2,FALSE)</f>
        <v>#N/A</v>
      </c>
      <c r="G372" s="95">
        <f t="shared" ca="1" si="11"/>
        <v>152.04103088378906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3000</v>
      </c>
      <c r="E376" s="137">
        <f t="shared" ca="1" si="10"/>
        <v>3000</v>
      </c>
      <c r="F376" s="95" t="e">
        <f ca="1">VLOOKUP(B376,input!$M$3:$N$27,2,FALSE)</f>
        <v>#N/A</v>
      </c>
      <c r="G376" s="95">
        <f t="shared" ca="1" si="11"/>
        <v>3000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56.220569610595703</v>
      </c>
      <c r="E380" s="137">
        <f t="shared" ca="1" si="10"/>
        <v>56.220569610595703</v>
      </c>
      <c r="F380" s="95" t="e">
        <f ca="1">VLOOKUP(B380,input!$M$3:$N$27,2,FALSE)</f>
        <v>#N/A</v>
      </c>
      <c r="G380" s="95">
        <f t="shared" ca="1" si="11"/>
        <v>56.220569610595703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305.0418701171875</v>
      </c>
      <c r="E383" s="137">
        <f t="shared" ca="1" si="10"/>
        <v>305.0418701171875</v>
      </c>
      <c r="F383" s="95" t="e">
        <f ca="1">VLOOKUP(B383,input!$M$3:$N$27,2,FALSE)</f>
        <v>#N/A</v>
      </c>
      <c r="G383" s="95">
        <f t="shared" ca="1" si="11"/>
        <v>305.0418701171875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143.97825622558594</v>
      </c>
      <c r="E384" s="137">
        <f t="shared" ca="1" si="10"/>
        <v>143.97825622558594</v>
      </c>
      <c r="F384" s="95" t="e">
        <f ca="1">VLOOKUP(B384,input!$M$3:$N$27,2,FALSE)</f>
        <v>#N/A</v>
      </c>
      <c r="G384" s="95">
        <f t="shared" ca="1" si="11"/>
        <v>143.97825622558594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8.6099996566772461</v>
      </c>
      <c r="E385" s="137">
        <f t="shared" ca="1" si="10"/>
        <v>8.6099996566772461</v>
      </c>
      <c r="F385" s="95" t="e">
        <f ca="1">VLOOKUP(B385,input!$M$3:$N$27,2,FALSE)</f>
        <v>#N/A</v>
      </c>
      <c r="G385" s="95">
        <f t="shared" ca="1" si="11"/>
        <v>8.6099996566772461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532.70001220703125</v>
      </c>
      <c r="E436" s="137">
        <f t="shared" ca="1" si="12"/>
        <v>526.4</v>
      </c>
      <c r="F436" s="95">
        <f ca="1">VLOOKUP(B436,input!$M$3:$N$27,2,FALSE)</f>
        <v>526.4</v>
      </c>
      <c r="G436" s="95">
        <f t="shared" ca="1" si="13"/>
        <v>526.4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0</v>
      </c>
      <c r="F479" s="95">
        <f ca="1">VLOOKUP(B479,input!$M$3:$N$27,2,FALSE)</f>
        <v>0</v>
      </c>
      <c r="G479" s="95">
        <f t="shared" ca="1" si="15"/>
        <v>0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0</v>
      </c>
      <c r="F486" s="95">
        <f ca="1">VLOOKUP(B486,input!$M$3:$N$27,2,FALSE)</f>
        <v>0</v>
      </c>
      <c r="G486" s="95">
        <f t="shared" ca="1" si="15"/>
        <v>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31.270000457763672</v>
      </c>
      <c r="E491" s="137">
        <f t="shared" ca="1" si="14"/>
        <v>26.751869999999997</v>
      </c>
      <c r="F491" s="95">
        <f ca="1">VLOOKUP(B491,input!$M$3:$N$27,2,FALSE)</f>
        <v>26.751869999999997</v>
      </c>
      <c r="G491" s="95">
        <f t="shared" ca="1" si="15"/>
        <v>26.751869999999997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28.490001678466797</v>
      </c>
      <c r="E492" s="137">
        <f t="shared" ca="1" si="14"/>
        <v>24.374722499999997</v>
      </c>
      <c r="F492" s="95">
        <f ca="1">VLOOKUP(B492,input!$M$3:$N$27,2,FALSE)</f>
        <v>24.374722499999997</v>
      </c>
      <c r="G492" s="95">
        <f t="shared" ca="1" si="15"/>
        <v>24.374722499999997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15.239999771118164</v>
      </c>
      <c r="E493" s="137">
        <f t="shared" ca="1" si="14"/>
        <v>13.039744499999999</v>
      </c>
      <c r="F493" s="95">
        <f ca="1">VLOOKUP(B493,input!$M$3:$N$27,2,FALSE)</f>
        <v>13.039744499999999</v>
      </c>
      <c r="G493" s="95">
        <f t="shared" ca="1" si="15"/>
        <v>13.039744499999999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8.6099996566772461</v>
      </c>
      <c r="E494" s="137">
        <f t="shared" ca="1" si="14"/>
        <v>7.3647225000000001</v>
      </c>
      <c r="F494" s="95">
        <f ca="1">VLOOKUP(B494,input!$M$3:$N$27,2,FALSE)</f>
        <v>7.3647225000000001</v>
      </c>
      <c r="G494" s="95">
        <f t="shared" ca="1" si="15"/>
        <v>7.3647225000000001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</v>
      </c>
      <c r="F495" s="95">
        <f ca="1">VLOOKUP(B495,input!$M$3:$N$27,2,FALSE)</f>
        <v>0</v>
      </c>
      <c r="G495" s="95">
        <f t="shared" ca="1" si="15"/>
        <v>0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142</v>
      </c>
      <c r="E516" s="137">
        <f t="shared" ca="1" si="14"/>
        <v>121.5</v>
      </c>
      <c r="F516" s="95">
        <f ca="1">VLOOKUP(B516,input!$M$3:$N$27,2,FALSE)</f>
        <v>121.5</v>
      </c>
      <c r="G516" s="95">
        <f t="shared" ca="1" si="15"/>
        <v>121.5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52.209999084472656</v>
      </c>
      <c r="E525" s="137">
        <f t="shared" ca="1" si="16"/>
        <v>44.6671665</v>
      </c>
      <c r="F525" s="95">
        <f ca="1">VLOOKUP(B525,input!$M$3:$N$27,2,FALSE)</f>
        <v>44.6671665</v>
      </c>
      <c r="G525" s="95">
        <f t="shared" ca="1" si="17"/>
        <v>44.6671665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28.490001678466797</v>
      </c>
      <c r="E534" s="137">
        <f t="shared" ca="1" si="16"/>
        <v>24.374722499999997</v>
      </c>
      <c r="F534" s="95">
        <f ca="1">VLOOKUP(B534,input!$M$3:$N$27,2,FALSE)</f>
        <v>24.374722499999997</v>
      </c>
      <c r="G534" s="95">
        <f t="shared" ca="1" si="17"/>
        <v>24.374722499999997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15.239999771118164</v>
      </c>
      <c r="E543" s="137">
        <f t="shared" ca="1" si="16"/>
        <v>13.039744499999999</v>
      </c>
      <c r="F543" s="95">
        <f ca="1">VLOOKUP(B543,input!$M$3:$N$27,2,FALSE)</f>
        <v>13.039744499999999</v>
      </c>
      <c r="G543" s="95">
        <f t="shared" ca="1" si="17"/>
        <v>13.039744499999999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8.6099996566772461</v>
      </c>
      <c r="E552" s="137">
        <f t="shared" ca="1" si="16"/>
        <v>7.3647225000000001</v>
      </c>
      <c r="F552" s="95">
        <f ca="1">VLOOKUP(B552,input!$M$3:$N$27,2,FALSE)</f>
        <v>7.3647225000000001</v>
      </c>
      <c r="G552" s="95">
        <f t="shared" ca="1" si="17"/>
        <v>7.3647225000000001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3.3900001049041748</v>
      </c>
      <c r="E561" s="137">
        <f t="shared" ca="1" si="16"/>
        <v>2.9010433500000001</v>
      </c>
      <c r="F561" s="95">
        <f ca="1">VLOOKUP(B561,input!$M$3:$N$27,2,FALSE)</f>
        <v>2.9010433500000001</v>
      </c>
      <c r="G561" s="95">
        <f t="shared" ca="1" si="17"/>
        <v>2.9010433500000001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1.2899999618530273</v>
      </c>
      <c r="E570" s="137">
        <f t="shared" ca="1" si="16"/>
        <v>1.099089</v>
      </c>
      <c r="F570" s="95">
        <f ca="1">VLOOKUP(B570,input!$M$3:$N$27,2,FALSE)</f>
        <v>1.099089</v>
      </c>
      <c r="G570" s="95">
        <f t="shared" ca="1" si="17"/>
        <v>1.099089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56">
        <v>0.5745311975479126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7">
        <v>7.4598524406610522E-6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5">
        <v>100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8">
        <v>-1.1962890857830644E-3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175331.125</v>
      </c>
      <c r="E605" s="153">
        <v>0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164338.53125</v>
      </c>
      <c r="E606" s="155">
        <v>-273.11785888671875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10992.59765625</v>
      </c>
      <c r="E607" s="155">
        <v>273.11785888671875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10115.9423828125</v>
      </c>
      <c r="E608" s="155">
        <v>273.11785888671875</v>
      </c>
    </row>
    <row r="609" spans="1:5">
      <c r="A609" s="99" t="s">
        <v>1541</v>
      </c>
      <c r="B609" s="109" t="s">
        <v>1542</v>
      </c>
      <c r="C609" s="114" t="s">
        <v>3</v>
      </c>
      <c r="D609" s="144">
        <v>876.65557861328125</v>
      </c>
      <c r="E609" s="153">
        <v>0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39.606342315673828</v>
      </c>
      <c r="E610" s="153">
        <v>0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9089.4541015625</v>
      </c>
      <c r="E611" s="153">
        <v>0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37.123172760009766</v>
      </c>
      <c r="E612" s="153">
        <v>0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9697.447265625</v>
      </c>
      <c r="E613" s="153">
        <v>0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442684.46875</v>
      </c>
      <c r="E614" s="153">
        <v>0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37.123172760009766</v>
      </c>
      <c r="E616" s="153">
        <v>0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37.123172760009766</v>
      </c>
      <c r="E617" s="153">
        <v>0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33.940696716308594</v>
      </c>
      <c r="E618" s="153">
        <v>0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10606.7353515625</v>
      </c>
      <c r="E619" s="153">
        <v>0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484193.125</v>
      </c>
      <c r="E620" s="153">
        <v>0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442684.46875</v>
      </c>
      <c r="E621" s="153">
        <v>0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37.123172760009766</v>
      </c>
      <c r="E622" s="153">
        <v>0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1.5672988891601563</v>
      </c>
      <c r="E623" s="153">
        <v>0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1.3619999885559082</v>
      </c>
      <c r="E624" s="157">
        <v>6.9485679432546021E-7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442684.46875</v>
      </c>
      <c r="E627" s="153">
        <v>0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484193.125</v>
      </c>
      <c r="E630" s="153">
        <v>0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4047.167236328125</v>
      </c>
      <c r="E632" s="157">
        <v>-2.8357337100715085E-7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44434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43011388</v>
      </c>
      <c r="E636" s="153">
        <v>0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54043480</v>
      </c>
      <c r="E637" s="153">
        <v>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177625.0625</v>
      </c>
      <c r="E638" s="153">
        <v>0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1331.14208984375</v>
      </c>
      <c r="E641" s="149">
        <v>-2.2122547626495361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12908.6796875</v>
      </c>
      <c r="E643" s="151">
        <v>12908.6796875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12.841904640197754</v>
      </c>
      <c r="E644" s="150">
        <v>12.841904640197754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1314.6888427734375</v>
      </c>
      <c r="E645" s="152">
        <v>1314.6888427734375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54043.48046875</v>
      </c>
      <c r="E646" s="151">
        <v>54043.48046875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328.85458374023437</v>
      </c>
      <c r="E647" s="155">
        <v>328.85458374023437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804181.0625</v>
      </c>
      <c r="E648" s="151">
        <v>804181.0625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16213.04296875</v>
      </c>
      <c r="E649" s="151">
        <v>16213.04296875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62.472736358642578</v>
      </c>
      <c r="E650" s="150">
        <v>62.472736358642578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183.63690185546875</v>
      </c>
      <c r="E651" s="155">
        <v>183.63690185546875</v>
      </c>
    </row>
    <row r="652" spans="1:5">
      <c r="A652" s="99" t="s">
        <v>1636</v>
      </c>
      <c r="B652" s="109" t="s">
        <v>1637</v>
      </c>
      <c r="C652" s="114"/>
      <c r="D652" s="145">
        <v>0.55384248495101929</v>
      </c>
      <c r="E652" s="156">
        <v>0.55384248495101929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416759.25</v>
      </c>
      <c r="E653" s="151">
        <v>416759.25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3.1921911984682083E-2</v>
      </c>
      <c r="E654" s="156">
        <v>3.1921911984682083E-2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5.9505462646484375</v>
      </c>
      <c r="E655" s="149">
        <v>5.9505462646484375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43011388</v>
      </c>
      <c r="E656" s="153">
        <v>0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43011388</v>
      </c>
      <c r="E658" s="153">
        <v>0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7161067</v>
      </c>
      <c r="E659" s="153">
        <v>0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50172456</v>
      </c>
      <c r="E660" s="153">
        <v>0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54043480</v>
      </c>
      <c r="E661" s="153">
        <v>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175331.125</v>
      </c>
      <c r="E662" s="153">
        <v>0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488.21929931640625</v>
      </c>
      <c r="E664" s="153">
        <v>0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1457.1171875</v>
      </c>
      <c r="E665" s="153">
        <v>0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63.475963592529297</v>
      </c>
      <c r="E666" s="153">
        <v>0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144.72557067871094</v>
      </c>
      <c r="E667" s="153">
        <v>0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3458.9033203125</v>
      </c>
      <c r="E668" s="155">
        <v>273.11785888671875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178.55776977539062</v>
      </c>
      <c r="E669" s="153">
        <v>0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1101.7181396484375</v>
      </c>
      <c r="E670" s="153">
        <v>0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1101.7181396484375</v>
      </c>
      <c r="E671" s="153">
        <v>0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368.19537353515625</v>
      </c>
      <c r="E672" s="153">
        <v>0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1753.3111572265625</v>
      </c>
      <c r="E673" s="153">
        <v>0</v>
      </c>
    </row>
    <row r="674" spans="1:5" ht="30">
      <c r="A674" s="99" t="s">
        <v>1681</v>
      </c>
      <c r="B674" s="109" t="s">
        <v>1682</v>
      </c>
      <c r="C674" s="114" t="s">
        <v>3</v>
      </c>
      <c r="D674" s="144">
        <v>876.65557861328125</v>
      </c>
      <c r="E674" s="153">
        <v>0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177625.0625</v>
      </c>
      <c r="E675" s="153">
        <v>0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10115.9423828125</v>
      </c>
      <c r="E676" s="155">
        <v>273.11785888671875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442684.46875</v>
      </c>
      <c r="E677" s="157">
        <v>-3.1017629225971177E-5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-516.060546875</v>
      </c>
      <c r="E680" s="157">
        <v>3.4191625672974624E-6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-183.03248596191406</v>
      </c>
      <c r="E683" s="157">
        <v>6.8417257352848537E-6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45.682788848876953</v>
      </c>
      <c r="E686" s="153">
        <v>0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623794.125</v>
      </c>
      <c r="E689" s="157">
        <v>8.4293940716406723E-9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7">
        <v>3.6624562198994681E-5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853754.1875</v>
      </c>
      <c r="E695" s="157">
        <v>3.9296590870208092E-8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39431.70703125</v>
      </c>
      <c r="E698" s="153">
        <v>0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14425.5517578125</v>
      </c>
      <c r="E699" s="153">
        <v>0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24446.515625</v>
      </c>
      <c r="E700" s="153">
        <v>0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19615.71484375</v>
      </c>
      <c r="E701" s="153">
        <v>0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25029.9765625</v>
      </c>
      <c r="E702" s="153">
        <v>0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20283.5703125</v>
      </c>
      <c r="E703" s="153">
        <v>0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8741.43359375</v>
      </c>
      <c r="E704" s="153">
        <v>0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14781.9169921875</v>
      </c>
      <c r="E705" s="153">
        <v>0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10868.7041015625</v>
      </c>
      <c r="E706" s="153">
        <v>0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175331.125</v>
      </c>
      <c r="E707" s="153">
        <v>0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98.708549499511719</v>
      </c>
      <c r="E709" s="150">
        <v>99.900001525878906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488.21929931640625</v>
      </c>
      <c r="E714" s="153">
        <v>0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1457.1171875</v>
      </c>
      <c r="E717" s="153">
        <v>0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63.475963592529297</v>
      </c>
      <c r="E720" s="153">
        <v>0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144.72557067871094</v>
      </c>
      <c r="E723" s="153">
        <v>0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3458.9033203125</v>
      </c>
      <c r="E726" s="155">
        <v>273.11785888671875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178.55776977539062</v>
      </c>
      <c r="E729" s="153">
        <v>0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1101.7181396484375</v>
      </c>
      <c r="E732" s="153">
        <v>0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1101.7181396484375</v>
      </c>
      <c r="E735" s="153">
        <v>0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8.4411764144897461</v>
      </c>
      <c r="E740" s="149">
        <v>7.2203168869018555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172.65180969238281</v>
      </c>
      <c r="E741" s="155">
        <v>166.20661926269531</v>
      </c>
    </row>
    <row r="742" spans="1:5">
      <c r="A742" s="99" t="s">
        <v>1812</v>
      </c>
      <c r="B742" s="109" t="s">
        <v>1813</v>
      </c>
      <c r="C742" s="114" t="s">
        <v>2</v>
      </c>
      <c r="D742" s="138">
        <v>9.6188020706176758</v>
      </c>
      <c r="E742" s="149">
        <v>8.397944450378418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131.46745300292969</v>
      </c>
      <c r="E743" s="150">
        <v>38.600658416748047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553.049560546875</v>
      </c>
      <c r="E744" s="155">
        <v>162.36878967285156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427.73025512695312</v>
      </c>
      <c r="E745" s="157">
        <v>2.9418970370898023E-7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53">
        <v>0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8.4411764144897461</v>
      </c>
      <c r="E747" s="149">
        <v>7.2203168869018555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353.37777709960937</v>
      </c>
      <c r="E748" s="155">
        <v>166.20661926269531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3168.396240234375</v>
      </c>
      <c r="E749" s="152">
        <v>2668.015380859375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30.224687576293945</v>
      </c>
      <c r="E750" s="157">
        <v>2.9418970370898023E-7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14.94117546081543</v>
      </c>
      <c r="E751" s="150">
        <v>12.784062385559082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178.51918029785156</v>
      </c>
      <c r="E752" s="155">
        <v>164.50520324707031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756.83197021484375</v>
      </c>
      <c r="E753" s="155">
        <v>695.4234619140625</v>
      </c>
    </row>
    <row r="754" spans="1:5">
      <c r="A754" s="99" t="s">
        <v>1836</v>
      </c>
      <c r="B754" s="109" t="s">
        <v>1837</v>
      </c>
      <c r="C754" s="114" t="s">
        <v>4</v>
      </c>
      <c r="D754" s="139">
        <v>91.120368957519531</v>
      </c>
      <c r="E754" s="157">
        <v>8.825691111269407E-7</v>
      </c>
    </row>
    <row r="755" spans="1:5">
      <c r="A755" s="99" t="s">
        <v>1838</v>
      </c>
      <c r="B755" s="109" t="s">
        <v>1839</v>
      </c>
      <c r="C755" s="114" t="s">
        <v>2</v>
      </c>
      <c r="D755" s="138">
        <v>9.5206670761108398</v>
      </c>
      <c r="E755" s="149">
        <v>8.2998075485229492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172.6605224609375</v>
      </c>
      <c r="E756" s="155">
        <v>166.21585083007812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730.83343505859375</v>
      </c>
      <c r="E757" s="155">
        <v>702.61627197265625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549.0753173828125</v>
      </c>
      <c r="E758" s="157">
        <v>1.1767588148359209E-6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53">
        <v>0</v>
      </c>
    </row>
    <row r="760" spans="1:5" ht="30">
      <c r="A760" s="99" t="s">
        <v>1848</v>
      </c>
      <c r="B760" s="109" t="s">
        <v>1849</v>
      </c>
      <c r="C760" s="114" t="s">
        <v>0</v>
      </c>
      <c r="D760" s="142">
        <v>0</v>
      </c>
      <c r="E760" s="153">
        <v>0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31.270000457763672</v>
      </c>
      <c r="E761" s="150">
        <v>26.751869201660156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322.59286499023437</v>
      </c>
      <c r="E762" s="155">
        <v>227.58656311035156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468.5264892578125</v>
      </c>
      <c r="E763" s="157">
        <v>1.5997519540178473E-6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2">
        <v>2668.294189453125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31.270000457763672</v>
      </c>
      <c r="E765" s="150">
        <v>26.751869201660156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322.59286499023437</v>
      </c>
      <c r="E766" s="155">
        <v>227.58656311035156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468.5264892578125</v>
      </c>
      <c r="E767" s="157">
        <v>1.5997519540178473E-6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3047.14990234375</v>
      </c>
      <c r="E768" s="152">
        <v>2668.294189453125</v>
      </c>
    </row>
    <row r="769" spans="1:5" ht="30">
      <c r="A769" s="99" t="s">
        <v>1866</v>
      </c>
      <c r="B769" s="109" t="s">
        <v>1867</v>
      </c>
      <c r="C769" s="114" t="s">
        <v>4</v>
      </c>
      <c r="D769" s="146">
        <v>2.9418970370898023E-7</v>
      </c>
      <c r="E769" s="157">
        <v>2.9418970370898023E-7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753.65484619140625</v>
      </c>
      <c r="E770" s="155">
        <v>237.87266540527344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2.0001220703125</v>
      </c>
      <c r="E771" s="153">
        <v>0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147.7657470703125</v>
      </c>
      <c r="E772" s="155">
        <v>126.43338775634766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420.00418090820312</v>
      </c>
      <c r="E773" s="155">
        <v>328.69769287109375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544.79998779296875</v>
      </c>
      <c r="E774" s="157">
        <v>2.9418970370898023E-7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3058.96923828125</v>
      </c>
      <c r="E775" s="152">
        <v>2668.294189453125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147.7657470703125</v>
      </c>
      <c r="E776" s="155">
        <v>126.43338775634766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418.00405883789062</v>
      </c>
      <c r="E777" s="155">
        <v>328.69769287109375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546.5419921875</v>
      </c>
      <c r="E778" s="157">
        <v>2.9418970370898023E-7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3051.621337890625</v>
      </c>
      <c r="E779" s="152">
        <v>2668.294189453125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1.7420812845230103</v>
      </c>
      <c r="E780" s="157">
        <v>2.9418970370898023E-7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753.65484619140625</v>
      </c>
      <c r="E781" s="155">
        <v>237.87266540527344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53">
        <v>0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144.85418701171875</v>
      </c>
      <c r="E783" s="155">
        <v>123.94214630126953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516.9998779296875</v>
      </c>
      <c r="E784" s="155">
        <v>327.16082763671875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546.5419921875</v>
      </c>
      <c r="E785" s="157">
        <v>5.8837940741796046E-7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3365.642578125</v>
      </c>
      <c r="E786" s="152">
        <v>2668.294189453125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144.85418701171875</v>
      </c>
      <c r="E787" s="155">
        <v>123.94214630126953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514.9996337890625</v>
      </c>
      <c r="E788" s="155">
        <v>327.16082763671875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547.7132568359375</v>
      </c>
      <c r="E789" s="157">
        <v>5.8837940741796046E-7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3360.056884765625</v>
      </c>
      <c r="E790" s="152">
        <v>2668.294189453125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1.171248197555542</v>
      </c>
      <c r="E791" s="157">
        <v>2.9418970370898023E-7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753.65484619140625</v>
      </c>
      <c r="E792" s="155">
        <v>237.87266540527344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53">
        <v>0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53">
        <v>0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53">
        <v>0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293.34768676757812</v>
      </c>
      <c r="E800" s="153">
        <v>0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53">
        <v>0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546.1619873046875</v>
      </c>
      <c r="E806" s="157">
        <v>2.9418970370898023E-7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150.73582458496094</v>
      </c>
      <c r="E807" s="155">
        <v>127.69773101806641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1151.7860107421875</v>
      </c>
      <c r="E808" s="155">
        <v>702.6162109375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263.69204711914062</v>
      </c>
      <c r="E809" s="155">
        <v>164.61166381835937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546.1619873046875</v>
      </c>
      <c r="E810" s="157">
        <v>2.9418970370898023E-7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149.24339294433594</v>
      </c>
      <c r="E811" s="155">
        <v>127.69773101806641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164.61166381835937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1435.6429443359375</v>
      </c>
      <c r="E813" s="155">
        <v>702.6162109375</v>
      </c>
    </row>
    <row r="814" spans="1:5" ht="30">
      <c r="A814" s="99" t="s">
        <v>1957</v>
      </c>
      <c r="B814" s="109" t="s">
        <v>1958</v>
      </c>
      <c r="C814" s="114" t="s">
        <v>4</v>
      </c>
      <c r="D814" s="144">
        <v>797.791748046875</v>
      </c>
      <c r="E814" s="157">
        <v>4.9948386049436522E-7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2.5826892852783203</v>
      </c>
      <c r="E815" s="153">
        <v>0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518.1031494140625</v>
      </c>
      <c r="E816" s="155">
        <v>425.69210815429687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353.15655517578125</v>
      </c>
      <c r="E817" s="155">
        <v>425.69210815429687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-17.777778625488281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1697.6884765625</v>
      </c>
      <c r="E820" s="153">
        <v>0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43065.08203125</v>
      </c>
      <c r="E821" s="153">
        <v>0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43065.08203125</v>
      </c>
      <c r="E823" s="153">
        <v>0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322.98809814453125</v>
      </c>
      <c r="E824" s="153">
        <v>0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53">
        <v>0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1.4924324750900269</v>
      </c>
      <c r="E827" s="153">
        <v>0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3">
        <v>0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488.21929931640625</v>
      </c>
      <c r="E829" s="153">
        <v>0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0.54898166656494141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136.70668029785156</v>
      </c>
      <c r="E831" s="155">
        <v>425.69210815429687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1043441.9375</v>
      </c>
      <c r="E832" s="158">
        <v>1.7283750930801034E-3</v>
      </c>
    </row>
    <row r="833" spans="1:5" ht="30">
      <c r="A833" s="99" t="s">
        <v>1996</v>
      </c>
      <c r="B833" s="109" t="s">
        <v>1997</v>
      </c>
      <c r="C833" s="114" t="s">
        <v>4</v>
      </c>
      <c r="D833" s="144">
        <v>875.9078369140625</v>
      </c>
      <c r="E833" s="157">
        <v>4.9948454261539155E-7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2.5826892852783203</v>
      </c>
      <c r="E834" s="153">
        <v>0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2.567880392074585</v>
      </c>
      <c r="E835" s="153">
        <v>0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1.4808843843638897E-2</v>
      </c>
      <c r="E836" s="153">
        <v>0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1481.69140625</v>
      </c>
      <c r="E837" s="153">
        <v>0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4360.0224609375</v>
      </c>
      <c r="E838" s="153">
        <v>0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8.4958477020263672</v>
      </c>
      <c r="E839" s="153">
        <v>0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24.999872207641602</v>
      </c>
      <c r="E840" s="153">
        <v>0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53">
        <v>0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1.375602126121521</v>
      </c>
      <c r="E843" s="149">
        <v>1.219975471496582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1408.50244140625</v>
      </c>
      <c r="E848" s="153">
        <v>0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1408.50244140625</v>
      </c>
      <c r="E849" s="153">
        <v>0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1394.41748046875</v>
      </c>
      <c r="E850" s="153">
        <v>0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292.94381713867187</v>
      </c>
      <c r="E851" s="153">
        <v>0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74.449996948242188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80.109901428222656</v>
      </c>
      <c r="E855" s="150">
        <v>74.449996948242188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14.08501148223877</v>
      </c>
      <c r="E857" s="153">
        <v>0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3">
        <v>0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1529.9730224609375</v>
      </c>
      <c r="E860" s="149">
        <v>1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96.68023681640625</v>
      </c>
      <c r="E861" s="150">
        <v>84.149917602539063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1457.1171875</v>
      </c>
      <c r="E864" s="153">
        <v>0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1408.50244140625</v>
      </c>
      <c r="E865" s="153">
        <v>0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96.66363525390625</v>
      </c>
      <c r="E866" s="150">
        <v>99.900001525878906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48.614723205566406</v>
      </c>
      <c r="E867" s="153">
        <v>0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1478.927490234375</v>
      </c>
      <c r="E868" s="153">
        <v>0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59.673454284667969</v>
      </c>
      <c r="E873" s="153">
        <v>0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59.673454284667969</v>
      </c>
      <c r="E874" s="153">
        <v>0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59.07672119140625</v>
      </c>
      <c r="E875" s="153">
        <v>0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133.83659362792969</v>
      </c>
      <c r="E876" s="153">
        <v>0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55">
        <v>-434.0001220703125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55">
        <v>-434.0001220703125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74.449996948242188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74.449996948242188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0.59673398733139038</v>
      </c>
      <c r="E882" s="153">
        <v>0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3">
        <v>0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39">
        <v>66.649757385253906</v>
      </c>
      <c r="E885" s="149">
        <v>1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94.039337158203125</v>
      </c>
      <c r="E886" s="150">
        <v>84.149917602539063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63.475959777832031</v>
      </c>
      <c r="E889" s="153">
        <v>0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59.673454284667969</v>
      </c>
      <c r="E890" s="153">
        <v>0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94.009536743164063</v>
      </c>
      <c r="E891" s="150">
        <v>99.900001525878906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3.8025050163269043</v>
      </c>
      <c r="E892" s="153">
        <v>0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62.657119750976563</v>
      </c>
      <c r="E893" s="153">
        <v>0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137.48515319824219</v>
      </c>
      <c r="E898" s="153">
        <v>0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137.48515319824219</v>
      </c>
      <c r="E899" s="153">
        <v>0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136.11030578613281</v>
      </c>
      <c r="E900" s="153">
        <v>0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44.034679412841797</v>
      </c>
      <c r="E901" s="153">
        <v>0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24.906553268432617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74.449996948242188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74.449996948242188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1.3748502731323242</v>
      </c>
      <c r="E907" s="153">
        <v>0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99</v>
      </c>
      <c r="E908" s="153">
        <v>0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151.96182250976562</v>
      </c>
      <c r="E910" s="149">
        <v>1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95.02203369140625</v>
      </c>
      <c r="E911" s="150">
        <v>84.149917602539063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144.72555541992187</v>
      </c>
      <c r="E914" s="153">
        <v>0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137.48515319824219</v>
      </c>
      <c r="E915" s="153">
        <v>0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94.997146606445313</v>
      </c>
      <c r="E916" s="150">
        <v>99.900001525878906</v>
      </c>
    </row>
    <row r="917" spans="1:5" ht="30">
      <c r="A917" s="99" t="s">
        <v>2154</v>
      </c>
      <c r="B917" s="109" t="s">
        <v>2155</v>
      </c>
      <c r="C917" s="114" t="s">
        <v>3</v>
      </c>
      <c r="D917" s="138">
        <v>7.2404098510742188</v>
      </c>
      <c r="E917" s="153">
        <v>0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144.35940551757812</v>
      </c>
      <c r="E918" s="153">
        <v>0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20889.1015625</v>
      </c>
      <c r="E920" s="153">
        <v>0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51.186267852783203</v>
      </c>
      <c r="E921" s="149">
        <v>1.2123086452484131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265.41238403320312</v>
      </c>
      <c r="E922" s="155">
        <v>105.0784912109375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263.91238403320312</v>
      </c>
      <c r="E923" s="155">
        <v>105.12490844726562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56">
        <v>-4.6412151306867599E-2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53">
        <v>0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119.814453125</v>
      </c>
      <c r="E926" s="153">
        <v>0</v>
      </c>
    </row>
    <row r="927" spans="1:5" ht="30">
      <c r="A927" s="99" t="s">
        <v>2174</v>
      </c>
      <c r="B927" s="109" t="s">
        <v>2175</v>
      </c>
      <c r="C927" s="114" t="s">
        <v>529</v>
      </c>
      <c r="D927" s="141">
        <v>2117.993408203125</v>
      </c>
      <c r="E927" s="153">
        <v>0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25279.6875</v>
      </c>
      <c r="E929" s="153">
        <v>0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30.6568603515625</v>
      </c>
      <c r="E930" s="150">
        <v>26.227321624755859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235.0626220703125</v>
      </c>
      <c r="E931" s="155">
        <v>226.51939392089844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234.78460693359375</v>
      </c>
      <c r="E932" s="150">
        <v>71.703758239746094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5">
        <v>154.81562805175781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55">
        <v>347.81610107421875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196.48696899414062</v>
      </c>
      <c r="E935" s="153">
        <v>0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3257.385009765625</v>
      </c>
      <c r="E936" s="153">
        <v>0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14384.9833984375</v>
      </c>
      <c r="E938" s="153">
        <v>0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14.94117546081543</v>
      </c>
      <c r="E939" s="150">
        <v>12.784062385559082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198.10896301269531</v>
      </c>
      <c r="E940" s="155">
        <v>190.8441162109375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197.72894287109375</v>
      </c>
      <c r="E941" s="150">
        <v>54.062797546386719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5">
        <v>136.78131103515625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55">
        <v>365.69345092773437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272.89501953125</v>
      </c>
      <c r="E944" s="153">
        <v>0</v>
      </c>
    </row>
    <row r="945" spans="1:5" ht="30">
      <c r="A945" s="99" t="s">
        <v>2210</v>
      </c>
      <c r="B945" s="109" t="s">
        <v>2211</v>
      </c>
      <c r="C945" s="114" t="s">
        <v>529</v>
      </c>
      <c r="D945" s="141">
        <v>2582.068603515625</v>
      </c>
      <c r="E945" s="153">
        <v>0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7909.27685546875</v>
      </c>
      <c r="E947" s="153">
        <v>0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45.140541076660156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50">
        <v>22.169876098632813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55">
        <v>248.83573913574219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154.50398254394531</v>
      </c>
      <c r="E953" s="153">
        <v>0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604.206298828125</v>
      </c>
      <c r="E954" s="153">
        <v>0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11339.9169921875</v>
      </c>
      <c r="E956" s="153">
        <v>0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0.7647058367729187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92.275619506835938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33.402397155761719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50">
        <v>58.87322998046875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55">
        <v>260.56594848632812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142.61769104003906</v>
      </c>
      <c r="E962" s="153">
        <v>0</v>
      </c>
    </row>
    <row r="963" spans="1:5" ht="30">
      <c r="A963" s="99" t="s">
        <v>2246</v>
      </c>
      <c r="B963" s="109" t="s">
        <v>2247</v>
      </c>
      <c r="C963" s="114" t="s">
        <v>529</v>
      </c>
      <c r="D963" s="144">
        <v>753.3397216796875</v>
      </c>
      <c r="E963" s="153">
        <v>0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8047.05712890625</v>
      </c>
      <c r="E965" s="153">
        <v>0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1.2647058963775635</v>
      </c>
      <c r="E966" s="149">
        <v>1.0775382518768311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106.30604553222656</v>
      </c>
      <c r="E967" s="155">
        <v>101.70704650878906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100.60604095458984</v>
      </c>
      <c r="E968" s="150">
        <v>38.597064971923828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50">
        <v>63.109958648681641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55">
        <v>255.33328247070312</v>
      </c>
    </row>
    <row r="971" spans="1:5" ht="30">
      <c r="A971" s="99" t="s">
        <v>2262</v>
      </c>
      <c r="B971" s="109" t="s">
        <v>2263</v>
      </c>
      <c r="C971" s="114" t="s">
        <v>529</v>
      </c>
      <c r="D971" s="139">
        <v>84.399589538574219</v>
      </c>
      <c r="E971" s="153">
        <v>0</v>
      </c>
    </row>
    <row r="972" spans="1:5" ht="30">
      <c r="A972" s="99" t="s">
        <v>2264</v>
      </c>
      <c r="B972" s="109" t="s">
        <v>2265</v>
      </c>
      <c r="C972" s="114" t="s">
        <v>529</v>
      </c>
      <c r="D972" s="144">
        <v>634.89208984375</v>
      </c>
      <c r="E972" s="153">
        <v>0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15533.4033203125</v>
      </c>
      <c r="E974" s="153">
        <v>0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3.3235290050506592</v>
      </c>
      <c r="E975" s="156">
        <v>6.8496108055114746E-2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137.05247497558594</v>
      </c>
      <c r="E976" s="150">
        <v>38.597064971923828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131.45245361328125</v>
      </c>
      <c r="E977" s="150">
        <v>38.600658416748047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58">
        <v>-3.6070083733648062E-3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53">
        <v>0</v>
      </c>
    </row>
    <row r="980" spans="1:5" ht="30">
      <c r="A980" s="99" t="s">
        <v>2280</v>
      </c>
      <c r="B980" s="109" t="s">
        <v>2281</v>
      </c>
      <c r="C980" s="114" t="s">
        <v>529</v>
      </c>
      <c r="D980" s="139">
        <v>69.283981323242187</v>
      </c>
      <c r="E980" s="153">
        <v>0</v>
      </c>
    </row>
    <row r="981" spans="1:5" ht="30">
      <c r="A981" s="99" t="s">
        <v>2282</v>
      </c>
      <c r="B981" s="109" t="s">
        <v>2283</v>
      </c>
      <c r="C981" s="114" t="s">
        <v>529</v>
      </c>
      <c r="D981" s="144">
        <v>918.55517578125</v>
      </c>
      <c r="E981" s="153">
        <v>0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5">
        <v>-667.90313720703125</v>
      </c>
    </row>
    <row r="985" spans="1:5">
      <c r="A985" s="99" t="s">
        <v>2290</v>
      </c>
      <c r="B985" s="109" t="s">
        <v>788</v>
      </c>
      <c r="C985" s="114" t="s">
        <v>4</v>
      </c>
      <c r="D985" s="139">
        <v>99.122451782226562</v>
      </c>
      <c r="E985" s="157">
        <v>1.6556499815578718E-7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442684.46875</v>
      </c>
      <c r="E986" s="157">
        <v>-3.1017629225971177E-5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484193.125</v>
      </c>
      <c r="E987" s="153">
        <v>0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4047.167236328125</v>
      </c>
      <c r="E989" s="157">
        <v>-2.8357337100715085E-7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5">
        <v>-674.42840576171875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3">
        <v>0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5">
        <v>-667.90313720703125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0">
        <v>48.460205078125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48.220001220703125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3">
        <v>0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9.8247890472412109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544.79998779296875</v>
      </c>
      <c r="E1007" s="153">
        <v>0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149.24339294433594</v>
      </c>
      <c r="E1008" s="155">
        <v>127.69773101806641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341.753173828125</v>
      </c>
      <c r="E1009" s="155">
        <v>329.46856689453125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2613.0185546875</v>
      </c>
      <c r="E1010" s="152">
        <v>2668.294189453125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1764.165283203125</v>
      </c>
      <c r="E1011" s="155">
        <v>-273.14999389648437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1467.533935546875</v>
      </c>
      <c r="E1012" s="152">
        <v>1467.533935546875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1166.0087890625</v>
      </c>
      <c r="E1013" s="155">
        <v>425.69210815429687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1073.56103515625</v>
      </c>
      <c r="E1014" s="152">
        <v>1073.56103515625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1">
        <v>100000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66.316459655761719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57">
        <v>-3.0127779382382869E-7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22.15391731262207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10.715983390808105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1.6638077795505524E-2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0.79699742794036865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178241.21875</v>
      </c>
      <c r="E1022" s="153">
        <v>0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178241.21875</v>
      </c>
      <c r="E1023" s="153">
        <v>0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1457.3360595703125</v>
      </c>
      <c r="E1024" s="153">
        <v>0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5791.3583984375</v>
      </c>
      <c r="E1025" s="153">
        <v>0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1408.6973876953125</v>
      </c>
      <c r="E1026" s="153">
        <v>0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231.0885009765625</v>
      </c>
      <c r="E1027" s="153">
        <v>0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4">
        <v>924.35406494140625</v>
      </c>
      <c r="E1028" s="153">
        <v>0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107.47313690185547</v>
      </c>
      <c r="E1029" s="155">
        <v>107.47313690185547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291.65805053710937</v>
      </c>
      <c r="E1030" s="155">
        <v>291.65805053710937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131.9505615234375</v>
      </c>
      <c r="E1031" s="155">
        <v>131.9505615234375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12.472688674926758</v>
      </c>
      <c r="E1035" s="150">
        <v>12.472688674926758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14.121397972106934</v>
      </c>
      <c r="E1036" s="150">
        <v>14.121397972106934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8.272700309753418</v>
      </c>
      <c r="E1037" s="149">
        <v>8.272700309753418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11.328597068786621</v>
      </c>
      <c r="E1038" s="150">
        <v>11.328597068786621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39">
        <v>99.122467041015625</v>
      </c>
      <c r="E1039" s="153">
        <v>0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1">
        <v>2378.9375</v>
      </c>
      <c r="E1040" s="153">
        <v>0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442684.5625</v>
      </c>
      <c r="E1041" s="153">
        <v>0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484193.21875</v>
      </c>
      <c r="E1042" s="153">
        <v>0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3043.439208984375</v>
      </c>
      <c r="E1043" s="153">
        <v>0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142.34609985351562</v>
      </c>
      <c r="E1044" s="153">
        <v>0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273.11785888671875</v>
      </c>
      <c r="E1045" s="155">
        <v>273.11785888671875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3.0727987289428711</v>
      </c>
      <c r="E1046" s="153">
        <v>0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0.15556271374225616</v>
      </c>
      <c r="E1047" s="153">
        <v>0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3.2283613681793213</v>
      </c>
      <c r="E1050" s="153">
        <v>0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0.6456722617149353</v>
      </c>
      <c r="E1051" s="153">
        <v>0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2.5826892852783203</v>
      </c>
      <c r="E1052" s="153">
        <v>0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57">
        <v>-3.0127779382382869E-7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10.715983390808105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39">
        <v>99.122451782226562</v>
      </c>
      <c r="E1066" s="157">
        <v>1.6556499815578718E-7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19.824489593505859</v>
      </c>
      <c r="E1067" s="153">
        <v>0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3">
        <v>0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15.767210006713867</v>
      </c>
      <c r="E1070" s="157">
        <v>1.6556499815578718E-7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3">
        <v>0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29.999990463256836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20.286401748657227</v>
      </c>
      <c r="E1073" s="153">
        <v>0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3">
        <v>0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171.79205322265625</v>
      </c>
      <c r="E1075" s="153">
        <v>0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34.358409881591797</v>
      </c>
      <c r="E1076" s="153">
        <v>0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321.45965576171875</v>
      </c>
      <c r="E1077" s="150">
        <v>25.850008010864258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8">
        <v>6.6283478736877441</v>
      </c>
      <c r="E1078" s="153">
        <v>0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1.325669527053833</v>
      </c>
      <c r="E1079" s="153">
        <v>0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25.850008010864258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178.42041015625</v>
      </c>
      <c r="E1081" s="153">
        <v>0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35.68408203125</v>
      </c>
      <c r="E1082" s="153">
        <v>0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3.7150166034698486</v>
      </c>
      <c r="E1085" s="153">
        <v>0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53">
        <v>0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198.706787109375</v>
      </c>
      <c r="E1087" s="153">
        <v>0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39.741359710693359</v>
      </c>
      <c r="E1088" s="153">
        <v>0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5">
        <v>-273.14999389648437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90.760040283203125</v>
      </c>
      <c r="E1090" s="150">
        <v>55.024497985839844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599.9384765625</v>
      </c>
      <c r="E1091" s="153">
        <v>0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8">
        <v>8.7493495941162109</v>
      </c>
      <c r="E1092" s="153">
        <v>0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3043.439208984375</v>
      </c>
      <c r="E1093" s="153">
        <v>0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575.82464599609375</v>
      </c>
      <c r="E1097" s="157">
        <v>4.6959650035205414E-7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0.26193872094154358</v>
      </c>
      <c r="E1106" s="157">
        <v>2.1361626356686259E-10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204.18959045410156</v>
      </c>
      <c r="E1110" s="157">
        <v>9.3968247938391869E-7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9.2965587973594666E-2</v>
      </c>
      <c r="E1119" s="157">
        <v>4.2782852260891957E-10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106.13374328613281</v>
      </c>
      <c r="E1122" s="153">
        <v>0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10.305293083190918</v>
      </c>
      <c r="E1123" s="153">
        <v>0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10.305293083190918</v>
      </c>
      <c r="E1124" s="153">
        <v>0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3">
        <v>0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74.999977111816406</v>
      </c>
      <c r="E1126" s="150">
        <v>75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169.97785949707031</v>
      </c>
      <c r="E1127" s="153">
        <v>0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164.8785400390625</v>
      </c>
      <c r="E1128" s="153">
        <v>0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178.55775451660156</v>
      </c>
      <c r="E1129" s="153">
        <v>0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427.73025512695312</v>
      </c>
      <c r="E1130" s="157">
        <v>2.9418970370898023E-7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45.244056701660156</v>
      </c>
      <c r="E1132" s="150">
        <v>45.318408966064453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189.43525695800781</v>
      </c>
      <c r="E1133" s="155">
        <v>189.74613952636719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427.73025512695312</v>
      </c>
      <c r="E1134" s="153">
        <v>0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10.761700630187988</v>
      </c>
      <c r="E1135" s="156">
        <v>0.45640787482261658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45.359272003173828</v>
      </c>
      <c r="E1136" s="150">
        <v>45.318408966064453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190.82293701171875</v>
      </c>
      <c r="E1137" s="155">
        <v>189.74613952636719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182.34730529785156</v>
      </c>
      <c r="E1139" s="149">
        <v>1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95.205070495605469</v>
      </c>
      <c r="E1140" s="150">
        <v>84.149917602539063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178.55775451660156</v>
      </c>
      <c r="E1143" s="153">
        <v>0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169.97785949707031</v>
      </c>
      <c r="E1144" s="153">
        <v>0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95.19488525390625</v>
      </c>
      <c r="E1145" s="150">
        <v>99.900001525878906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8">
        <v>8.5798912048339844</v>
      </c>
      <c r="E1146" s="153">
        <v>0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173.58531188964844</v>
      </c>
      <c r="E1147" s="156">
        <v>1.3484322465956211E-2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1.5672988891601563</v>
      </c>
      <c r="E1148" s="153">
        <v>0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7">
        <v>6.9485679432546021E-7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426.16299438476562</v>
      </c>
      <c r="E1155" s="157">
        <v>9.8904649803444045E-7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427.73025512695312</v>
      </c>
      <c r="E1158" s="157">
        <v>2.9418970370898023E-7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45.244064331054688</v>
      </c>
      <c r="E1159" s="150">
        <v>45.318424224853516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189.43525695800781</v>
      </c>
      <c r="E1160" s="155">
        <v>189.74613952636719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6.2790411758939513E-10</v>
      </c>
      <c r="E1163" s="158">
        <v>1.8016000976786017E-3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58">
        <v>9.7967851907014847E-3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58">
        <v>1.8016000976786017E-3</v>
      </c>
    </row>
    <row r="1168" spans="1:5" ht="30">
      <c r="A1168" s="99" t="s">
        <v>2640</v>
      </c>
      <c r="B1168" s="109" t="s">
        <v>2641</v>
      </c>
      <c r="C1168" s="114"/>
      <c r="D1168" s="146">
        <v>6.3459609789262572E-10</v>
      </c>
      <c r="E1168" s="158">
        <v>1.8016000976786017E-3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8">
        <v>1.8016000976786017E-3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8">
        <v>1.8016000976786017E-3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8">
        <v>1.8016000976786017E-3</v>
      </c>
    </row>
    <row r="1176" spans="1:5" ht="30">
      <c r="A1176" s="99" t="s">
        <v>2648</v>
      </c>
      <c r="B1176" s="109" t="s">
        <v>2649</v>
      </c>
      <c r="C1176" s="114"/>
      <c r="D1176" s="145">
        <v>0.8901098370552063</v>
      </c>
      <c r="E1176" s="158">
        <v>1.8016000976786017E-3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0.99555337429046631</v>
      </c>
      <c r="E1179" s="158">
        <v>7.206400390714407E-3</v>
      </c>
    </row>
    <row r="1180" spans="1:5" ht="30">
      <c r="A1180" s="99" t="s">
        <v>2652</v>
      </c>
      <c r="B1180" s="109" t="s">
        <v>2653</v>
      </c>
      <c r="C1180" s="114"/>
      <c r="D1180" s="147">
        <v>4.4466052204370499E-3</v>
      </c>
      <c r="E1180" s="158">
        <v>1.8016000976786017E-3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0.95044815540313721</v>
      </c>
      <c r="E1184" s="158">
        <v>7.2739426977932453E-3</v>
      </c>
    </row>
    <row r="1185" spans="1:5" ht="30">
      <c r="A1185" s="99" t="s">
        <v>2656</v>
      </c>
      <c r="B1185" s="109" t="s">
        <v>2657</v>
      </c>
      <c r="C1185" s="114"/>
      <c r="D1185" s="147">
        <v>1.2821077834814787E-3</v>
      </c>
      <c r="E1185" s="158">
        <v>1.8016000976786017E-3</v>
      </c>
    </row>
    <row r="1186" spans="1:5" ht="30">
      <c r="A1186" s="99" t="s">
        <v>2658</v>
      </c>
      <c r="B1186" s="109" t="s">
        <v>2659</v>
      </c>
      <c r="C1186" s="114"/>
      <c r="D1186" s="145">
        <v>4.8269685357809067E-2</v>
      </c>
      <c r="E1186" s="158">
        <v>3.6032001953572035E-3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8">
        <v>1.8016000976786017E-3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8">
        <v>1.8016000976786017E-3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0.50000011920928955</v>
      </c>
      <c r="E1193" s="158">
        <v>1.8016000976786017E-3</v>
      </c>
    </row>
    <row r="1194" spans="1:5" ht="30">
      <c r="A1194" s="99" t="s">
        <v>2666</v>
      </c>
      <c r="B1194" s="109" t="s">
        <v>2667</v>
      </c>
      <c r="C1194" s="114"/>
      <c r="D1194" s="145">
        <v>0.49999988079071045</v>
      </c>
      <c r="E1194" s="158">
        <v>1.8016000976786017E-3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8">
        <v>3.6032001953572035E-3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8">
        <v>3.6032001953572035E-3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1.0237233638763428</v>
      </c>
      <c r="E1200" s="153">
        <v>0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1.9999959468841553</v>
      </c>
      <c r="E1201" s="153">
        <v>0</v>
      </c>
    </row>
    <row r="1202" spans="1:5">
      <c r="A1202" s="99" t="s">
        <v>2678</v>
      </c>
      <c r="B1202" s="109" t="s">
        <v>2679</v>
      </c>
      <c r="C1202" s="114" t="s">
        <v>3</v>
      </c>
      <c r="D1202" s="138">
        <v>9.8452816009521484</v>
      </c>
      <c r="E1202" s="153">
        <v>0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0.61313736438751221</v>
      </c>
      <c r="E1204" s="153">
        <v>0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53">
        <v>0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10.890597343444824</v>
      </c>
      <c r="E1206" s="153">
        <v>0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0.29882356524467468</v>
      </c>
      <c r="E1208" s="153">
        <v>0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2.0000002384185791</v>
      </c>
      <c r="E1209" s="153">
        <v>0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4.5746450424194336</v>
      </c>
      <c r="E1210" s="153">
        <v>0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6.6470526158809662E-2</v>
      </c>
      <c r="E1212" s="153">
        <v>0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1.9999979734420776</v>
      </c>
      <c r="E1213" s="153">
        <v>0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6.1438851356506348</v>
      </c>
      <c r="E1214" s="153">
        <v>0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2.5294067338109016E-2</v>
      </c>
      <c r="E1216" s="153">
        <v>0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1.9999960660934448</v>
      </c>
      <c r="E1217" s="153">
        <v>0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3.1705558300018311</v>
      </c>
      <c r="E1218" s="153">
        <v>0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3">
        <v>0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53">
        <v>0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4.322476863861084</v>
      </c>
      <c r="E1222" s="153">
        <v>0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3">
        <v>0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53">
        <v>0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2.9977071285247803</v>
      </c>
      <c r="E1226" s="153">
        <v>0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0.1688234955072403</v>
      </c>
      <c r="E1228" s="153">
        <v>0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1.9999997615814209</v>
      </c>
      <c r="E1229" s="153">
        <v>0</v>
      </c>
    </row>
    <row r="1230" spans="1:5">
      <c r="A1230" s="99" t="s">
        <v>2734</v>
      </c>
      <c r="B1230" s="109" t="s">
        <v>2735</v>
      </c>
      <c r="C1230" s="114" t="s">
        <v>3</v>
      </c>
      <c r="D1230" s="138">
        <v>8.3955173492431641</v>
      </c>
      <c r="E1230" s="153">
        <v>0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1.4200016260147095</v>
      </c>
      <c r="E1232" s="153">
        <v>0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1.0000011920928955</v>
      </c>
      <c r="E1233" s="153">
        <v>0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258.6612548828125</v>
      </c>
      <c r="E1234" s="153">
        <v>0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0.28489875793457031</v>
      </c>
      <c r="E1236" s="153">
        <v>0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0.99999558925628662</v>
      </c>
      <c r="E1237" s="153">
        <v>0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221.26473999023437</v>
      </c>
      <c r="E1238" s="153">
        <v>0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1.5073630809783936</v>
      </c>
      <c r="E1240" s="153">
        <v>0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1.0000030994415283</v>
      </c>
      <c r="E1241" s="153">
        <v>0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151.71829223632812</v>
      </c>
      <c r="E1242" s="153">
        <v>0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3">
        <v>0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53">
        <v>0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53">
        <v>0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1063.400390625</v>
      </c>
      <c r="E1250" s="153">
        <v>0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1031.4984130859375</v>
      </c>
      <c r="E1251" s="153">
        <v>0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1101.7181396484375</v>
      </c>
      <c r="E1252" s="153">
        <v>0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9802.23046875</v>
      </c>
      <c r="E1253" s="157">
        <v>2.9418970370898023E-7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6">
        <v>-1.1384752579033375E-2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6">
        <v>0.10314891487360001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9802.23046875</v>
      </c>
      <c r="E1257" s="153">
        <v>0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1.0135135650634766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6">
        <v>-1.1384752579033375E-2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6">
        <v>0.10314891487360001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1140.210205078125</v>
      </c>
      <c r="E1262" s="149">
        <v>1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96.534111022949219</v>
      </c>
      <c r="E1263" s="150">
        <v>84.149917602539063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1101.7181396484375</v>
      </c>
      <c r="E1266" s="153">
        <v>0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1063.400390625</v>
      </c>
      <c r="E1267" s="153">
        <v>0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96.522003173828125</v>
      </c>
      <c r="E1268" s="150">
        <v>99.900001525878906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38.317756652832031</v>
      </c>
      <c r="E1269" s="153">
        <v>0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1100.5537109375</v>
      </c>
      <c r="E1270" s="156">
        <v>1.2395374476909637E-2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3">
        <v>0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53">
        <v>0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53">
        <v>0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1063.400390625</v>
      </c>
      <c r="E1278" s="153">
        <v>0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1031.4984130859375</v>
      </c>
      <c r="E1279" s="153">
        <v>0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1101.7181396484375</v>
      </c>
      <c r="E1280" s="153">
        <v>0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9802.23046875</v>
      </c>
      <c r="E1281" s="157">
        <v>2.9418970370898023E-7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6">
        <v>-1.1384752579033375E-2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6">
        <v>0.10314891487360001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9802.23046875</v>
      </c>
      <c r="E1285" s="153">
        <v>0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1.0135135650634766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6">
        <v>-1.1384752579033375E-2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6">
        <v>0.10314891487360001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1140.210205078125</v>
      </c>
      <c r="E1290" s="149">
        <v>1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96.534111022949219</v>
      </c>
      <c r="E1291" s="150">
        <v>84.149917602539063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1101.7181396484375</v>
      </c>
      <c r="E1294" s="153">
        <v>0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1063.400390625</v>
      </c>
      <c r="E1295" s="153">
        <v>0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96.522003173828125</v>
      </c>
      <c r="E1296" s="150">
        <v>99.900001525878906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38.317756652832031</v>
      </c>
      <c r="E1297" s="153">
        <v>0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1100.5537109375</v>
      </c>
      <c r="E1298" s="156">
        <v>1.2395374476909637E-2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15193.4951171875</v>
      </c>
      <c r="E1299" s="153">
        <v>0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38226.89453125</v>
      </c>
      <c r="E1300" s="153">
        <v>0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53420.38671875</v>
      </c>
      <c r="E1301" s="153">
        <v>0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39.745567321777344</v>
      </c>
      <c r="E1302" s="153">
        <v>0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84.828720092773438</v>
      </c>
      <c r="E1303" s="150">
        <v>75.346031188964844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50.669956207275391</v>
      </c>
      <c r="E1304" s="150">
        <v>42.342994689941406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5.1683273315429687</v>
      </c>
      <c r="E1307" s="157">
        <v>-3.0127779382382869E-7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12.231786727905273</v>
      </c>
      <c r="E1308" s="150">
        <v>22.15391731262207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12.920692443847656</v>
      </c>
      <c r="E1309" s="150">
        <v>10.715983390808105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68.841827392578125</v>
      </c>
      <c r="E1310" s="150">
        <v>66.316459655761719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0.82815837860107422</v>
      </c>
      <c r="E1311" s="156">
        <v>0.79699742794036865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9.2091644182801247E-3</v>
      </c>
      <c r="E1312" s="156">
        <v>1.6638077795505524E-2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1796.62109375</v>
      </c>
      <c r="E1317" s="153">
        <v>0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1796.62109375</v>
      </c>
      <c r="E1318" s="153">
        <v>0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1740.4005126953125</v>
      </c>
      <c r="E1319" s="153">
        <v>0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274.53765869140625</v>
      </c>
      <c r="E1320" s="153">
        <v>0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152.04103088378906</v>
      </c>
      <c r="E1321" s="155">
        <v>129.9378662109375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152.04103088378906</v>
      </c>
      <c r="E1322" s="155">
        <v>129.9378662109375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74.450164794921875</v>
      </c>
      <c r="E1324" s="150">
        <v>74.449798583984375</v>
      </c>
    </row>
    <row r="1325" spans="1:5">
      <c r="A1325" s="99" t="s">
        <v>2922</v>
      </c>
      <c r="B1325" s="109" t="s">
        <v>1034</v>
      </c>
      <c r="C1325" s="114"/>
      <c r="D1325" s="140">
        <v>3600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56.220569610595703</v>
      </c>
      <c r="E1326" s="153">
        <v>0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3">
        <v>0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8.6099996566772461</v>
      </c>
      <c r="E1329" s="149">
        <v>7.364722728729248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8.6099996566772461</v>
      </c>
      <c r="E1330" s="149">
        <v>7.364722728729248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361.16070556640625</v>
      </c>
      <c r="E1331" s="155">
        <v>167.01211547851563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8">
        <v>8.8335771560668945</v>
      </c>
      <c r="E1332" s="157">
        <v>2.9418970370898023E-7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3184.48828125</v>
      </c>
      <c r="E1333" s="152">
        <v>2668.24072265625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8">
        <v>8.8335771560668945</v>
      </c>
      <c r="E1334" s="157">
        <v>2.9418970370898023E-7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8.6099996566772461</v>
      </c>
      <c r="E1335" s="149">
        <v>7.364722728729248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3184.48828125</v>
      </c>
      <c r="E1336" s="152">
        <v>2668.24072265625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9.749998152256012E-2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2450.476806640625</v>
      </c>
      <c r="E1338" s="152">
        <v>2668.24072265625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89.908538818359375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8">
        <v>8.8335771560668945</v>
      </c>
      <c r="E1341" s="157">
        <v>2.9418970370898023E-7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2450.476806640625</v>
      </c>
      <c r="E1342" s="152">
        <v>2668.24072265625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34.823223114013672</v>
      </c>
      <c r="E1343" s="153">
        <v>0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2.2925154771655798E-3</v>
      </c>
      <c r="E1346" s="157">
        <v>6.9287589554711815E-11</v>
      </c>
    </row>
    <row r="1347" spans="1:5" ht="30">
      <c r="A1347" s="99" t="s">
        <v>2966</v>
      </c>
      <c r="B1347" s="109" t="s">
        <v>2967</v>
      </c>
      <c r="C1347" s="114"/>
      <c r="D1347" s="139">
        <v>88.307693481445313</v>
      </c>
      <c r="E1347" s="150">
        <v>75.535629272460938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3">
        <v>0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87.509712219238281</v>
      </c>
      <c r="E1349" s="153">
        <v>0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87.509712219238281</v>
      </c>
      <c r="E1350" s="153">
        <v>0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1801.124267578125</v>
      </c>
      <c r="E1351" s="153">
        <v>0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4.5028061866760254</v>
      </c>
      <c r="E1352" s="153">
        <v>0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1796.62109375</v>
      </c>
      <c r="E1357" s="153">
        <v>0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1796.62109375</v>
      </c>
      <c r="E1358" s="153">
        <v>0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1740.4005126953125</v>
      </c>
      <c r="E1359" s="153">
        <v>0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274.53765869140625</v>
      </c>
      <c r="E1360" s="153">
        <v>0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152.04103088378906</v>
      </c>
      <c r="E1361" s="155">
        <v>129.9378662109375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152.04103088378906</v>
      </c>
      <c r="E1362" s="155">
        <v>129.9378662109375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74.450164794921875</v>
      </c>
      <c r="E1364" s="150">
        <v>74.449798583984375</v>
      </c>
    </row>
    <row r="1365" spans="1:5">
      <c r="A1365" s="99" t="s">
        <v>3001</v>
      </c>
      <c r="B1365" s="109" t="s">
        <v>1078</v>
      </c>
      <c r="C1365" s="114"/>
      <c r="D1365" s="141">
        <v>3000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56.220569610595703</v>
      </c>
      <c r="E1366" s="153">
        <v>0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3">
        <v>0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8.6099996566772461</v>
      </c>
      <c r="E1369" s="149">
        <v>7.364722728729248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8.6099996566772461</v>
      </c>
      <c r="E1370" s="149">
        <v>7.364722728729248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361.16070556640625</v>
      </c>
      <c r="E1371" s="155">
        <v>167.01211547851563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8">
        <v>8.8335723876953125</v>
      </c>
      <c r="E1372" s="157">
        <v>2.9418970370898023E-7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3184.48828125</v>
      </c>
      <c r="E1373" s="152">
        <v>2668.24072265625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8">
        <v>8.8335723876953125</v>
      </c>
      <c r="E1374" s="157">
        <v>2.9418970370898023E-7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8.6099996566772461</v>
      </c>
      <c r="E1375" s="149">
        <v>7.364722728729248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3184.48828125</v>
      </c>
      <c r="E1376" s="152">
        <v>2668.24072265625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9.749998152256012E-2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2450.476806640625</v>
      </c>
      <c r="E1378" s="152">
        <v>2668.24072265625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89.908538818359375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8">
        <v>8.8335723876953125</v>
      </c>
      <c r="E1381" s="157">
        <v>2.9418970370898023E-7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2450.476806640625</v>
      </c>
      <c r="E1382" s="152">
        <v>2668.24072265625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34.823200225830078</v>
      </c>
      <c r="E1383" s="153">
        <v>0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2.2925145458430052E-3</v>
      </c>
      <c r="E1386" s="157">
        <v>6.9287589554711815E-11</v>
      </c>
    </row>
    <row r="1387" spans="1:5" ht="30">
      <c r="A1387" s="99" t="s">
        <v>3043</v>
      </c>
      <c r="B1387" s="109" t="s">
        <v>3044</v>
      </c>
      <c r="C1387" s="114"/>
      <c r="D1387" s="139">
        <v>88.307693481445313</v>
      </c>
      <c r="E1387" s="150">
        <v>75.535629272460938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3">
        <v>0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87.509712219238281</v>
      </c>
      <c r="E1389" s="153">
        <v>0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87.509712219238281</v>
      </c>
      <c r="E1390" s="153">
        <v>0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1801.123291015625</v>
      </c>
      <c r="E1391" s="153">
        <v>0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4.5028042793273926</v>
      </c>
      <c r="E1392" s="153">
        <v>0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0.17499999701976776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208.61576843261719</v>
      </c>
      <c r="E1395" s="153">
        <v>0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0.42749616503715515</v>
      </c>
      <c r="E1396" s="153">
        <v>0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11.413926124572754</v>
      </c>
      <c r="E1397" s="150">
        <v>12.071253776550293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0.96988767385482788</v>
      </c>
      <c r="E1409" s="158">
        <v>7.2682513855397701E-3</v>
      </c>
    </row>
    <row r="1410" spans="1:5" ht="30">
      <c r="A1410" s="99" t="s">
        <v>3086</v>
      </c>
      <c r="B1410" s="109" t="s">
        <v>3087</v>
      </c>
      <c r="C1410" s="114"/>
      <c r="D1410" s="145">
        <v>3.0112335458397865E-2</v>
      </c>
      <c r="E1410" s="158">
        <v>1.8016000976786017E-3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0.9675365686416626</v>
      </c>
      <c r="E1413" s="158">
        <v>2.8772794175893068E-3</v>
      </c>
    </row>
    <row r="1414" spans="1:5" ht="30">
      <c r="A1414" s="99" t="s">
        <v>3090</v>
      </c>
      <c r="B1414" s="109" t="s">
        <v>3091</v>
      </c>
      <c r="C1414" s="114"/>
      <c r="D1414" s="145">
        <v>3.2463394105434418E-2</v>
      </c>
      <c r="E1414" s="158">
        <v>2.8772794175893068E-3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5.3712351233414779E-10</v>
      </c>
      <c r="E1418" s="158">
        <v>1.8016000976786017E-3</v>
      </c>
    </row>
    <row r="1419" spans="1:5" ht="30">
      <c r="A1419" s="99" t="s">
        <v>3094</v>
      </c>
      <c r="B1419" s="109" t="s">
        <v>3095</v>
      </c>
      <c r="C1419" s="114"/>
      <c r="D1419" s="146">
        <v>5.3712351233414779E-10</v>
      </c>
      <c r="E1419" s="158">
        <v>1.8016000976786017E-3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58">
        <v>1.8016000976786017E-3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0.93523097038269043</v>
      </c>
      <c r="E1423" s="158">
        <v>1.8016000976786017E-3</v>
      </c>
    </row>
    <row r="1424" spans="1:5" ht="30">
      <c r="A1424" s="99" t="s">
        <v>3100</v>
      </c>
      <c r="B1424" s="109" t="s">
        <v>3101</v>
      </c>
      <c r="C1424" s="114"/>
      <c r="D1424" s="145">
        <v>6.4769119024276733E-2</v>
      </c>
      <c r="E1424" s="158">
        <v>1.8016000976786017E-3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0.91690248250961304</v>
      </c>
      <c r="E1428" s="158">
        <v>9.8121939226984978E-3</v>
      </c>
    </row>
    <row r="1429" spans="1:5" ht="30">
      <c r="A1429" s="99" t="s">
        <v>3104</v>
      </c>
      <c r="B1429" s="109" t="s">
        <v>3105</v>
      </c>
      <c r="C1429" s="114"/>
      <c r="D1429" s="145">
        <v>7.6607741415500641E-2</v>
      </c>
      <c r="E1429" s="158">
        <v>1.8016000976786017E-3</v>
      </c>
    </row>
    <row r="1430" spans="1:5" ht="30">
      <c r="A1430" s="99" t="s">
        <v>3106</v>
      </c>
      <c r="B1430" s="109" t="s">
        <v>3107</v>
      </c>
      <c r="C1430" s="114"/>
      <c r="D1430" s="147">
        <v>6.4897360280156136E-3</v>
      </c>
      <c r="E1430" s="158">
        <v>1.8016000976786017E-3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8">
        <v>9.9999993108212948E-4</v>
      </c>
      <c r="E1434" s="158">
        <v>1.8016000976786017E-3</v>
      </c>
    </row>
    <row r="1435" spans="1:5" ht="30">
      <c r="A1435" s="99" t="s">
        <v>3110</v>
      </c>
      <c r="B1435" s="109" t="s">
        <v>3111</v>
      </c>
      <c r="C1435" s="114"/>
      <c r="D1435" s="148">
        <v>5.6999991647899151E-4</v>
      </c>
      <c r="E1435" s="158">
        <v>1.8016000976786017E-3</v>
      </c>
    </row>
    <row r="1436" spans="1:5" ht="30">
      <c r="A1436" s="99" t="s">
        <v>3112</v>
      </c>
      <c r="B1436" s="109" t="s">
        <v>3113</v>
      </c>
      <c r="C1436" s="114"/>
      <c r="D1436" s="145">
        <v>0.99842989444732666</v>
      </c>
      <c r="E1436" s="158">
        <v>9.7967851907014847E-3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0.98945474624633789</v>
      </c>
      <c r="E1439" s="158">
        <v>1.8016000976786017E-3</v>
      </c>
    </row>
    <row r="1440" spans="1:5" ht="30">
      <c r="A1440" s="99" t="s">
        <v>3116</v>
      </c>
      <c r="B1440" s="109" t="s">
        <v>3117</v>
      </c>
      <c r="C1440" s="114"/>
      <c r="D1440" s="145">
        <v>1.0545298457145691E-2</v>
      </c>
      <c r="E1440" s="158">
        <v>1.8016000976786017E-3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0.9751320481300354</v>
      </c>
      <c r="E1443" s="158">
        <v>1.8016000976786017E-3</v>
      </c>
    </row>
    <row r="1444" spans="1:5" ht="30">
      <c r="A1444" s="99" t="s">
        <v>3120</v>
      </c>
      <c r="B1444" s="109" t="s">
        <v>3121</v>
      </c>
      <c r="C1444" s="114"/>
      <c r="D1444" s="145">
        <v>2.4867931380867958E-2</v>
      </c>
      <c r="E1444" s="158">
        <v>1.8016000976786017E-3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3.9081655442714691E-2</v>
      </c>
      <c r="E1448" s="158">
        <v>3.6032001953572035E-3</v>
      </c>
    </row>
    <row r="1449" spans="1:5" ht="30">
      <c r="A1449" s="99" t="s">
        <v>3124</v>
      </c>
      <c r="B1449" s="109" t="s">
        <v>3125</v>
      </c>
      <c r="C1449" s="114"/>
      <c r="D1449" s="145">
        <v>0.90140533447265625</v>
      </c>
      <c r="E1449" s="158">
        <v>8.5204588249325752E-3</v>
      </c>
    </row>
    <row r="1450" spans="1:5" ht="30">
      <c r="A1450" s="99" t="s">
        <v>3126</v>
      </c>
      <c r="B1450" s="109" t="s">
        <v>3127</v>
      </c>
      <c r="C1450" s="114"/>
      <c r="D1450" s="145">
        <v>5.9513010084629059E-2</v>
      </c>
      <c r="E1450" s="158">
        <v>1.8016000976786017E-3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0.94571948051452637</v>
      </c>
      <c r="E1453" s="158">
        <v>8.0579686909914017E-3</v>
      </c>
    </row>
    <row r="1454" spans="1:5" ht="30">
      <c r="A1454" s="99" t="s">
        <v>3130</v>
      </c>
      <c r="B1454" s="109" t="s">
        <v>3131</v>
      </c>
      <c r="C1454" s="114"/>
      <c r="D1454" s="145">
        <v>5.4280489683151245E-2</v>
      </c>
      <c r="E1454" s="158">
        <v>1.8016000976786017E-3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0.97038078308105469</v>
      </c>
      <c r="E1457" s="158">
        <v>7.8192949295043945E-3</v>
      </c>
    </row>
    <row r="1458" spans="1:5" ht="30">
      <c r="A1458" s="99" t="s">
        <v>3134</v>
      </c>
      <c r="B1458" s="109" t="s">
        <v>3135</v>
      </c>
      <c r="C1458" s="114"/>
      <c r="D1458" s="145">
        <v>2.9619229957461357E-2</v>
      </c>
      <c r="E1458" s="158">
        <v>1.8016000976786017E-3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0.95838707685470581</v>
      </c>
      <c r="E1461" s="158">
        <v>7.4939131736755371E-3</v>
      </c>
    </row>
    <row r="1462" spans="1:5" ht="30">
      <c r="A1462" s="99" t="s">
        <v>3138</v>
      </c>
      <c r="B1462" s="109" t="s">
        <v>3139</v>
      </c>
      <c r="C1462" s="114"/>
      <c r="D1462" s="145">
        <v>4.1612982749938965E-2</v>
      </c>
      <c r="E1462" s="158">
        <v>1.8016000976786017E-3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0.4020308256149292</v>
      </c>
      <c r="E1465" s="158">
        <v>1.8016000976786017E-3</v>
      </c>
    </row>
    <row r="1466" spans="1:5" ht="30">
      <c r="A1466" s="99" t="s">
        <v>3142</v>
      </c>
      <c r="B1466" s="109" t="s">
        <v>3143</v>
      </c>
      <c r="C1466" s="114"/>
      <c r="D1466" s="145">
        <v>0.59796923398971558</v>
      </c>
      <c r="E1466" s="158">
        <v>1.8016000976786017E-3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5.3579113368229514E-10</v>
      </c>
      <c r="E1470" s="158">
        <v>1.8016000976786017E-3</v>
      </c>
    </row>
    <row r="1471" spans="1:5" ht="30">
      <c r="A1471" s="99" t="s">
        <v>3146</v>
      </c>
      <c r="B1471" s="109" t="s">
        <v>3147</v>
      </c>
      <c r="C1471" s="114"/>
      <c r="D1471" s="147">
        <v>5.3058825433254242E-3</v>
      </c>
      <c r="E1471" s="158">
        <v>3.6032001953572035E-3</v>
      </c>
    </row>
    <row r="1472" spans="1:5" ht="30">
      <c r="A1472" s="99" t="s">
        <v>3148</v>
      </c>
      <c r="B1472" s="109" t="s">
        <v>3149</v>
      </c>
      <c r="C1472" s="114"/>
      <c r="D1472" s="145">
        <v>0.9946940541267395</v>
      </c>
      <c r="E1472" s="158">
        <v>1.8016000976786017E-3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8">
        <v>1.8016000976786017E-3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8">
        <v>1.8016000976786017E-3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8">
        <v>3.6032001953572035E-3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8">
        <v>3.6032001953572035E-3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0.50000011920928955</v>
      </c>
      <c r="E1483" s="158">
        <v>1.8016000976786017E-3</v>
      </c>
    </row>
    <row r="1484" spans="1:5" ht="30">
      <c r="A1484" s="99" t="s">
        <v>3160</v>
      </c>
      <c r="B1484" s="109" t="s">
        <v>3161</v>
      </c>
      <c r="C1484" s="114"/>
      <c r="D1484" s="145">
        <v>0.49999988079071045</v>
      </c>
      <c r="E1484" s="158">
        <v>1.8016000976786017E-3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140.87455749511719</v>
      </c>
      <c r="E1486" s="155">
        <v>425.69207763671875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51.188407897949219</v>
      </c>
      <c r="E1487" s="150">
        <v>36.654781341552734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144.15908813476562</v>
      </c>
      <c r="E1488" s="150">
        <v>-17.777778625488281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3903.892333984375</v>
      </c>
      <c r="E1489" s="157">
        <v>3.8210428101592697E-6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5.1683268547058105</v>
      </c>
      <c r="E1490" s="157">
        <v>-3.0127779382382869E-7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12.231786727905273</v>
      </c>
      <c r="E1491" s="150">
        <v>22.15391731262207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12.920692443847656</v>
      </c>
      <c r="E1492" s="150">
        <v>10.715983390808105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68.841827392578125</v>
      </c>
      <c r="E1493" s="150">
        <v>66.316459655761719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0.82815837860107422</v>
      </c>
      <c r="E1494" s="156">
        <v>0.79699742794036865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9.2091644182801247E-3</v>
      </c>
      <c r="E1495" s="156">
        <v>1.6638077795505524E-2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102.26765441894531</v>
      </c>
      <c r="E1496" s="155" t="s">
        <v>7836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300.93264770507812</v>
      </c>
      <c r="E1497" s="155">
        <v>379.68051147460937</v>
      </c>
    </row>
    <row r="1498" spans="1:5" ht="45">
      <c r="A1498" s="99" t="s">
        <v>3188</v>
      </c>
      <c r="B1498" s="109" t="s">
        <v>3189</v>
      </c>
      <c r="C1498" s="114"/>
      <c r="D1498" s="144">
        <v>105.28885650634766</v>
      </c>
      <c r="E1498" s="155">
        <v>132.84077453613281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1.4808843843638897E-2</v>
      </c>
      <c r="E1499" s="153">
        <v>0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8.4958467483520508</v>
      </c>
      <c r="E1500" s="149" t="s">
        <v>7836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24.999868392944336</v>
      </c>
      <c r="E1501" s="153">
        <v>0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5.1683268547058105</v>
      </c>
      <c r="E1506" s="153">
        <v>0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12.920692443847656</v>
      </c>
      <c r="E1507" s="150">
        <v>10.715983390808105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546.5419921875</v>
      </c>
      <c r="E1524" s="157">
        <v>5.8837940741796046E-7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147.7657470703125</v>
      </c>
      <c r="E1525" s="155">
        <v>125.18156433105469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3051.621337890625</v>
      </c>
      <c r="E1526" s="152">
        <v>2668.294189453125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418.0040283203125</v>
      </c>
      <c r="E1527" s="155">
        <v>328.69766235351563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546.5419921875</v>
      </c>
      <c r="E1528" s="157">
        <v>5.8837940741796046E-7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146.30271911621094</v>
      </c>
      <c r="E1529" s="155">
        <v>125.18156433105469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328.69766235351563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3286.765380859375</v>
      </c>
      <c r="E1531" s="152">
        <v>2668.294189453125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4">
        <v>797.791748046875</v>
      </c>
      <c r="E1532" s="157">
        <v>4.9948386049436522E-7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2.5826892852783203</v>
      </c>
      <c r="E1533" s="153">
        <v>0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1166.000244140625</v>
      </c>
      <c r="E1534" s="155">
        <v>425.69210815429687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1050.7359619140625</v>
      </c>
      <c r="E1535" s="155">
        <v>425.69210815429687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35699.48046875</v>
      </c>
      <c r="E1536" s="153">
        <v>0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267.74609375</v>
      </c>
      <c r="E1537" s="153">
        <v>0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1408.7177734375</v>
      </c>
      <c r="E1538" s="153">
        <v>0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53">
        <v>0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1.4630258083343506</v>
      </c>
      <c r="E1540" s="153">
        <v>0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547.71331787109375</v>
      </c>
      <c r="E1542" s="157">
        <v>8.825691111269407E-7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144.85420227050781</v>
      </c>
      <c r="E1543" s="155">
        <v>122.71499633789063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3360.056884765625</v>
      </c>
      <c r="E1544" s="152">
        <v>2668.294189453125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514.9996337890625</v>
      </c>
      <c r="E1545" s="155">
        <v>327.16079711914062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547.71331787109375</v>
      </c>
      <c r="E1546" s="157">
        <v>8.825691111269407E-7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143.41999816894531</v>
      </c>
      <c r="E1547" s="155">
        <v>122.71499633789063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532.70001220703125</v>
      </c>
      <c r="E1548" s="155">
        <v>327.16079711914062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3410.621826171875</v>
      </c>
      <c r="E1549" s="152">
        <v>2668.294189453125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4">
        <v>797.791748046875</v>
      </c>
      <c r="E1550" s="157">
        <v>4.9948386049436522E-7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2.5826892852783203</v>
      </c>
      <c r="E1551" s="153">
        <v>0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790.97247314453125</v>
      </c>
      <c r="E1552" s="155">
        <v>425.69210815429687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763.76080322265625</v>
      </c>
      <c r="E1553" s="155">
        <v>425.69210815429687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7693.18505859375</v>
      </c>
      <c r="E1554" s="153">
        <v>0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39">
        <v>57.698890686035156</v>
      </c>
      <c r="E1555" s="153">
        <v>0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53">
        <v>0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1.4342083930969238</v>
      </c>
      <c r="E1558" s="153">
        <v>0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544.79998779296875</v>
      </c>
      <c r="E1560" s="157">
        <v>2.9418970370898023E-7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149.24339294433594</v>
      </c>
      <c r="E1561" s="155">
        <v>126.43338775634766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2613.0185546875</v>
      </c>
      <c r="E1562" s="152">
        <v>2668.294189453125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341.7564697265625</v>
      </c>
      <c r="E1563" s="155">
        <v>329.4775390625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544.79998779296875</v>
      </c>
      <c r="E1564" s="157">
        <v>2.9418970370898023E-7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147.7657470703125</v>
      </c>
      <c r="E1565" s="155">
        <v>126.43338775634766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329.4775390625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3058.96923828125</v>
      </c>
      <c r="E1567" s="152">
        <v>2668.294189453125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4">
        <v>797.791748046875</v>
      </c>
      <c r="E1568" s="157">
        <v>4.9948386049436522E-7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2.5826892852783203</v>
      </c>
      <c r="E1569" s="153">
        <v>0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763.7607421875</v>
      </c>
      <c r="E1570" s="155">
        <v>425.69210815429687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518.103271484375</v>
      </c>
      <c r="E1571" s="155">
        <v>425.69210815429687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67488.2734375</v>
      </c>
      <c r="E1572" s="153">
        <v>0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506.16201782226562</v>
      </c>
      <c r="E1573" s="153">
        <v>0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53">
        <v>0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1.4776533842086792</v>
      </c>
      <c r="E1576" s="153">
        <v>0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468.5264892578125</v>
      </c>
      <c r="E1578" s="157">
        <v>2.9418970370898023E-7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31.270000457763672</v>
      </c>
      <c r="E1579" s="150">
        <v>26.751869201660156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3047.14990234375</v>
      </c>
      <c r="E1580" s="152">
        <v>2668.294189453125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322.59286499023437</v>
      </c>
      <c r="E1581" s="155">
        <v>227.58656311035156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468.5264892578125</v>
      </c>
      <c r="E1582" s="157">
        <v>2.9418970370898023E-7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30.960395812988281</v>
      </c>
      <c r="E1583" s="150">
        <v>26.751869201660156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227.58656311035156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3480.739013671875</v>
      </c>
      <c r="E1585" s="152">
        <v>2668.294189453125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4">
        <v>797.791748046875</v>
      </c>
      <c r="E1586" s="157">
        <v>4.9948386049436522E-7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2.5826892852783203</v>
      </c>
      <c r="E1587" s="153">
        <v>0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1010.054931640625</v>
      </c>
      <c r="E1588" s="155">
        <v>425.69210815429687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814.96429443359375</v>
      </c>
      <c r="E1589" s="155">
        <v>425.69210815429687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56430.859375</v>
      </c>
      <c r="E1590" s="153">
        <v>0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423.23147583007812</v>
      </c>
      <c r="E1591" s="153">
        <v>0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53">
        <v>0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0.30960488319396973</v>
      </c>
      <c r="E1594" s="153">
        <v>0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468.5264892578125</v>
      </c>
      <c r="E1596" s="157">
        <v>2.9418970370898023E-7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30.960395812988281</v>
      </c>
      <c r="E1597" s="150">
        <v>26.48699951171875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3480.739013671875</v>
      </c>
      <c r="E1598" s="152">
        <v>2668.294189453125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511.00201416015625</v>
      </c>
      <c r="E1599" s="155">
        <v>227.04971313476562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468.5264892578125</v>
      </c>
      <c r="E1600" s="157">
        <v>2.9418970370898023E-7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30.65385627746582</v>
      </c>
      <c r="E1601" s="150">
        <v>26.48699951171875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227.04971313476562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3533.102783203125</v>
      </c>
      <c r="E1603" s="152">
        <v>2668.294189453125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4">
        <v>797.791748046875</v>
      </c>
      <c r="E1604" s="157">
        <v>4.9948386049436522E-7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2.5826892852783203</v>
      </c>
      <c r="E1605" s="153">
        <v>0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814.96441650390625</v>
      </c>
      <c r="E1606" s="155">
        <v>425.69210815429687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790.97235107421875</v>
      </c>
      <c r="E1607" s="155">
        <v>425.69210815429687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6815.05029296875</v>
      </c>
      <c r="E1608" s="153">
        <v>0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51.112880706787109</v>
      </c>
      <c r="E1609" s="153">
        <v>0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53">
        <v>0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0.30653923749923706</v>
      </c>
      <c r="E1612" s="153">
        <v>0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546.5419921875</v>
      </c>
      <c r="E1614" s="157">
        <v>5.8837940741796046E-7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146.302734375</v>
      </c>
      <c r="E1615" s="155">
        <v>123.94214630126953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3286.765380859375</v>
      </c>
      <c r="E1616" s="152">
        <v>2668.294189453125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489.997314453125</v>
      </c>
      <c r="E1617" s="155">
        <v>327.92840576171875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546.5419921875</v>
      </c>
      <c r="E1618" s="157">
        <v>5.8837940741796046E-7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144.85418701171875</v>
      </c>
      <c r="E1619" s="155">
        <v>123.94214630126953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327.92840576171875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3365.642578125</v>
      </c>
      <c r="E1621" s="152">
        <v>2668.294189453125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4">
        <v>797.791748046875</v>
      </c>
      <c r="E1622" s="157">
        <v>4.9948386049436522E-7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2.5826892852783203</v>
      </c>
      <c r="E1623" s="153">
        <v>0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1050.7359619140625</v>
      </c>
      <c r="E1624" s="155">
        <v>425.69210815429687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1010.0550537109375</v>
      </c>
      <c r="E1625" s="155">
        <v>425.69210815429687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11975.0869140625</v>
      </c>
      <c r="E1626" s="153">
        <v>0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39">
        <v>89.813148498535156</v>
      </c>
      <c r="E1627" s="153">
        <v>0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53">
        <v>0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1.448549747467041</v>
      </c>
      <c r="E1630" s="153">
        <v>0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1.8789561986923218</v>
      </c>
      <c r="E1634" s="149">
        <v>1.606282114982605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30.653858184814453</v>
      </c>
      <c r="E1635" s="150">
        <v>26.224752426147461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534.1026611328125</v>
      </c>
      <c r="E1636" s="155">
        <v>226.51411437988281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3533.102783203125</v>
      </c>
      <c r="E1637" s="152">
        <v>2668.294189453125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468.5264892578125</v>
      </c>
      <c r="E1638" s="157">
        <v>2.9418970370898023E-7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28.77490234375</v>
      </c>
      <c r="E1639" s="150">
        <v>24.61846923828125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533.2791748046875</v>
      </c>
      <c r="E1640" s="155">
        <v>223.1400146484375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3533.102783203125</v>
      </c>
      <c r="E1641" s="152">
        <v>2668.294189453125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31.270000457763672</v>
      </c>
      <c r="E1646" s="150">
        <v>26.751869201660156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479.26470947265625</v>
      </c>
      <c r="E1647" s="155">
        <v>227.58656311035156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3408.921630859375</v>
      </c>
      <c r="E1648" s="152">
        <v>2668.294189453125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31.270000457763672</v>
      </c>
      <c r="E1650" s="150">
        <v>26.751869201660156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479.26470947265625</v>
      </c>
      <c r="E1651" s="155">
        <v>227.58656311035156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3408.921630859375</v>
      </c>
      <c r="E1652" s="152">
        <v>2668.294189453125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28.490001678466797</v>
      </c>
      <c r="E1657" s="150">
        <v>24.374723434448242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477.770751953125</v>
      </c>
      <c r="E1658" s="155">
        <v>222.61328125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3408.921630859375</v>
      </c>
      <c r="E1659" s="152">
        <v>2668.294189453125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28.490001678466797</v>
      </c>
      <c r="E1661" s="150">
        <v>24.374723434448242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477.770751953125</v>
      </c>
      <c r="E1662" s="155">
        <v>222.61328125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3408.921630859375</v>
      </c>
      <c r="E1663" s="152">
        <v>2668.294189453125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6">
        <v>1.855536550283432E-2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6">
        <v>0.48086503148078918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19604.4609375</v>
      </c>
      <c r="E1667" s="157">
        <v>2.9418970370898023E-7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6">
        <v>-1.1368815787136555E-2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6">
        <v>0.10314891487360001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19604.4609375</v>
      </c>
      <c r="E1671" s="157">
        <v>2.9418970370898023E-7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227897.078125</v>
      </c>
      <c r="E1675" s="153">
        <v>0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184097.671875</v>
      </c>
      <c r="E1678" s="149">
        <v>1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98.726150512695313</v>
      </c>
      <c r="E1679" s="150">
        <v>90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175331.125</v>
      </c>
      <c r="E1682" s="153">
        <v>0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177625.0625</v>
      </c>
      <c r="E1683" s="153">
        <v>0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98.708549499511719</v>
      </c>
      <c r="E1684" s="150">
        <v>99.900001525878906</v>
      </c>
    </row>
    <row r="1685" spans="1:5">
      <c r="A1685" s="99" t="s">
        <v>3559</v>
      </c>
      <c r="B1685" s="109" t="s">
        <v>3560</v>
      </c>
      <c r="C1685" s="114" t="s">
        <v>3</v>
      </c>
      <c r="D1685" s="141">
        <v>2293.939453125</v>
      </c>
      <c r="E1685" s="153">
        <v>0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2012.5234375</v>
      </c>
      <c r="E1686" s="153">
        <v>0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281.41595458984375</v>
      </c>
      <c r="E1687" s="153">
        <v>0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175331.125</v>
      </c>
      <c r="E1688" s="153">
        <v>0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98.708549499511719</v>
      </c>
      <c r="E1689" s="153">
        <v>0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276.14651489257812</v>
      </c>
      <c r="E1690" s="153">
        <v>0</v>
      </c>
    </row>
    <row r="1691" spans="1:5">
      <c r="A1691" s="99" t="s">
        <v>3571</v>
      </c>
      <c r="B1691" s="109" t="s">
        <v>3572</v>
      </c>
      <c r="C1691" s="114" t="s">
        <v>3</v>
      </c>
      <c r="D1691" s="139">
        <v>92.048843383789063</v>
      </c>
      <c r="E1691" s="153">
        <v>0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204.55296325683594</v>
      </c>
      <c r="E1692" s="155">
        <v>204.55296325683594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0.5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98.726150512695313</v>
      </c>
      <c r="E1694" s="150">
        <v>98.092399597167969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149.09999084472656</v>
      </c>
      <c r="E1695" s="155">
        <v>149.09999084472656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531.48822021484375</v>
      </c>
      <c r="E1696" s="155">
        <v>531.48822021484375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547.71331787109375</v>
      </c>
      <c r="E1697" s="155">
        <v>547.71331787109375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184097.671875</v>
      </c>
      <c r="E1702" s="149">
        <v>1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98.726150512695313</v>
      </c>
      <c r="E1703" s="150">
        <v>90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175331.125</v>
      </c>
      <c r="E1706" s="153">
        <v>0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177625.0625</v>
      </c>
      <c r="E1707" s="153">
        <v>0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98.708549499511719</v>
      </c>
      <c r="E1708" s="150">
        <v>99.900001525878906</v>
      </c>
    </row>
    <row r="1709" spans="1:5">
      <c r="A1709" s="99" t="s">
        <v>3608</v>
      </c>
      <c r="B1709" s="109" t="s">
        <v>3609</v>
      </c>
      <c r="C1709" s="114" t="s">
        <v>3</v>
      </c>
      <c r="D1709" s="141">
        <v>2293.939453125</v>
      </c>
      <c r="E1709" s="153">
        <v>0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2012.5234375</v>
      </c>
      <c r="E1710" s="153">
        <v>0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281.41595458984375</v>
      </c>
      <c r="E1711" s="153">
        <v>0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19.764963150024414</v>
      </c>
      <c r="E1712" s="150">
        <v>19.764963150024414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4.439824104309082</v>
      </c>
      <c r="E1713" s="149">
        <v>4.439824104309082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287932.21875</v>
      </c>
      <c r="E1714" s="151">
        <v>287932.21875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11.470769882202148</v>
      </c>
      <c r="E1716" s="150">
        <v>11.470769882202148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3.7339165210723877</v>
      </c>
      <c r="E1717" s="149">
        <v>3.7339165210723877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237051.234375</v>
      </c>
      <c r="E1718" s="151">
        <v>237051.234375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31.235733032226563</v>
      </c>
      <c r="E1719" s="150">
        <v>31.235733032226563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4.439824104309082</v>
      </c>
      <c r="E1720" s="149">
        <v>4.439824104309082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524983.5</v>
      </c>
      <c r="E1721" s="151">
        <v>524983.5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33.352546691894531</v>
      </c>
      <c r="E1722" s="150">
        <v>33.352546691894531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5.327789306640625</v>
      </c>
      <c r="E1723" s="149">
        <v>5.327789306640625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37306900</v>
      </c>
      <c r="E1724" s="151">
        <v>37306900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43011388</v>
      </c>
      <c r="E1725" s="151">
        <v>43011388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142</v>
      </c>
      <c r="E1728" s="155">
        <v>121.5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142</v>
      </c>
      <c r="E1729" s="155">
        <v>121.5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531.48822021484375</v>
      </c>
      <c r="E1730" s="155">
        <v>325.63040161132812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547.71331787109375</v>
      </c>
      <c r="E1731" s="157">
        <v>2.9418970370898023E-7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3408.921630859375</v>
      </c>
      <c r="E1732" s="152">
        <v>2668.294189453125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547.23583984375</v>
      </c>
      <c r="E1733" s="157">
        <v>2.9418970370898023E-7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142</v>
      </c>
      <c r="E1734" s="155">
        <v>121.5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3408.921630859375</v>
      </c>
      <c r="E1735" s="152">
        <v>2668.294189453125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52.209999084472656</v>
      </c>
      <c r="E1736" s="150">
        <v>44.667167663574219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3148.87353515625</v>
      </c>
      <c r="E1737" s="152">
        <v>2668.294189453125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52.209999084472656</v>
      </c>
      <c r="E1738" s="150">
        <v>44.667167663574219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382.57943725585937</v>
      </c>
      <c r="E1739" s="155">
        <v>256.98721313476562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547.23583984375</v>
      </c>
      <c r="E1740" s="157">
        <v>2.9418970370898023E-7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3148.87353515625</v>
      </c>
      <c r="E1741" s="152">
        <v>2668.294189453125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8">
        <v>8.0975418090820312</v>
      </c>
      <c r="E1742" s="153">
        <v>0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7">
        <v>9.2767421156167984E-3</v>
      </c>
      <c r="E1745" s="157">
        <v>4.1094506270100695E-12</v>
      </c>
    </row>
    <row r="1746" spans="1:5" ht="30">
      <c r="A1746" s="99" t="s">
        <v>3682</v>
      </c>
      <c r="B1746" s="109" t="s">
        <v>3683</v>
      </c>
      <c r="C1746" s="114"/>
      <c r="D1746" s="138">
        <v>2.7197854518890381</v>
      </c>
      <c r="E1746" s="149">
        <v>2.7201187610626221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3">
        <v>0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86.440032958984375</v>
      </c>
      <c r="E1748" s="153">
        <v>0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86.440032958984375</v>
      </c>
      <c r="E1749" s="153">
        <v>0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39530.53125</v>
      </c>
      <c r="E1750" s="153">
        <v>0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39431.70703125</v>
      </c>
      <c r="E1751" s="153">
        <v>0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39">
        <v>98.82623291015625</v>
      </c>
      <c r="E1752" s="153">
        <v>0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52.209999084472656</v>
      </c>
      <c r="E1755" s="150">
        <v>44.667167663574219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52.209999084472656</v>
      </c>
      <c r="E1756" s="150">
        <v>44.667167663574219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382.57943725585937</v>
      </c>
      <c r="E1757" s="155">
        <v>256.98721313476562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511.79190063476562</v>
      </c>
      <c r="E1758" s="157">
        <v>2.9418970370898023E-7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3148.87353515625</v>
      </c>
      <c r="E1759" s="152">
        <v>2668.294189453125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511.79190063476562</v>
      </c>
      <c r="E1760" s="157">
        <v>2.9418970370898023E-7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52.209999084472656</v>
      </c>
      <c r="E1761" s="150">
        <v>44.667167663574219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3148.87353515625</v>
      </c>
      <c r="E1762" s="152">
        <v>2668.294189453125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31.270000457763672</v>
      </c>
      <c r="E1763" s="150">
        <v>26.751869201660156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2">
        <v>2668.294189453125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31.270000457763672</v>
      </c>
      <c r="E1765" s="150">
        <v>26.751869201660156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322.59286499023437</v>
      </c>
      <c r="E1766" s="155">
        <v>227.58656311035156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511.79190063476562</v>
      </c>
      <c r="E1767" s="157">
        <v>2.9418970370898023E-7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2">
        <v>2668.294189453125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11.623477935791016</v>
      </c>
      <c r="E1769" s="153">
        <v>0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2.1503424271941185E-2</v>
      </c>
      <c r="E1772" s="157">
        <v>1.1255941491372656E-11</v>
      </c>
    </row>
    <row r="1773" spans="1:5" ht="30">
      <c r="A1773" s="99" t="s">
        <v>3736</v>
      </c>
      <c r="B1773" s="109" t="s">
        <v>3737</v>
      </c>
      <c r="C1773" s="114"/>
      <c r="D1773" s="138">
        <v>1.6696513891220093</v>
      </c>
      <c r="E1773" s="149">
        <v>1.6696840524673462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74.677322387695313</v>
      </c>
      <c r="E1774" s="153">
        <v>0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75.506843566894531</v>
      </c>
      <c r="E1775" s="153">
        <v>0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75.506843566894531</v>
      </c>
      <c r="E1776" s="153">
        <v>0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14461.7060546875</v>
      </c>
      <c r="E1777" s="153">
        <v>0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14425.5517578125</v>
      </c>
      <c r="E1778" s="153">
        <v>0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36.154232025146484</v>
      </c>
      <c r="E1779" s="153">
        <v>0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28.490001678466797</v>
      </c>
      <c r="E1782" s="150">
        <v>24.374723434448242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28.490001678466797</v>
      </c>
      <c r="E1783" s="150">
        <v>24.374723434448242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532.3973388671875</v>
      </c>
      <c r="E1784" s="155">
        <v>222.61328125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463.58575439453125</v>
      </c>
      <c r="E1785" s="157">
        <v>4.6830658106955525E-7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3531.402587890625</v>
      </c>
      <c r="E1786" s="152">
        <v>2668.28076171875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463.58575439453125</v>
      </c>
      <c r="E1787" s="157">
        <v>4.6830658106955525E-7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28.490001678466797</v>
      </c>
      <c r="E1788" s="150">
        <v>24.374723434448242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3531.402587890625</v>
      </c>
      <c r="E1789" s="152">
        <v>2668.28076171875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15.239999771118164</v>
      </c>
      <c r="E1790" s="150">
        <v>13.03974437713623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3341.089111328125</v>
      </c>
      <c r="E1791" s="152">
        <v>2668.28076171875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15.239999771118164</v>
      </c>
      <c r="E1792" s="150">
        <v>13.03974437713623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439.28302001953125</v>
      </c>
      <c r="E1793" s="155">
        <v>191.75315856933594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463.58575439453125</v>
      </c>
      <c r="E1794" s="157">
        <v>4.6830658106955525E-7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3341.089111328125</v>
      </c>
      <c r="E1795" s="152">
        <v>2668.28076171875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27.334592819213867</v>
      </c>
      <c r="E1796" s="153">
        <v>0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4.0884017944335938E-2</v>
      </c>
      <c r="E1799" s="157">
        <v>3.3140452188051839E-11</v>
      </c>
    </row>
    <row r="1800" spans="1:5" ht="30">
      <c r="A1800" s="99" t="s">
        <v>3790</v>
      </c>
      <c r="B1800" s="109" t="s">
        <v>3791</v>
      </c>
      <c r="C1800" s="114"/>
      <c r="D1800" s="138">
        <v>1.8694226741790771</v>
      </c>
      <c r="E1800" s="149">
        <v>1.8692638874053955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3">
        <v>0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89.157051086425781</v>
      </c>
      <c r="E1802" s="153">
        <v>0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89.157051086425781</v>
      </c>
      <c r="E1803" s="153">
        <v>0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24507.783203125</v>
      </c>
      <c r="E1804" s="153">
        <v>0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24446.515625</v>
      </c>
      <c r="E1805" s="153">
        <v>0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61.269397735595703</v>
      </c>
      <c r="E1806" s="153">
        <v>0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15.239999771118164</v>
      </c>
      <c r="E1809" s="150">
        <v>13.03974437713623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15.239999771118164</v>
      </c>
      <c r="E1810" s="150">
        <v>13.03974437713623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439.28302001953125</v>
      </c>
      <c r="E1811" s="155">
        <v>191.75315856933594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452.05734252929687</v>
      </c>
      <c r="E1812" s="157">
        <v>2.9418970370898023E-7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3341.089111328125</v>
      </c>
      <c r="E1813" s="152">
        <v>2668.267333984375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452.05734252929687</v>
      </c>
      <c r="E1814" s="157">
        <v>2.9418970370898023E-7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15.239999771118164</v>
      </c>
      <c r="E1815" s="150">
        <v>13.03974437713623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3341.089111328125</v>
      </c>
      <c r="E1816" s="152">
        <v>2668.267333984375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8.6099996566772461</v>
      </c>
      <c r="E1817" s="149">
        <v>7.364722728729248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3184.48828125</v>
      </c>
      <c r="E1818" s="152">
        <v>2668.267333984375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8.6099996566772461</v>
      </c>
      <c r="E1819" s="149">
        <v>7.364722728729248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361.16070556640625</v>
      </c>
      <c r="E1820" s="155">
        <v>167.01211547851563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452.05734252929687</v>
      </c>
      <c r="E1821" s="157">
        <v>2.9418970370898023E-7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3184.48828125</v>
      </c>
      <c r="E1822" s="152">
        <v>2668.267333984375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42.086677551269531</v>
      </c>
      <c r="E1823" s="153">
        <v>0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7.0176877081394196E-2</v>
      </c>
      <c r="E1826" s="157">
        <v>3.9106846233538661E-11</v>
      </c>
    </row>
    <row r="1827" spans="1:5" ht="30">
      <c r="A1827" s="99" t="s">
        <v>3844</v>
      </c>
      <c r="B1827" s="109" t="s">
        <v>3845</v>
      </c>
      <c r="C1827" s="114"/>
      <c r="D1827" s="138">
        <v>1.7700349092483521</v>
      </c>
      <c r="E1827" s="149">
        <v>1.7705682516098022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3">
        <v>0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90.271270751953125</v>
      </c>
      <c r="E1829" s="153">
        <v>0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90.271270751953125</v>
      </c>
      <c r="E1830" s="153">
        <v>0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19664.876953125</v>
      </c>
      <c r="E1831" s="153">
        <v>0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19615.71484375</v>
      </c>
      <c r="E1832" s="153">
        <v>0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49.162143707275391</v>
      </c>
      <c r="E1833" s="153">
        <v>0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8.6099996566772461</v>
      </c>
      <c r="E1836" s="149">
        <v>7.364722728729248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8.6099996566772461</v>
      </c>
      <c r="E1837" s="149">
        <v>7.364722728729248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361.16070556640625</v>
      </c>
      <c r="E1838" s="155">
        <v>167.01211547851563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407.48690795898437</v>
      </c>
      <c r="E1839" s="157">
        <v>1.3913361271988833E-6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3184.48828125</v>
      </c>
      <c r="E1840" s="152">
        <v>2668.24072265625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407.48690795898437</v>
      </c>
      <c r="E1841" s="157">
        <v>1.3913361271988833E-6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8.6099996566772461</v>
      </c>
      <c r="E1842" s="149">
        <v>7.364722728729248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3184.48828125</v>
      </c>
      <c r="E1843" s="152">
        <v>2668.24072265625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3.3900001049041748</v>
      </c>
      <c r="E1844" s="149">
        <v>2.9010434150695801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2962.806884765625</v>
      </c>
      <c r="E1845" s="152">
        <v>2668.24072265625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3.3900001049041748</v>
      </c>
      <c r="E1846" s="149">
        <v>2.9010434150695801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248.12944030761719</v>
      </c>
      <c r="E1847" s="155">
        <v>132.38511657714844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407.48690795898437</v>
      </c>
      <c r="E1848" s="157">
        <v>1.3913361271988833E-6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2962.806884765625</v>
      </c>
      <c r="E1849" s="152">
        <v>2668.24072265625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39">
        <v>79.367034912109375</v>
      </c>
      <c r="E1850" s="153">
        <v>0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0.10575218498706818</v>
      </c>
      <c r="E1853" s="157">
        <v>3.2768759927748192E-10</v>
      </c>
    </row>
    <row r="1854" spans="1:5" ht="30">
      <c r="A1854" s="99" t="s">
        <v>3898</v>
      </c>
      <c r="B1854" s="109" t="s">
        <v>3899</v>
      </c>
      <c r="C1854" s="114"/>
      <c r="D1854" s="138">
        <v>2.5398228168487549</v>
      </c>
      <c r="E1854" s="149">
        <v>2.5386462211608887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3">
        <v>0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91.508041381835938</v>
      </c>
      <c r="E1856" s="153">
        <v>0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91.508041381835938</v>
      </c>
      <c r="E1857" s="153">
        <v>0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25092.708984375</v>
      </c>
      <c r="E1858" s="153">
        <v>0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25029.9765625</v>
      </c>
      <c r="E1859" s="153">
        <v>0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62.731712341308594</v>
      </c>
      <c r="E1860" s="153">
        <v>0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3.3900001049041748</v>
      </c>
      <c r="E1863" s="149">
        <v>2.9010434150695801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3.3900001049041748</v>
      </c>
      <c r="E1864" s="149">
        <v>2.9010434150695801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248.12944030761719</v>
      </c>
      <c r="E1865" s="155">
        <v>132.38511657714844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385.3682861328125</v>
      </c>
      <c r="E1866" s="157">
        <v>1.3158144156477647E-6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2962.806884765625</v>
      </c>
      <c r="E1867" s="152">
        <v>2668.187255859375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385.3682861328125</v>
      </c>
      <c r="E1868" s="157">
        <v>1.3158144156477647E-6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3.3900001049041748</v>
      </c>
      <c r="E1869" s="149">
        <v>2.9010434150695801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2962.806884765625</v>
      </c>
      <c r="E1870" s="152">
        <v>2668.187255859375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1.2899999618530273</v>
      </c>
      <c r="E1871" s="149">
        <v>1.0990891456604004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2772.8515625</v>
      </c>
      <c r="E1872" s="152">
        <v>2668.187255859375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1.2899999618530273</v>
      </c>
      <c r="E1873" s="149">
        <v>1.0990890264511108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149.20166015625</v>
      </c>
      <c r="E1874" s="155">
        <v>102.26873779296875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385.3682861328125</v>
      </c>
      <c r="E1875" s="157">
        <v>1.3158144156477647E-6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2772.8515625</v>
      </c>
      <c r="E1876" s="152">
        <v>2668.187255859375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159.98851013183594</v>
      </c>
      <c r="E1877" s="153">
        <v>0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0.23053723573684692</v>
      </c>
      <c r="E1880" s="157">
        <v>7.8298001415788576E-10</v>
      </c>
    </row>
    <row r="1881" spans="1:5" ht="30">
      <c r="A1881" s="99" t="s">
        <v>3952</v>
      </c>
      <c r="B1881" s="109" t="s">
        <v>3953</v>
      </c>
      <c r="C1881" s="114"/>
      <c r="D1881" s="138">
        <v>2.6279070377349854</v>
      </c>
      <c r="E1881" s="149">
        <v>2.6394979953765869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3">
        <v>0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92.474479675292969</v>
      </c>
      <c r="E1883" s="153">
        <v>0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92.474479675292969</v>
      </c>
      <c r="E1884" s="153">
        <v>0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20334.40625</v>
      </c>
      <c r="E1885" s="153">
        <v>0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20283.5703125</v>
      </c>
      <c r="E1886" s="153">
        <v>0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50.835968017578125</v>
      </c>
      <c r="E1887" s="153">
        <v>0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1.2899999618530273</v>
      </c>
      <c r="E1890" s="149">
        <v>1.0990890264511108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1.2899999618530273</v>
      </c>
      <c r="E1891" s="149">
        <v>1.0990890264511108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149.20166015625</v>
      </c>
      <c r="E1892" s="155">
        <v>102.26873779296875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373.9539794921875</v>
      </c>
      <c r="E1893" s="157">
        <v>1.2768406350005534E-6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2772.8515625</v>
      </c>
      <c r="E1894" s="152">
        <v>2668.08056640625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373.9539794921875</v>
      </c>
      <c r="E1895" s="157">
        <v>1.2768406350005534E-6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1.2899999618530273</v>
      </c>
      <c r="E1896" s="149">
        <v>1.0990890264511108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2772.8515625</v>
      </c>
      <c r="E1897" s="152">
        <v>2668.08056640625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2688.489501953125</v>
      </c>
      <c r="E1899" s="152">
        <v>2668.08056640625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44">
        <v>104.81967163085937</v>
      </c>
      <c r="E1901" s="150">
        <v>94.761550903320313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373.9539794921875</v>
      </c>
      <c r="E1902" s="157">
        <v>1.2768406350005534E-6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2688.489501953125</v>
      </c>
      <c r="E1903" s="152">
        <v>2668.08056640625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229.74850463867187</v>
      </c>
      <c r="E1904" s="153">
        <v>0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0.52945792675018311</v>
      </c>
      <c r="E1907" s="157">
        <v>1.9851567056861086E-9</v>
      </c>
    </row>
    <row r="1908" spans="1:5" ht="30">
      <c r="A1908" s="99" t="s">
        <v>4006</v>
      </c>
      <c r="B1908" s="109" t="s">
        <v>4007</v>
      </c>
      <c r="C1908" s="114"/>
      <c r="D1908" s="138">
        <v>1.653846263885498</v>
      </c>
      <c r="E1908" s="149">
        <v>1.4090886116027832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3">
        <v>0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92.32098388671875</v>
      </c>
      <c r="E1910" s="153">
        <v>0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92.32098388671875</v>
      </c>
      <c r="E1911" s="153">
        <v>0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8763.341796875</v>
      </c>
      <c r="E1912" s="153">
        <v>0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8741.43359375</v>
      </c>
      <c r="E1913" s="153">
        <v>0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21.908332824707031</v>
      </c>
      <c r="E1914" s="153">
        <v>0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44">
        <v>104.81967163085937</v>
      </c>
      <c r="E1919" s="150">
        <v>94.657318115234375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358.39266967773437</v>
      </c>
      <c r="E1920" s="157">
        <v>1.2237078408361413E-6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2688.489501953125</v>
      </c>
      <c r="E1921" s="152">
        <v>2667.867431640625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358.39266967773437</v>
      </c>
      <c r="E1922" s="157">
        <v>1.2237078408361413E-6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2688.489501953125</v>
      </c>
      <c r="E1924" s="152">
        <v>2667.867431640625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2539.637451171875</v>
      </c>
      <c r="E1926" s="152">
        <v>2667.867431640625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91.077430725097656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358.39266967773437</v>
      </c>
      <c r="E1929" s="157">
        <v>1.2237078408361413E-6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2539.637451171875</v>
      </c>
      <c r="E1930" s="152">
        <v>2667.867431640625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530.33740234375</v>
      </c>
      <c r="E1931" s="153">
        <v>0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45">
        <v>0.79383599758148193</v>
      </c>
      <c r="E1934" s="157">
        <v>2.671577625790178E-9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3">
        <v>0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92.168281555175781</v>
      </c>
      <c r="E1937" s="153">
        <v>0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92.168281555175781</v>
      </c>
      <c r="E1938" s="153">
        <v>0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14818.96484375</v>
      </c>
      <c r="E1939" s="153">
        <v>0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14781.9169921875</v>
      </c>
      <c r="E1940" s="153">
        <v>0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37.047378540039063</v>
      </c>
      <c r="E1941" s="153">
        <v>0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90.858451843261719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347.60061645507812</v>
      </c>
      <c r="E1947" s="157">
        <v>1.1868587534991093E-6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2539.637451171875</v>
      </c>
      <c r="E1948" s="152">
        <v>2667.4423828125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347.60061645507812</v>
      </c>
      <c r="E1949" s="157">
        <v>1.1868587534991093E-6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2539.637451171875</v>
      </c>
      <c r="E1951" s="152">
        <v>2667.4423828125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2405.503662109375</v>
      </c>
      <c r="E1953" s="152">
        <v>2667.4423828125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89.489227294921875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347.872802734375</v>
      </c>
      <c r="E1956" s="157">
        <v>1.1868587534991093E-6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2427.063232421875</v>
      </c>
      <c r="E1957" s="152">
        <v>2667.4423828125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1343.0318603515625</v>
      </c>
      <c r="E1959" s="153">
        <v>0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6.8359169960021973</v>
      </c>
      <c r="E1960" s="153">
        <v>0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196.46696472167969</v>
      </c>
      <c r="E1961" s="155">
        <v>205.74000549316406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2567.881591796875</v>
      </c>
      <c r="E1962" s="153">
        <v>0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4">
        <v>847.36785888671875</v>
      </c>
      <c r="E1963" s="153">
        <v>0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21.289318084716797</v>
      </c>
      <c r="E1964" s="153">
        <v>0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21.289318084716797</v>
      </c>
      <c r="E1965" s="153">
        <v>0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1.9483852386474609</v>
      </c>
      <c r="E1966" s="157">
        <v>7.1331696105403353E-9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3">
        <v>0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74.368499755859375</v>
      </c>
      <c r="E1969" s="153">
        <v>0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88.398887634277344</v>
      </c>
      <c r="E1970" s="153">
        <v>0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10895.943359375</v>
      </c>
      <c r="E1971" s="153">
        <v>0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10868.7041015625</v>
      </c>
      <c r="E1972" s="153">
        <v>0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27.239831924438477</v>
      </c>
      <c r="E1973" s="153">
        <v>0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142</v>
      </c>
      <c r="E1976" s="153">
        <v>0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28.490001678466797</v>
      </c>
      <c r="E1977" s="153">
        <v>0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531.48822021484375</v>
      </c>
      <c r="E1978" s="156">
        <v>-1.1459986679255962E-2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477.770751953125</v>
      </c>
      <c r="E1979" s="156">
        <v>-1.1459986679255962E-2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3408.921630859375</v>
      </c>
      <c r="E1980" s="153">
        <v>0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109.23077392578125</v>
      </c>
      <c r="E1983" s="153">
        <v>0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28.490001678466797</v>
      </c>
      <c r="E1984" s="153">
        <v>0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517.34747314453125</v>
      </c>
      <c r="E1985" s="156">
        <v>-1.1459986679255962E-2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477.770751953125</v>
      </c>
      <c r="E1986" s="156">
        <v>-1.1459986679255962E-2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3408.921630859375</v>
      </c>
      <c r="E1987" s="153">
        <v>0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31.270000457763672</v>
      </c>
      <c r="E1990" s="153">
        <v>0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8.6099996566772461</v>
      </c>
      <c r="E1991" s="153">
        <v>0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322.59286499023437</v>
      </c>
      <c r="E1992" s="156">
        <v>-1.1459986679255962E-2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296.1348876953125</v>
      </c>
      <c r="E1993" s="156">
        <v>-1.1459986679255962E-2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3">
        <v>0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92.031280517578125</v>
      </c>
      <c r="E1995" s="150">
        <v>92.031280517578125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84.141670227050781</v>
      </c>
      <c r="E1996" s="150">
        <v>84.141670227050781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442.6845703125</v>
      </c>
      <c r="E1997" s="155">
        <v>442.6845703125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484.19320678710937</v>
      </c>
      <c r="E1998" s="155">
        <v>484.19320678710937</v>
      </c>
    </row>
    <row r="1999" spans="1:5">
      <c r="A1999" s="99" t="s">
        <v>4189</v>
      </c>
      <c r="B1999" s="109" t="s">
        <v>4190</v>
      </c>
      <c r="C1999" s="114" t="s">
        <v>4</v>
      </c>
      <c r="D1999" s="139">
        <v>99.122467041015625</v>
      </c>
      <c r="E1999" s="150">
        <v>99.122467041015625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407408.25</v>
      </c>
      <c r="E2000" s="151">
        <v>407408.25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143.41999816894531</v>
      </c>
      <c r="E2001" s="155">
        <v>143.41999816894531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532.70001220703125</v>
      </c>
      <c r="E2002" s="155">
        <v>532.70001220703125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547.71331787109375</v>
      </c>
      <c r="E2003" s="155">
        <v>547.71331787109375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3410.621826171875</v>
      </c>
      <c r="E2004" s="151">
        <v>3410.621826171875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150.73582458496094</v>
      </c>
      <c r="E2005" s="155">
        <v>150.73582458496094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263.69204711914062</v>
      </c>
      <c r="E2006" s="155">
        <v>263.69204711914062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546.1619873046875</v>
      </c>
      <c r="E2007" s="155">
        <v>546.1619873046875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1151.7860107421875</v>
      </c>
      <c r="E2008" s="152">
        <v>1151.7860107421875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28.77490234375</v>
      </c>
      <c r="E2009" s="150">
        <v>28.77490234375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533.2791748046875</v>
      </c>
      <c r="E2010" s="155">
        <v>533.2791748046875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468.5264892578125</v>
      </c>
      <c r="E2011" s="155">
        <v>468.5264892578125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3533.102783203125</v>
      </c>
      <c r="E2012" s="151">
        <v>3533.102783203125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31.270000457763672</v>
      </c>
      <c r="E2013" s="150">
        <v>31.270000457763672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322.59286499023437</v>
      </c>
      <c r="E2014" s="155">
        <v>322.59286499023437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468.5264892578125</v>
      </c>
      <c r="E2015" s="155">
        <v>468.5264892578125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575.82464599609375</v>
      </c>
      <c r="E2019" s="157">
        <v>4.6959650035205414E-7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0.26193872094154358</v>
      </c>
      <c r="E2026" s="157">
        <v>2.1361626356686259E-10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133.83659362792969</v>
      </c>
      <c r="E2027" s="157">
        <v>1.0914641990211749E-7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448819.75</v>
      </c>
      <c r="E2043" s="159">
        <v>3.6602152977138758E-4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321.45965576171875</v>
      </c>
      <c r="E2045" s="150">
        <v>25.850008010864258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171.79206848144531</v>
      </c>
      <c r="E2046" s="157">
        <v>4.6984123969195934E-7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0">
        <v>59.903400421142578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0.86835598945617676</v>
      </c>
      <c r="E2050" s="156">
        <v>0.15930655598640442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306.48690795898437</v>
      </c>
      <c r="E2051" s="156">
        <v>0.86494863033294678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7.8215308487415314E-2</v>
      </c>
      <c r="E2053" s="157">
        <v>2.139142890600354E-10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39">
        <v>72.85992431640625</v>
      </c>
      <c r="E2054" s="157">
        <v>1.0020191609783069E-7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0.65495610237121582</v>
      </c>
      <c r="E2055" s="149">
        <v>1.3024855852127075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133831.578125</v>
      </c>
      <c r="E2070" s="159">
        <v>3.6602152977138758E-4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25.850008010864258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204.18959045410156</v>
      </c>
      <c r="E2073" s="157">
        <v>9.3968247938391869E-7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60.566787719726563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0.15612398087978363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56">
        <v>0.86494863033294678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9.2965587973594666E-2</v>
      </c>
      <c r="E2080" s="157">
        <v>4.278285781200708E-10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43.409744262695313</v>
      </c>
      <c r="E2081" s="157">
        <v>1.9820878094378713E-7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1.3169097900390625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159070.296875</v>
      </c>
      <c r="E2097" s="159">
        <v>7.3204305954277515E-4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56">
        <v>0.57390803098678589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1166</v>
      </c>
      <c r="E2099" s="155">
        <v>425.69210815429687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4">
        <v>797.7913818359375</v>
      </c>
      <c r="E2100" s="157">
        <v>4.9948454261539155E-7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2.5826892852783203</v>
      </c>
      <c r="E2101" s="153">
        <v>0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1288.4332275390625</v>
      </c>
      <c r="E2102" s="153">
        <v>0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2.1404874324798584</v>
      </c>
      <c r="E2104" s="149">
        <v>1.3194383382797241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1395.705322265625</v>
      </c>
      <c r="E2105" s="155">
        <v>438.50845336914063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30.588130950927734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162.62677001953125</v>
      </c>
      <c r="E2107" s="157">
        <v>1.5921021656595258E-7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4">
        <v>903.45166015625</v>
      </c>
      <c r="E2108" s="157">
        <v>4.5925199287921714E-7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0.2452913224697113</v>
      </c>
      <c r="E2109" s="156">
        <v>0.30211251974105835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66.316459655761719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57">
        <v>-3.0127779382382869E-7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22.15391731262207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10.715983390808105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0.79699742794036865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1.6638077795505524E-2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3">
        <v>0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57">
        <v>-3.3743756944204506E-7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616426.75</v>
      </c>
      <c r="E2124" s="159">
        <v>3.6602152977138758E-4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0.56144487857818604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763.76080322265625</v>
      </c>
      <c r="E2126" s="155">
        <v>425.69210815429687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4">
        <v>797.7913818359375</v>
      </c>
      <c r="E2127" s="157">
        <v>4.9948454261539155E-7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2.5826892852783203</v>
      </c>
      <c r="E2128" s="153">
        <v>0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811.01312255859375</v>
      </c>
      <c r="E2129" s="153">
        <v>0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1.7117427587509155</v>
      </c>
      <c r="E2131" s="149">
        <v>1.3254063129425049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864.36358642578125</v>
      </c>
      <c r="E2132" s="155">
        <v>438.50845336914063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30.588130950927734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162.62677001953125</v>
      </c>
      <c r="E2134" s="157">
        <v>1.5921021656595258E-7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659.05718994140625</v>
      </c>
      <c r="E2135" s="157">
        <v>4.6944663267822762E-7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0.33625131845474243</v>
      </c>
      <c r="E2136" s="156">
        <v>0.29555174708366394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66.316459655761719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57">
        <v>-3.0127779382382869E-7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22.15391731262207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10.715983390808105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0.79699742794036865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1.6638077795505524E-2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3">
        <v>0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57">
        <v>-3.3743756944204506E-7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616426.75</v>
      </c>
      <c r="E2151" s="159">
        <v>3.6602152977138758E-4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0.55895227193832397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518.103271484375</v>
      </c>
      <c r="E2153" s="155">
        <v>425.69210815429687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4">
        <v>797.7913818359375</v>
      </c>
      <c r="E2154" s="157">
        <v>4.9948454261539155E-7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2.5826892852783203</v>
      </c>
      <c r="E2155" s="153">
        <v>0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505.37252807617188</v>
      </c>
      <c r="E2156" s="153">
        <v>0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1.3762669563293457</v>
      </c>
      <c r="E2158" s="149">
        <v>1.3266158103942871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558.53582763671875</v>
      </c>
      <c r="E2159" s="155">
        <v>438.50845336914063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30.588130950927734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162.62677001953125</v>
      </c>
      <c r="E2161" s="157">
        <v>1.5921021656595258E-7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504.17559814453125</v>
      </c>
      <c r="E2162" s="157">
        <v>4.7154011895145231E-7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0.43954694271087646</v>
      </c>
      <c r="E2163" s="156">
        <v>0.29423961043357849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66.316459655761719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57">
        <v>-3.0127779382382869E-7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22.15391731262207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10.715983390808105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0.79699742794036865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1.6638077795505524E-2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3">
        <v>0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57">
        <v>-3.3743756944204506E-7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616426.75</v>
      </c>
      <c r="E2178" s="159">
        <v>3.6602152977138758E-4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0.55645954608917236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353.15655517578125</v>
      </c>
      <c r="E2180" s="155">
        <v>425.69210815429687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4">
        <v>797.7913818359375</v>
      </c>
      <c r="E2181" s="157">
        <v>4.9948454261539155E-7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2.5826892852783203</v>
      </c>
      <c r="E2182" s="153">
        <v>0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311.68490600585937</v>
      </c>
      <c r="E2183" s="153">
        <v>0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1.1006286144256592</v>
      </c>
      <c r="E2185" s="149">
        <v>1.3278305530548096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363.37908935546875</v>
      </c>
      <c r="E2186" s="155">
        <v>438.50845336914063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30.588130950927734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162.62677001953125</v>
      </c>
      <c r="E2188" s="157">
        <v>1.5921021656595258E-7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400.07424926757812</v>
      </c>
      <c r="E2189" s="157">
        <v>4.7365236355290108E-7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0.55391931533813477</v>
      </c>
      <c r="E2190" s="156">
        <v>0.29292744398117065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66.316459655761719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57">
        <v>-3.0127779382382869E-7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22.15391731262207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10.715983390808105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0.79699742794036865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1.6638077795505524E-2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3">
        <v>0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57">
        <v>-3.3743756944204506E-7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616426.75</v>
      </c>
      <c r="E2205" s="159">
        <v>3.6602152977138758E-4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56">
        <v>0.57141542434692383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1050.736083984375</v>
      </c>
      <c r="E2207" s="155">
        <v>425.69210815429687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4">
        <v>797.7913818359375</v>
      </c>
      <c r="E2208" s="157">
        <v>4.9948454261539155E-7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2.5826892852783203</v>
      </c>
      <c r="E2209" s="153">
        <v>0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1152.973388671875</v>
      </c>
      <c r="E2210" s="153">
        <v>0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2.0285818576812744</v>
      </c>
      <c r="E2212" s="149">
        <v>1.3206214904785156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1240.203125</v>
      </c>
      <c r="E2213" s="155">
        <v>438.50845336914063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30.588130950927734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162.62677001953125</v>
      </c>
      <c r="E2215" s="157">
        <v>1.5921021656595258E-7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4">
        <v>833.14520263671875</v>
      </c>
      <c r="E2216" s="157">
        <v>4.6125529706841917E-7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0.26599067449569702</v>
      </c>
      <c r="E2217" s="156">
        <v>0.30080041289329529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66.316459655761719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57">
        <v>-3.0127779382382869E-7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22.15391731262207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10.715983390808105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0.79699742794036865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1.6638077795505524E-2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3">
        <v>0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57">
        <v>-3.3743756944204506E-7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616426.75</v>
      </c>
      <c r="E2232" s="159">
        <v>3.6602152977138758E-4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25.850008010864258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8">
        <v>6.6286873817443848</v>
      </c>
      <c r="E2235" s="157">
        <v>4.6984123969195934E-7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60.301433563232422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0.15739279985427856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56">
        <v>0.86494863033294678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3.0179787427186966E-3</v>
      </c>
      <c r="E2242" s="157">
        <v>2.139142890600354E-10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1.4154288768768311</v>
      </c>
      <c r="E2243" s="157">
        <v>9.9540500286821043E-8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1.3111400604248047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5163.9619140625</v>
      </c>
      <c r="E2259" s="159">
        <v>3.6602152977138758E-4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25.850008010864258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197.56089782714844</v>
      </c>
      <c r="E2262" s="157">
        <v>4.6984123969195934E-7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60.301433563232422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0.15739279985427856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56">
        <v>0.86494863033294678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8.9947611093521118E-2</v>
      </c>
      <c r="E2269" s="157">
        <v>2.139142890600354E-10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42.185337066650391</v>
      </c>
      <c r="E2270" s="157">
        <v>9.9540500286821043E-8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1.3111400604248047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153906.328125</v>
      </c>
      <c r="E2286" s="159">
        <v>3.6602152977138758E-4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0.54898166656494141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136.70668029785156</v>
      </c>
      <c r="E2288" s="155">
        <v>425.69210815429687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4">
        <v>875.9078369140625</v>
      </c>
      <c r="E2289" s="157">
        <v>4.9948454261539155E-7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2.5826892852783203</v>
      </c>
      <c r="E2290" s="153">
        <v>0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91.542152404785156</v>
      </c>
      <c r="E2291" s="153">
        <v>0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3.8764767646789551</v>
      </c>
      <c r="E2292" s="153">
        <v>0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0.6274905800819397</v>
      </c>
      <c r="E2293" s="149">
        <v>1.3315082788467407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119.78469085693359</v>
      </c>
      <c r="E2294" s="155">
        <v>438.50845336914063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28.987634658813477</v>
      </c>
      <c r="E2295" s="150">
        <v>30.588130950927734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162.66229248046875</v>
      </c>
      <c r="E2296" s="157">
        <v>1.5921021656595258E-7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289.84500122070312</v>
      </c>
      <c r="E2297" s="157">
        <v>4.8010423370214994E-7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0.83944135904312134</v>
      </c>
      <c r="E2298" s="156">
        <v>0.28899097442626953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68.841827392578125</v>
      </c>
      <c r="E2299" s="150">
        <v>66.316459655761719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5.168327808380127</v>
      </c>
      <c r="E2300" s="157">
        <v>-3.0127779382382869E-7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12.231786727905273</v>
      </c>
      <c r="E2301" s="150">
        <v>22.15391731262207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12.92069149017334</v>
      </c>
      <c r="E2302" s="150">
        <v>10.715983390808105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0.82815837860107422</v>
      </c>
      <c r="E2304" s="156">
        <v>0.79699742794036865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9.2091644182801247E-3</v>
      </c>
      <c r="E2305" s="156">
        <v>1.6638077795505524E-2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0.46045830845832825</v>
      </c>
      <c r="E2306" s="153">
        <v>0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5.9351959228515625</v>
      </c>
      <c r="E2312" s="157">
        <v>-3.3743756944204506E-7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677303.3125</v>
      </c>
      <c r="E2313" s="159">
        <v>3.6602152977138758E-4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56">
        <v>0.58637124300003052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0">
        <v>25.850008010864258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523.47686767578125</v>
      </c>
      <c r="E2316" s="157">
        <v>4.6959650035205414E-7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0">
        <v>33.621082305908203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0.34923070669174194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6">
        <v>0.86557447910308838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0.23812611401081085</v>
      </c>
      <c r="E2323" s="157">
        <v>2.1361626356686259E-10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224.54217529296875</v>
      </c>
      <c r="E2324" s="157">
        <v>1.9231484316151182E-7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0.67828124761581421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408017.96875</v>
      </c>
      <c r="E2340" s="159">
        <v>3.6602152977138758E-4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0.54088056087493896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136.70668029785156</v>
      </c>
      <c r="E2342" s="155">
        <v>425.69210815429687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4">
        <v>875.9078369140625</v>
      </c>
      <c r="E2343" s="157">
        <v>4.9948454261539155E-7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1.4808843843638897E-2</v>
      </c>
      <c r="E2344" s="153">
        <v>0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91.542152404785156</v>
      </c>
      <c r="E2345" s="153">
        <v>0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3.8446555137634277</v>
      </c>
      <c r="E2346" s="153">
        <v>0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0.62985485792160034</v>
      </c>
      <c r="E2347" s="149">
        <v>1.3355493545532227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119.78469085693359</v>
      </c>
      <c r="E2348" s="155">
        <v>438.50845336914063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28.987634658813477</v>
      </c>
      <c r="E2349" s="150">
        <v>30.588130950927734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162.66229248046875</v>
      </c>
      <c r="E2350" s="157">
        <v>1.5921021656595258E-7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292.24398803710937</v>
      </c>
      <c r="E2351" s="157">
        <v>4.8729503987487988E-7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0.83255046606063843</v>
      </c>
      <c r="E2352" s="156">
        <v>0.28472644090652466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68.841827392578125</v>
      </c>
      <c r="E2353" s="150">
        <v>66.316459655761719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5.1683268547058105</v>
      </c>
      <c r="E2354" s="157">
        <v>-3.0127779382382869E-7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12.231786727905273</v>
      </c>
      <c r="E2355" s="150">
        <v>22.15391731262207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12.920692443847656</v>
      </c>
      <c r="E2356" s="150">
        <v>10.715983390808105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0.82815837860107422</v>
      </c>
      <c r="E2358" s="156">
        <v>0.79699742794036865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9.2091644182801247E-3</v>
      </c>
      <c r="E2359" s="156">
        <v>1.6638077795505524E-2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3">
        <v>0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5.9351954460144043</v>
      </c>
      <c r="E2366" s="157">
        <v>-3.3743756944204506E-7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677303.3125</v>
      </c>
      <c r="E2367" s="159">
        <v>3.6602152977138758E-4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0.53589528799057007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135.59556579589844</v>
      </c>
      <c r="E2369" s="155">
        <v>425.69210815429687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4">
        <v>875.9078369140625</v>
      </c>
      <c r="E2370" s="157">
        <v>4.9948454261539155E-7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1.4808843843638897E-2</v>
      </c>
      <c r="E2371" s="153">
        <v>0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90.547355651855469</v>
      </c>
      <c r="E2372" s="153">
        <v>0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3.9499406814575195</v>
      </c>
      <c r="E2373" s="153">
        <v>0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0.62837386131286621</v>
      </c>
      <c r="E2374" s="149">
        <v>1.3380664587020874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118.57904815673828</v>
      </c>
      <c r="E2375" s="155">
        <v>438.50845336914063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28.987634658813477</v>
      </c>
      <c r="E2376" s="150">
        <v>30.588130950927734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162.66229248046875</v>
      </c>
      <c r="E2377" s="157">
        <v>1.5921021656595258E-7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292.94384765625</v>
      </c>
      <c r="E2378" s="157">
        <v>4.9182818884219159E-7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0.83056157827377319</v>
      </c>
      <c r="E2379" s="156">
        <v>0.28210213780403137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68.841827392578125</v>
      </c>
      <c r="E2380" s="150">
        <v>66.316459655761719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5.1683268547058105</v>
      </c>
      <c r="E2381" s="157">
        <v>-3.0127779382382869E-7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12.231786727905273</v>
      </c>
      <c r="E2382" s="150">
        <v>22.15391731262207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12.920692443847656</v>
      </c>
      <c r="E2383" s="150">
        <v>10.715983390808105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0.82815837860107422</v>
      </c>
      <c r="E2385" s="156">
        <v>0.79699742794036865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9.2091644182801247E-3</v>
      </c>
      <c r="E2386" s="156">
        <v>1.6638077795505524E-2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3">
        <v>0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5.9351954460144043</v>
      </c>
      <c r="E2393" s="157">
        <v>-3.3743756944204506E-7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677303.3125</v>
      </c>
      <c r="E2394" s="159">
        <v>3.6602152977138758E-4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56">
        <v>0.5745311975479126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140.87455749511719</v>
      </c>
      <c r="E2396" s="155">
        <v>425.69210815429687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4">
        <v>875.9078369140625</v>
      </c>
      <c r="E2397" s="157">
        <v>4.9948454261539155E-7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1.4808843843638897E-2</v>
      </c>
      <c r="E2398" s="153">
        <v>0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95.287803649902344</v>
      </c>
      <c r="E2399" s="153">
        <v>0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3.5315301418304443</v>
      </c>
      <c r="E2400" s="153">
        <v>0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0.63114458322525024</v>
      </c>
      <c r="E2401" s="149">
        <v>1.3191432952880859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124.30998992919922</v>
      </c>
      <c r="E2402" s="155">
        <v>438.50845336914063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28.987634658813477</v>
      </c>
      <c r="E2403" s="150">
        <v>30.588130950927734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162.66229248046875</v>
      </c>
      <c r="E2404" s="157">
        <v>1.5921021656595258E-7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285.40347290039062</v>
      </c>
      <c r="E2405" s="157">
        <v>4.5875387399973988E-7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0.85250496864318848</v>
      </c>
      <c r="E2406" s="156">
        <v>0.30244055390357971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68.841827392578125</v>
      </c>
      <c r="E2407" s="150">
        <v>66.316459655761719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5.1683268547058105</v>
      </c>
      <c r="E2408" s="157">
        <v>-3.0127779382382869E-7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12.231786727905273</v>
      </c>
      <c r="E2409" s="150">
        <v>22.15391731262207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12.920692443847656</v>
      </c>
      <c r="E2410" s="150">
        <v>10.715983390808105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0.82815837860107422</v>
      </c>
      <c r="E2412" s="156">
        <v>0.79699742794036865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9.2091644182801247E-3</v>
      </c>
      <c r="E2413" s="156">
        <v>1.6638077795505524E-2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3">
        <v>0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5.9351954460144043</v>
      </c>
      <c r="E2420" s="157">
        <v>-3.3743756944204506E-7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677303.3125</v>
      </c>
      <c r="E2421" s="159">
        <v>3.6602152977138758E-4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56">
        <v>0.59384912252426147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25.850008010864258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575.82464599609375</v>
      </c>
      <c r="E2424" s="157">
        <v>4.6959650035205414E-7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34.049846649169922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0.34556689858436584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56">
        <v>0.86557447910308838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0.26193872094154358</v>
      </c>
      <c r="E2431" s="157">
        <v>2.1361626356686259E-10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134.18711853027344</v>
      </c>
      <c r="E2432" s="157">
        <v>1.8989318562034896E-7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56">
        <v>0.68693125247955322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448819.75</v>
      </c>
      <c r="E2448" s="159">
        <v>3.6602152977138758E-4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56">
        <v>0.59883445501327515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25.850008010864258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575.82464599609375</v>
      </c>
      <c r="E2451" s="157">
        <v>4.6959650035205414E-7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34.335693359375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0.34314993023872375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56">
        <v>0.86557447910308838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0.26193872094154358</v>
      </c>
      <c r="E2458" s="157">
        <v>2.1361626356686259E-10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133.54185485839844</v>
      </c>
      <c r="E2459" s="157">
        <v>1.8831231329841103E-7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56">
        <v>0.69269794225692749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448819.75</v>
      </c>
      <c r="E2475" s="159">
        <v>3.6602152977138758E-4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25.850008010864258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204.18959045410156</v>
      </c>
      <c r="E2478" s="157">
        <v>9.3968247938391869E-7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60.301433563232422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0.15739279985427856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56">
        <v>0.86494863033294678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9.2965587973594666E-2</v>
      </c>
      <c r="E2485" s="157">
        <v>4.278285781200708E-10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43.60076904296875</v>
      </c>
      <c r="E2486" s="157">
        <v>1.9908100057364209E-7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1.3111400604248047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159070.296875</v>
      </c>
      <c r="E2502" s="159">
        <v>7.3204305954277515E-4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204.18959045410156</v>
      </c>
      <c r="E2505" s="157">
        <v>9.3968247938391869E-7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9.2965587973594666E-2</v>
      </c>
      <c r="E2512" s="157">
        <v>4.278285781200708E-10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44.034679412841797</v>
      </c>
      <c r="E2513" s="157">
        <v>2.0264803879399551E-7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159070.296875</v>
      </c>
      <c r="E2529" s="159">
        <v>7.3204305954277515E-4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56">
        <v>0.56643015146255493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814.96429443359375</v>
      </c>
      <c r="E2531" s="155">
        <v>425.69210815429687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4">
        <v>797.7913818359375</v>
      </c>
      <c r="E2532" s="157">
        <v>4.9948454261539155E-7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2.5826892852783203</v>
      </c>
      <c r="E2533" s="153">
        <v>0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874.600830078125</v>
      </c>
      <c r="E2534" s="153">
        <v>0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1.7722095251083374</v>
      </c>
      <c r="E2536" s="149">
        <v>1.3230032920837402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930.11517333984375</v>
      </c>
      <c r="E2537" s="155">
        <v>438.50845336914063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30.588130950927734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162.62677001953125</v>
      </c>
      <c r="E2539" s="157">
        <v>1.5921021656595258E-7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4">
        <v>688.16888427734375</v>
      </c>
      <c r="E2540" s="157">
        <v>4.6531496877832978E-7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0.3220268189907074</v>
      </c>
      <c r="E2541" s="156">
        <v>0.29817607998847961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66.316459655761719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57">
        <v>-3.0127779382382869E-7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22.15391731262207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10.715983390808105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0.79699742794036865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1.6638077795505524E-2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3">
        <v>0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57">
        <v>-3.3743756944204506E-7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616426.75</v>
      </c>
      <c r="E2556" s="159">
        <v>3.6602152977138758E-4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56">
        <v>0.56393754482269287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790.97247314453125</v>
      </c>
      <c r="E2558" s="155">
        <v>425.69210815429687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4">
        <v>797.7913818359375</v>
      </c>
      <c r="E2559" s="157">
        <v>4.9948454261539155E-7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2.5826892852783203</v>
      </c>
      <c r="E2560" s="153">
        <v>0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844.8800048828125</v>
      </c>
      <c r="E2561" s="153">
        <v>0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1.7442190647125244</v>
      </c>
      <c r="E2563" s="149">
        <v>1.3242021799087524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899.2288818359375</v>
      </c>
      <c r="E2564" s="155">
        <v>438.50845336914063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30.588130950927734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162.62677001953125</v>
      </c>
      <c r="E2566" s="157">
        <v>1.5921021656595258E-7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4">
        <v>674.669921875</v>
      </c>
      <c r="E2567" s="157">
        <v>4.6737162051613268E-7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0.32847002148628235</v>
      </c>
      <c r="E2568" s="156">
        <v>0.29686394333839417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66.316459655761719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57">
        <v>-3.0127779382382869E-7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22.15391731262207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10.715983390808105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0.79699742794036865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1.6638077795505524E-2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3">
        <v>0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57">
        <v>-3.3743756944204506E-7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616426.75</v>
      </c>
      <c r="E2583" s="159">
        <v>3.6602152977138758E-4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56">
        <v>0.56892281770706177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1010.0550537109375</v>
      </c>
      <c r="E2585" s="155">
        <v>425.69210815429687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4">
        <v>797.7913818359375</v>
      </c>
      <c r="E2586" s="157">
        <v>4.9948454261539155E-7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2.5826892852783203</v>
      </c>
      <c r="E2587" s="153">
        <v>0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1107.3875732421875</v>
      </c>
      <c r="E2588" s="153">
        <v>0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1.9876368045806885</v>
      </c>
      <c r="E2590" s="149">
        <v>1.3218097686767578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1185.9093017578125</v>
      </c>
      <c r="E2591" s="155">
        <v>438.50845336914063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30.588130950927734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162.62677001953125</v>
      </c>
      <c r="E2593" s="157">
        <v>1.5921021656595258E-7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4">
        <v>809.543212890625</v>
      </c>
      <c r="E2594" s="157">
        <v>4.6327622271746804E-7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0.27374556660652161</v>
      </c>
      <c r="E2595" s="156">
        <v>0.29948824644088745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66.316459655761719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57">
        <v>-3.0127779382382869E-7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22.15391731262207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10.715983390808105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0.79699742794036865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1.6638077795505524E-2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3">
        <v>0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57">
        <v>-3.3743756944204506E-7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616426.75</v>
      </c>
      <c r="E2610" s="159">
        <v>3.6602152977138758E-4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0">
        <v>90.507331848144531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0.26748004555702209</v>
      </c>
      <c r="E2613" s="157">
        <v>2.9418970370898023E-7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8.1390743255615234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2">
        <v>2668.294189453125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120.80553436279297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1.0272068977355957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0.10457620024681091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1.9112262725830078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2.3522939532995224E-2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1.1999754860880785E-5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0">
        <v>89.936553955078125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0.46926325559616089</v>
      </c>
      <c r="E2624" s="157">
        <v>2.9418970370898023E-7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8.4084491729736328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2">
        <v>2668.294189453125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120.80553436279297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1.0356353521347046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5.8280430734157562E-2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1.8996509313583374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2.3450128734111786E-2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1.1985795026703272E-5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155.28807067871094</v>
      </c>
      <c r="E2633" s="155">
        <v>132.86973571777344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234.77925109863281</v>
      </c>
      <c r="E2634" s="155">
        <v>105.0784912109375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546.1619873046875</v>
      </c>
      <c r="E2635" s="157">
        <v>2.9418970370898023E-7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2.6289854049682617</v>
      </c>
      <c r="E2636" s="149">
        <v>1.3535128831863403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1015.0986938476562</v>
      </c>
      <c r="E2637" s="155">
        <v>450.34384155273437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-1532.389892578125</v>
      </c>
      <c r="E2638" s="152">
        <v>-2097.144775390625</v>
      </c>
    </row>
    <row r="2639" spans="1:5" ht="60">
      <c r="A2639" s="99" t="s">
        <v>5474</v>
      </c>
      <c r="B2639" s="109" t="s">
        <v>5475</v>
      </c>
      <c r="C2639" s="114"/>
      <c r="D2639" s="145">
        <v>-0.63865023851394653</v>
      </c>
      <c r="E2639" s="156">
        <v>-0.98131841421127319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832.565185546875</v>
      </c>
      <c r="E2640" s="155">
        <v>960.83447265625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4.6096053123474121</v>
      </c>
      <c r="E2641" s="149">
        <v>4.192502498626709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0.64844155311584473</v>
      </c>
      <c r="E2642" s="156">
        <v>0.68758499622344971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1.1626094783423468E-4</v>
      </c>
      <c r="E2643" s="159">
        <v>2.7123908512294292E-4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8">
        <v>9.6188020706176758</v>
      </c>
      <c r="E2644" s="149">
        <v>8.397944450378418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131.46745300292969</v>
      </c>
      <c r="E2645" s="150">
        <v>38.600658416748047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427.73025512695312</v>
      </c>
      <c r="E2646" s="157">
        <v>2.9418970370898023E-7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1.6494508981704712</v>
      </c>
      <c r="E2647" s="156">
        <v>0.55340063571929932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553.0496826171875</v>
      </c>
      <c r="E2648" s="155">
        <v>162.36891174316406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-1994.4388427734375</v>
      </c>
      <c r="E2649" s="152">
        <v>-2385.11962890625</v>
      </c>
    </row>
    <row r="2650" spans="1:5" ht="45">
      <c r="A2650" s="99" t="s">
        <v>5496</v>
      </c>
      <c r="B2650" s="109" t="s">
        <v>5497</v>
      </c>
      <c r="C2650" s="114"/>
      <c r="D2650" s="145">
        <v>-0.10008545964956284</v>
      </c>
      <c r="E2650" s="156">
        <v>-0.27814361453056335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933.97216796875</v>
      </c>
      <c r="E2651" s="155">
        <v>993.11236572265625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4.2641720771789551</v>
      </c>
      <c r="E2652" s="149">
        <v>4.1763863563537598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0.68584167957305908</v>
      </c>
      <c r="E2653" s="156">
        <v>0.62774056196212769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2.1037059195805341E-4</v>
      </c>
      <c r="E2654" s="159">
        <v>6.69709756039083E-4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8.6099996566772461</v>
      </c>
      <c r="E2655" s="149">
        <v>7.364722728729248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361.16070556640625</v>
      </c>
      <c r="E2656" s="155">
        <v>167.01211547851563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17.667148590087891</v>
      </c>
      <c r="E2657" s="157">
        <v>5.8837940741796046E-7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7.4126491546630859</v>
      </c>
      <c r="E2658" s="149">
        <v>6.4701685905456543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3184.48828125</v>
      </c>
      <c r="E2659" s="152">
        <v>2668.24072265625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636.99981689453125</v>
      </c>
      <c r="E2660" s="155">
        <v>120.75215148925781</v>
      </c>
    </row>
    <row r="2661" spans="1:5" ht="30">
      <c r="A2661" s="99" t="s">
        <v>5518</v>
      </c>
      <c r="B2661" s="109" t="s">
        <v>5519</v>
      </c>
      <c r="C2661" s="114"/>
      <c r="D2661" s="138">
        <v>1.2028741836547852</v>
      </c>
      <c r="E2661" s="156">
        <v>0.95305800437927246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2.9836416244506836</v>
      </c>
      <c r="E2662" s="149">
        <v>4.035679817199707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2.1043016910552979</v>
      </c>
      <c r="E2663" s="149">
        <v>4.3605208396911621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5.0945382565259933E-2</v>
      </c>
      <c r="E2664" s="156">
        <v>3.3318772912025452E-2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2.2804541004006751E-5</v>
      </c>
      <c r="E2665" s="157">
        <v>1.4621195077779703E-5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31.270000457763672</v>
      </c>
      <c r="E2666" s="150">
        <v>26.751869201660156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322.59286499023437</v>
      </c>
      <c r="E2667" s="155">
        <v>227.58656311035156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468.5264892578125</v>
      </c>
      <c r="E2668" s="157">
        <v>1.5997519540178473E-6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6.6138520240783691</v>
      </c>
      <c r="E2669" s="149">
        <v>5.9617342948913574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2">
        <v>2668.294189453125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120.80553436279297</v>
      </c>
    </row>
    <row r="2672" spans="1:5" ht="45">
      <c r="A2672" s="99" t="s">
        <v>5540</v>
      </c>
      <c r="B2672" s="109" t="s">
        <v>5541</v>
      </c>
      <c r="C2672" s="114"/>
      <c r="D2672" s="138">
        <v>1.1367017030715942</v>
      </c>
      <c r="E2672" s="156">
        <v>0.92630183696746826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12.230805397033691</v>
      </c>
      <c r="E2673" s="150">
        <v>14.424549102783203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2.4769966602325439</v>
      </c>
      <c r="E2674" s="149">
        <v>3.2844696044921875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4.9853678792715073E-2</v>
      </c>
      <c r="E2675" s="156">
        <v>4.515530914068222E-2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2.1017856852267869E-5</v>
      </c>
      <c r="E2676" s="157">
        <v>1.6770063666626811E-5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30.653858184814453</v>
      </c>
      <c r="E2677" s="150">
        <v>26.224752426147461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534.1026611328125</v>
      </c>
      <c r="E2678" s="155">
        <v>226.51411437988281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468.5264892578125</v>
      </c>
      <c r="E2679" s="157">
        <v>2.9418970370898023E-7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7.3221325874328613</v>
      </c>
      <c r="E2680" s="149">
        <v>5.969113826751709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3533.102783203125</v>
      </c>
      <c r="E2681" s="152">
        <v>2668.294189453125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985.61407470703125</v>
      </c>
      <c r="E2682" s="155">
        <v>120.80553436279297</v>
      </c>
    </row>
    <row r="2683" spans="1:5" ht="60">
      <c r="A2683" s="99" t="s">
        <v>5562</v>
      </c>
      <c r="B2683" s="109" t="s">
        <v>5563</v>
      </c>
      <c r="C2683" s="114"/>
      <c r="D2683" s="138">
        <v>1.4078910350799561</v>
      </c>
      <c r="E2683" s="156">
        <v>0.92659002542495728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8.3944692611694336</v>
      </c>
      <c r="E2684" s="150">
        <v>14.13801383972168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2.2433135509490967</v>
      </c>
      <c r="E2685" s="149">
        <v>3.2645773887634277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7.3319733142852783E-2</v>
      </c>
      <c r="E2686" s="156">
        <v>4.4895447790622711E-2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3.0043860533623956E-5</v>
      </c>
      <c r="E2687" s="157">
        <v>1.6731200958020054E-5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426.16299438476562</v>
      </c>
      <c r="E2690" s="157">
        <v>9.8904649803444045E-7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51.186267852783203</v>
      </c>
      <c r="E2699" s="150">
        <v>43.791324615478516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237.56092834472656</v>
      </c>
      <c r="E2700" s="155">
        <v>164.09555053710937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35.443981170654297</v>
      </c>
      <c r="E2701" s="157">
        <v>2.9418970370898023E-7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2.6754646301269531</v>
      </c>
      <c r="E2702" s="149">
        <v>1.9790644645690918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1026.2269287109375</v>
      </c>
      <c r="E2703" s="155">
        <v>695.42352294921875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-1521.2615966796875</v>
      </c>
      <c r="E2704" s="152">
        <v>-1852.0650634765625</v>
      </c>
    </row>
    <row r="2705" spans="1:5" ht="60">
      <c r="A2705" s="99" t="s">
        <v>5606</v>
      </c>
      <c r="B2705" s="109" t="s">
        <v>5607</v>
      </c>
      <c r="C2705" s="114"/>
      <c r="D2705" s="145">
        <v>-8.3155609667301178E-2</v>
      </c>
      <c r="E2705" s="156">
        <v>-0.24843455851078033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818.77886962890625</v>
      </c>
      <c r="E2706" s="155">
        <v>905.683837890625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4.7264394760131836</v>
      </c>
      <c r="E2707" s="149">
        <v>4.3375892639160156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0.63422417640686035</v>
      </c>
      <c r="E2708" s="156">
        <v>0.68382745981216431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1.1216231359867379E-4</v>
      </c>
      <c r="E2709" s="159">
        <v>1.659839617786929E-4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152.24320983886719</v>
      </c>
      <c r="E2710" s="155">
        <v>130.26445007324219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263.90005493164062</v>
      </c>
      <c r="E2711" s="155">
        <v>164.59407043457031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546.1619873046875</v>
      </c>
      <c r="E2712" s="157">
        <v>2.9418970370898023E-7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2.8931574821472168</v>
      </c>
      <c r="E2713" s="149">
        <v>1.9736945629119873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1152.7860107421875</v>
      </c>
      <c r="E2714" s="155">
        <v>702.61627197265625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-1394.7025146484375</v>
      </c>
      <c r="E2715" s="152">
        <v>-1844.8721923828125</v>
      </c>
    </row>
    <row r="2716" spans="1:5" ht="45">
      <c r="A2716" s="99" t="s">
        <v>5628</v>
      </c>
      <c r="B2716" s="109" t="s">
        <v>5629</v>
      </c>
      <c r="C2716" s="114"/>
      <c r="D2716" s="145">
        <v>-0.47309693694114685</v>
      </c>
      <c r="E2716" s="156">
        <v>-0.73449009656906128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790.46527099609375</v>
      </c>
      <c r="E2717" s="155">
        <v>910.29791259765625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4.867743968963623</v>
      </c>
      <c r="E2718" s="149">
        <v>4.3093509674072266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0.61536604166030884</v>
      </c>
      <c r="E2719" s="156">
        <v>0.68971395492553711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1.0278786794515327E-4</v>
      </c>
      <c r="E2720" s="159">
        <v>1.6759108984842896E-4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142</v>
      </c>
      <c r="E2721" s="155">
        <v>121.5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531.48822021484375</v>
      </c>
      <c r="E2722" s="155">
        <v>325.63040161132812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547.71331787109375</v>
      </c>
      <c r="E2723" s="157">
        <v>8.825691111269407E-7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6.4948596954345703</v>
      </c>
      <c r="E2724" s="149">
        <v>5.4616913795471191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3408.921630859375</v>
      </c>
      <c r="E2725" s="152">
        <v>2668.294189453125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861.43310546875</v>
      </c>
      <c r="E2726" s="155">
        <v>120.80553436279297</v>
      </c>
    </row>
    <row r="2727" spans="1:5" ht="30">
      <c r="A2727" s="99" t="s">
        <v>5650</v>
      </c>
      <c r="B2727" s="109" t="s">
        <v>5651</v>
      </c>
      <c r="C2727" s="114"/>
      <c r="D2727" s="138">
        <v>1.736224889755249</v>
      </c>
      <c r="E2727" s="156">
        <v>0.98817664384841919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42.400501251220703</v>
      </c>
      <c r="E2728" s="150">
        <v>72.0244140625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2.6869423389434814</v>
      </c>
      <c r="E2729" s="149">
        <v>8.5258541107177734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8.3219513297080994E-2</v>
      </c>
      <c r="E2730" s="156">
        <v>9.1962277889251709E-2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3.0547354981536046E-5</v>
      </c>
      <c r="E2731" s="157">
        <v>2.1292924429872073E-5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10.761700630187988</v>
      </c>
      <c r="E2732" s="149">
        <v>9.4402046203613281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45.3592529296875</v>
      </c>
      <c r="E2733" s="150">
        <v>45.129421234130859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427.73025512695312</v>
      </c>
      <c r="E2734" s="157">
        <v>2.9418970370898023E-7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0.6428828239440918</v>
      </c>
      <c r="E2735" s="156">
        <v>0.63992446660995483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190.82298278808594</v>
      </c>
      <c r="E2736" s="155">
        <v>189.74623107910156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-2356.66552734375</v>
      </c>
      <c r="E2737" s="152">
        <v>-2357.742431640625</v>
      </c>
    </row>
    <row r="2738" spans="1:5" ht="45">
      <c r="A2738" s="99" t="s">
        <v>5672</v>
      </c>
      <c r="B2738" s="109" t="s">
        <v>5673</v>
      </c>
      <c r="C2738" s="114"/>
      <c r="D2738" s="145">
        <v>-0.29260692000389099</v>
      </c>
      <c r="E2738" s="156">
        <v>-0.27775749564170837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990.534423828125</v>
      </c>
      <c r="E2739" s="155">
        <v>990.573486328125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4.1771116256713867</v>
      </c>
      <c r="E2740" s="149">
        <v>4.1773710250854492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0.6362423300743103</v>
      </c>
      <c r="E2741" s="156">
        <v>0.63590145111083984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5.9179699746891856E-4</v>
      </c>
      <c r="E2742" s="159">
        <v>5.9418077580630779E-4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52.209999084472656</v>
      </c>
      <c r="E2743" s="150">
        <v>44.667167663574219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382.57943725585937</v>
      </c>
      <c r="E2744" s="155">
        <v>256.98721313476562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547.23583984375</v>
      </c>
      <c r="E2745" s="157">
        <v>2.9418970370898023E-7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6.5578489303588867</v>
      </c>
      <c r="E2746" s="149">
        <v>5.7779154777526855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3148.87353515625</v>
      </c>
      <c r="E2747" s="152">
        <v>2668.294189453125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601.38494873046875</v>
      </c>
      <c r="E2748" s="155">
        <v>120.80553436279297</v>
      </c>
    </row>
    <row r="2749" spans="1:5" ht="30">
      <c r="A2749" s="99" t="s">
        <v>5694</v>
      </c>
      <c r="B2749" s="109" t="s">
        <v>5695</v>
      </c>
      <c r="C2749" s="114"/>
      <c r="D2749" s="138">
        <v>1.2195327281951904</v>
      </c>
      <c r="E2749" s="156">
        <v>0.92258590459823608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18.772371292114258</v>
      </c>
      <c r="E2750" s="150">
        <v>24.354038238525391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2.5283951759338379</v>
      </c>
      <c r="E2751" s="149">
        <v>3.9575760364532471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5.8190636336803436E-2</v>
      </c>
      <c r="E2752" s="156">
        <v>5.3346026688814163E-2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2.3616825274075381E-5</v>
      </c>
      <c r="E2753" s="157">
        <v>1.7868047507363372E-5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52.209999084472656</v>
      </c>
      <c r="E2754" s="150">
        <v>44.667167663574219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382.57943725585937</v>
      </c>
      <c r="E2755" s="155">
        <v>256.98721313476562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511.79190063476562</v>
      </c>
      <c r="E2756" s="157">
        <v>2.9418970370898023E-7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6.5578489303588867</v>
      </c>
      <c r="E2757" s="149">
        <v>5.7779154777526855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3148.87353515625</v>
      </c>
      <c r="E2758" s="152">
        <v>2668.294189453125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601.38494873046875</v>
      </c>
      <c r="E2759" s="155">
        <v>120.80553436279297</v>
      </c>
    </row>
    <row r="2760" spans="1:5" ht="30">
      <c r="A2760" s="99" t="s">
        <v>5716</v>
      </c>
      <c r="B2760" s="109" t="s">
        <v>5717</v>
      </c>
      <c r="C2760" s="114"/>
      <c r="D2760" s="138">
        <v>1.2195327281951904</v>
      </c>
      <c r="E2760" s="156">
        <v>0.92258590459823608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18.772371292114258</v>
      </c>
      <c r="E2761" s="150">
        <v>24.354038238525391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2.5283951759338379</v>
      </c>
      <c r="E2762" s="149">
        <v>3.9575760364532471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5.8190636336803436E-2</v>
      </c>
      <c r="E2763" s="156">
        <v>5.3346026688814163E-2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2.3616825274075381E-5</v>
      </c>
      <c r="E2764" s="157">
        <v>1.7868047507363372E-5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52.209999084472656</v>
      </c>
      <c r="E2765" s="150">
        <v>44.667167663574219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382.57943725585937</v>
      </c>
      <c r="E2766" s="155">
        <v>256.98721313476562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35.443981170654297</v>
      </c>
      <c r="E2767" s="157">
        <v>2.9418970370898023E-7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6.5578489303588867</v>
      </c>
      <c r="E2768" s="149">
        <v>5.7779154777526855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3148.87353515625</v>
      </c>
      <c r="E2769" s="152">
        <v>2668.294189453125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601.38494873046875</v>
      </c>
      <c r="E2770" s="155">
        <v>120.80553436279297</v>
      </c>
    </row>
    <row r="2771" spans="1:5" ht="30">
      <c r="A2771" s="99" t="s">
        <v>5738</v>
      </c>
      <c r="B2771" s="109" t="s">
        <v>5739</v>
      </c>
      <c r="C2771" s="114"/>
      <c r="D2771" s="138">
        <v>1.2195327281951904</v>
      </c>
      <c r="E2771" s="156">
        <v>0.92258590459823608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18.772371292114258</v>
      </c>
      <c r="E2772" s="150">
        <v>24.354038238525391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2.5283951759338379</v>
      </c>
      <c r="E2773" s="149">
        <v>3.9575760364532471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5.8190636336803436E-2</v>
      </c>
      <c r="E2774" s="156">
        <v>5.3346026688814163E-2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2.3616825274075381E-5</v>
      </c>
      <c r="E2775" s="157">
        <v>1.7868047507363372E-5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31.270000457763672</v>
      </c>
      <c r="E2776" s="150">
        <v>26.751869201660156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322.59286499023437</v>
      </c>
      <c r="E2777" s="155">
        <v>227.58656311035156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511.79190063476562</v>
      </c>
      <c r="E2778" s="157">
        <v>2.9418970370898023E-7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6.6138520240783691</v>
      </c>
      <c r="E2779" s="149">
        <v>5.9617342948913574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2">
        <v>2668.294189453125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120.80553436279297</v>
      </c>
    </row>
    <row r="2782" spans="1:5" ht="30">
      <c r="A2782" s="99" t="s">
        <v>5760</v>
      </c>
      <c r="B2782" s="109" t="s">
        <v>5761</v>
      </c>
      <c r="C2782" s="114"/>
      <c r="D2782" s="138">
        <v>1.1367017030715942</v>
      </c>
      <c r="E2782" s="156">
        <v>0.92630183696746826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12.230805397033691</v>
      </c>
      <c r="E2783" s="150">
        <v>14.424549102783203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2.4769966602325439</v>
      </c>
      <c r="E2784" s="149">
        <v>3.2844696044921875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4.9853678792715073E-2</v>
      </c>
      <c r="E2785" s="156">
        <v>4.515530914068222E-2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2.1017856852267869E-5</v>
      </c>
      <c r="E2786" s="157">
        <v>1.6770063666626811E-5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31.270000457763672</v>
      </c>
      <c r="E2787" s="150">
        <v>26.751869201660156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322.59286499023437</v>
      </c>
      <c r="E2788" s="155">
        <v>227.58656311035156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469.26324462890625</v>
      </c>
      <c r="E2789" s="157">
        <v>1.6022681847971398E-6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6.6138520240783691</v>
      </c>
      <c r="E2790" s="149">
        <v>5.9617342948913574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2">
        <v>2668.294189453125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120.80553436279297</v>
      </c>
    </row>
    <row r="2793" spans="1:5" ht="30">
      <c r="A2793" s="99" t="s">
        <v>5782</v>
      </c>
      <c r="B2793" s="109" t="s">
        <v>5783</v>
      </c>
      <c r="C2793" s="114"/>
      <c r="D2793" s="138">
        <v>1.1367017030715942</v>
      </c>
      <c r="E2793" s="156">
        <v>0.92630183696746826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12.230805397033691</v>
      </c>
      <c r="E2794" s="150">
        <v>14.424549102783203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2.4769966602325439</v>
      </c>
      <c r="E2795" s="149">
        <v>3.2844696044921875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4.9853678792715073E-2</v>
      </c>
      <c r="E2796" s="156">
        <v>4.515530914068222E-2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2.1017856852267869E-5</v>
      </c>
      <c r="E2797" s="157">
        <v>1.6770063666626811E-5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31.270000457763672</v>
      </c>
      <c r="E2798" s="150">
        <v>26.751869201660156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322.59286499023437</v>
      </c>
      <c r="E2799" s="155">
        <v>227.58656311035156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468.5264892578125</v>
      </c>
      <c r="E2800" s="157">
        <v>1.5997519540178473E-6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6.6138520240783691</v>
      </c>
      <c r="E2801" s="149">
        <v>5.9617342948913574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2">
        <v>2668.294189453125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120.80553436279297</v>
      </c>
    </row>
    <row r="2804" spans="1:5" ht="30">
      <c r="A2804" s="99" t="s">
        <v>5804</v>
      </c>
      <c r="B2804" s="109" t="s">
        <v>5805</v>
      </c>
      <c r="C2804" s="114"/>
      <c r="D2804" s="138">
        <v>1.1367017030715942</v>
      </c>
      <c r="E2804" s="156">
        <v>0.92630183696746826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12.230805397033691</v>
      </c>
      <c r="E2805" s="150">
        <v>14.424549102783203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2.4769966602325439</v>
      </c>
      <c r="E2806" s="149">
        <v>3.2844696044921875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4.9853678792715073E-2</v>
      </c>
      <c r="E2807" s="156">
        <v>4.515530914068222E-2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2.1017856852267869E-5</v>
      </c>
      <c r="E2808" s="157">
        <v>1.6770063666626811E-5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31.270000457763672</v>
      </c>
      <c r="E2809" s="150">
        <v>26.751869201660156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322.59286499023437</v>
      </c>
      <c r="E2810" s="155">
        <v>227.58656311035156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39.207218170166016</v>
      </c>
      <c r="E2811" s="157">
        <v>2.9418970370898023E-7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6.6138520240783691</v>
      </c>
      <c r="E2812" s="149">
        <v>5.9617342948913574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2">
        <v>2668.294189453125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120.80553436279297</v>
      </c>
    </row>
    <row r="2815" spans="1:5" ht="30">
      <c r="A2815" s="99" t="s">
        <v>5826</v>
      </c>
      <c r="B2815" s="109" t="s">
        <v>5827</v>
      </c>
      <c r="C2815" s="114"/>
      <c r="D2815" s="138">
        <v>1.1367017030715942</v>
      </c>
      <c r="E2815" s="156">
        <v>0.92630183696746826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12.230805397033691</v>
      </c>
      <c r="E2816" s="150">
        <v>14.424549102783203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2.4769966602325439</v>
      </c>
      <c r="E2817" s="149">
        <v>3.2844696044921875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4.9853678792715073E-2</v>
      </c>
      <c r="E2818" s="156">
        <v>4.515530914068222E-2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2.1017856852267869E-5</v>
      </c>
      <c r="E2819" s="157">
        <v>1.6770063666626811E-5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142</v>
      </c>
      <c r="E2820" s="155">
        <v>121.5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531.48822021484375</v>
      </c>
      <c r="E2821" s="155">
        <v>325.63040161132812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547.71331787109375</v>
      </c>
      <c r="E2822" s="157">
        <v>2.9418970370898023E-7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6.4948596954345703</v>
      </c>
      <c r="E2823" s="149">
        <v>5.4616913795471191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3408.921630859375</v>
      </c>
      <c r="E2824" s="152">
        <v>2668.294189453125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861.43310546875</v>
      </c>
      <c r="E2825" s="155">
        <v>120.80553436279297</v>
      </c>
    </row>
    <row r="2826" spans="1:5" ht="30">
      <c r="A2826" s="99" t="s">
        <v>5848</v>
      </c>
      <c r="B2826" s="109" t="s">
        <v>5849</v>
      </c>
      <c r="C2826" s="114"/>
      <c r="D2826" s="138">
        <v>1.736224889755249</v>
      </c>
      <c r="E2826" s="156">
        <v>0.98817664384841919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42.400501251220703</v>
      </c>
      <c r="E2827" s="150">
        <v>72.0244140625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2.6869423389434814</v>
      </c>
      <c r="E2828" s="149">
        <v>8.5258541107177734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8.3219513297080994E-2</v>
      </c>
      <c r="E2829" s="156">
        <v>9.1962277889251709E-2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3.0547354981536046E-5</v>
      </c>
      <c r="E2830" s="157">
        <v>2.1292924429872073E-5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30.656862258911133</v>
      </c>
      <c r="E2831" s="150">
        <v>26.227321624755859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321.51898193359375</v>
      </c>
      <c r="E2832" s="155">
        <v>226.51939392089844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39.207218170166016</v>
      </c>
      <c r="E2833" s="157">
        <v>2.9418970370898023E-7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6.620673656463623</v>
      </c>
      <c r="E2834" s="149">
        <v>5.9690775871276855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2">
        <v>2668.294189453125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120.80553436279297</v>
      </c>
    </row>
    <row r="2837" spans="1:5" ht="45">
      <c r="A2837" s="99" t="s">
        <v>5870</v>
      </c>
      <c r="B2837" s="109" t="s">
        <v>5871</v>
      </c>
      <c r="C2837" s="114"/>
      <c r="D2837" s="138">
        <v>1.1357378959655762</v>
      </c>
      <c r="E2837" s="156">
        <v>0.92658859491348267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12.000307083129883</v>
      </c>
      <c r="E2838" s="150">
        <v>14.139410018920898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2.4698946475982666</v>
      </c>
      <c r="E2839" s="149">
        <v>3.2646739482879639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4.9659270793199539E-2</v>
      </c>
      <c r="E2840" s="156">
        <v>4.4896718114614487E-2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2.0974117433070205E-5</v>
      </c>
      <c r="E2841" s="157">
        <v>1.673139377089683E-5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158.39382934570312</v>
      </c>
      <c r="E2842" s="155">
        <v>135.52713012695312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197.74247741699219</v>
      </c>
      <c r="E2843" s="150">
        <v>71.65167236328125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546.1619873046875</v>
      </c>
      <c r="E2844" s="157">
        <v>2.9418970370898023E-7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2.2878837585449219</v>
      </c>
      <c r="E2845" s="156">
        <v>0.96698933839797974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848.47137451171875</v>
      </c>
      <c r="E2846" s="155">
        <v>310.98651123046875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-1699.0172119140625</v>
      </c>
      <c r="E2847" s="152">
        <v>-2236.501953125</v>
      </c>
    </row>
    <row r="2848" spans="1:5" ht="60">
      <c r="A2848" s="99" t="s">
        <v>5892</v>
      </c>
      <c r="B2848" s="109" t="s">
        <v>5893</v>
      </c>
      <c r="C2848" s="114"/>
      <c r="D2848" s="145">
        <v>-0.84325641393661499</v>
      </c>
      <c r="E2848" s="149">
        <v>-1.1332706212997437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877.65130615234375</v>
      </c>
      <c r="E2849" s="155">
        <v>982.70880126953125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4.4112305641174316</v>
      </c>
      <c r="E2850" s="149">
        <v>4.1620678901672363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0.6774107813835144</v>
      </c>
      <c r="E2851" s="156">
        <v>0.6684577465057373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1.3875306467525661E-4</v>
      </c>
      <c r="E2852" s="159">
        <v>3.9848856977187097E-4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30.6568603515625</v>
      </c>
      <c r="E2853" s="150">
        <v>26.227329254150391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203.34761047363281</v>
      </c>
      <c r="E2854" s="155">
        <v>164.32830810546875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39">
        <v>74.651191711425781</v>
      </c>
      <c r="E2855" s="157">
        <v>5.8837940741796046E-7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2.3600857257843018</v>
      </c>
      <c r="E2856" s="149">
        <v>1.9835127592086792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868.0257568359375</v>
      </c>
      <c r="E2857" s="155">
        <v>695.42352294921875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-1679.4627685546875</v>
      </c>
      <c r="E2858" s="152">
        <v>-1852.0650634765625</v>
      </c>
    </row>
    <row r="2859" spans="1:5" ht="60">
      <c r="A2859" s="99" t="s">
        <v>5914</v>
      </c>
      <c r="B2859" s="109" t="s">
        <v>5915</v>
      </c>
      <c r="C2859" s="114"/>
      <c r="D2859" s="145">
        <v>-8.1620566546916962E-2</v>
      </c>
      <c r="E2859" s="156">
        <v>-0.15229998528957367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861.85260009765625</v>
      </c>
      <c r="E2860" s="155">
        <v>904.3912353515625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4.5051937103271484</v>
      </c>
      <c r="E2861" s="149">
        <v>4.3446555137634277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0.66287851333618164</v>
      </c>
      <c r="E2862" s="156">
        <v>0.68250584602355957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1.3166344433557242E-4</v>
      </c>
      <c r="E2863" s="159">
        <v>1.6528851119801402E-4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8.6099996566772461</v>
      </c>
      <c r="E2864" s="149">
        <v>7.364722728729248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361.16070556640625</v>
      </c>
      <c r="E2865" s="155">
        <v>167.01211547851563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407.48690795898437</v>
      </c>
      <c r="E2866" s="157">
        <v>1.3913361271988833E-6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7.4126491546630859</v>
      </c>
      <c r="E2867" s="149">
        <v>6.4701685905456543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3184.48828125</v>
      </c>
      <c r="E2868" s="152">
        <v>2668.24072265625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636.99981689453125</v>
      </c>
      <c r="E2869" s="155">
        <v>120.75215148925781</v>
      </c>
    </row>
    <row r="2870" spans="1:5" ht="30">
      <c r="A2870" s="99" t="s">
        <v>5936</v>
      </c>
      <c r="B2870" s="109" t="s">
        <v>5937</v>
      </c>
      <c r="C2870" s="114"/>
      <c r="D2870" s="138">
        <v>1.2028741836547852</v>
      </c>
      <c r="E2870" s="156">
        <v>0.95305800437927246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2.9836416244506836</v>
      </c>
      <c r="E2871" s="149">
        <v>4.035679817199707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2.1043016910552979</v>
      </c>
      <c r="E2872" s="149">
        <v>4.3605208396911621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5.0945382565259933E-2</v>
      </c>
      <c r="E2873" s="156">
        <v>3.3318772912025452E-2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2.2804541004006751E-5</v>
      </c>
      <c r="E2874" s="157">
        <v>1.4621195077779703E-5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28.490001678466797</v>
      </c>
      <c r="E2875" s="150">
        <v>24.374723434448242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532.3973388671875</v>
      </c>
      <c r="E2876" s="155">
        <v>222.61328125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463.58575439453125</v>
      </c>
      <c r="E2877" s="157">
        <v>4.6830658106955525E-7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7.3531594276428223</v>
      </c>
      <c r="E2878" s="149">
        <v>5.9963598251342773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3531.402587890625</v>
      </c>
      <c r="E2879" s="152">
        <v>2668.28076171875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983.9140625</v>
      </c>
      <c r="E2880" s="155">
        <v>120.79217529296875</v>
      </c>
    </row>
    <row r="2881" spans="1:5" ht="30">
      <c r="A2881" s="99" t="s">
        <v>5958</v>
      </c>
      <c r="B2881" s="109" t="s">
        <v>5959</v>
      </c>
      <c r="C2881" s="114"/>
      <c r="D2881" s="138">
        <v>1.4027876853942871</v>
      </c>
      <c r="E2881" s="156">
        <v>0.92770481109619141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7.8083944320678711</v>
      </c>
      <c r="E2882" s="150">
        <v>13.134750366210937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2.2360763549804687</v>
      </c>
      <c r="E2883" s="149">
        <v>3.1943295001983643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7.2949409484863281E-2</v>
      </c>
      <c r="E2884" s="156">
        <v>4.3969277292490005E-2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2.9967173759359866E-5</v>
      </c>
      <c r="E2885" s="157">
        <v>1.6590314771747217E-5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28.490001678466797</v>
      </c>
      <c r="E2886" s="150">
        <v>24.374723434448242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532.3973388671875</v>
      </c>
      <c r="E2887" s="155">
        <v>222.61328125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463.58575439453125</v>
      </c>
      <c r="E2888" s="157">
        <v>2.9418970370898023E-7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7.3531594276428223</v>
      </c>
      <c r="E2889" s="149">
        <v>5.9963865280151367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3531.402587890625</v>
      </c>
      <c r="E2890" s="152">
        <v>2668.294189453125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983.91400146484375</v>
      </c>
      <c r="E2891" s="155">
        <v>120.80553436279297</v>
      </c>
    </row>
    <row r="2892" spans="1:5" ht="30">
      <c r="A2892" s="99" t="s">
        <v>5980</v>
      </c>
      <c r="B2892" s="109" t="s">
        <v>5981</v>
      </c>
      <c r="C2892" s="114"/>
      <c r="D2892" s="138">
        <v>1.4027876853942871</v>
      </c>
      <c r="E2892" s="156">
        <v>0.92771202325820923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7.8083944320678711</v>
      </c>
      <c r="E2893" s="150">
        <v>13.134650230407715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2.2360763549804687</v>
      </c>
      <c r="E2894" s="149">
        <v>3.1943295001983643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7.2949409484863281E-2</v>
      </c>
      <c r="E2895" s="156">
        <v>4.3969277292490005E-2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2.9967173759359866E-5</v>
      </c>
      <c r="E2896" s="157">
        <v>1.6590314771747217E-5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15.239999771118164</v>
      </c>
      <c r="E2897" s="150">
        <v>13.03974437713623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439.28302001953125</v>
      </c>
      <c r="E2898" s="155">
        <v>191.75315856933594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463.58575439453125</v>
      </c>
      <c r="E2899" s="157">
        <v>4.6830658106955525E-7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7.3858776092529297</v>
      </c>
      <c r="E2900" s="149">
        <v>6.2380509376525879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3341.089111328125</v>
      </c>
      <c r="E2901" s="152">
        <v>2668.267333984375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793.6004638671875</v>
      </c>
      <c r="E2902" s="155">
        <v>120.77884674072266</v>
      </c>
    </row>
    <row r="2903" spans="1:5" ht="30">
      <c r="A2903" s="99" t="s">
        <v>6002</v>
      </c>
      <c r="B2903" s="109" t="s">
        <v>6003</v>
      </c>
      <c r="C2903" s="114"/>
      <c r="D2903" s="138">
        <v>1.2828119993209839</v>
      </c>
      <c r="E2903" s="156">
        <v>0.93997210264205933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4.7110233306884766</v>
      </c>
      <c r="E2904" s="149">
        <v>7.0548181533813477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2.1580202579498291</v>
      </c>
      <c r="E2905" s="149">
        <v>2.734255313873291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6.0532465577125549E-2</v>
      </c>
      <c r="E2906" s="156">
        <v>3.7542778998613358E-2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2.6074792913277633E-5</v>
      </c>
      <c r="E2907" s="157">
        <v>1.5492312741116621E-5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15.239999771118164</v>
      </c>
      <c r="E2908" s="150">
        <v>13.03974437713623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439.28302001953125</v>
      </c>
      <c r="E2909" s="155">
        <v>191.75315856933594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452.05734252929687</v>
      </c>
      <c r="E2910" s="157">
        <v>2.9418970370898023E-7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7.3858776092529297</v>
      </c>
      <c r="E2911" s="149">
        <v>6.2380509376525879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3341.089111328125</v>
      </c>
      <c r="E2912" s="152">
        <v>2668.267333984375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793.6004638671875</v>
      </c>
      <c r="E2913" s="155">
        <v>120.77884674072266</v>
      </c>
    </row>
    <row r="2914" spans="1:5" ht="30">
      <c r="A2914" s="99" t="s">
        <v>6024</v>
      </c>
      <c r="B2914" s="109" t="s">
        <v>6025</v>
      </c>
      <c r="C2914" s="114"/>
      <c r="D2914" s="138">
        <v>1.2828119993209839</v>
      </c>
      <c r="E2914" s="156">
        <v>0.93997210264205933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4.7110233306884766</v>
      </c>
      <c r="E2915" s="149">
        <v>7.0548181533813477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2.1580202579498291</v>
      </c>
      <c r="E2916" s="149">
        <v>2.734255313873291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6.0532465577125549E-2</v>
      </c>
      <c r="E2917" s="156">
        <v>3.7542778998613358E-2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2.6074792913277633E-5</v>
      </c>
      <c r="E2918" s="157">
        <v>1.5492312741116621E-5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15.239999771118164</v>
      </c>
      <c r="E2919" s="150">
        <v>13.03974437713623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439.28302001953125</v>
      </c>
      <c r="E2920" s="155">
        <v>191.75315856933594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11.52841854095459</v>
      </c>
      <c r="E2921" s="157">
        <v>2.9418970370898023E-7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7.3858776092529297</v>
      </c>
      <c r="E2922" s="149">
        <v>6.2380509376525879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3341.089111328125</v>
      </c>
      <c r="E2923" s="152">
        <v>2668.267333984375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793.6004638671875</v>
      </c>
      <c r="E2924" s="155">
        <v>120.77884674072266</v>
      </c>
    </row>
    <row r="2925" spans="1:5" ht="30">
      <c r="A2925" s="99" t="s">
        <v>6046</v>
      </c>
      <c r="B2925" s="109" t="s">
        <v>6047</v>
      </c>
      <c r="C2925" s="114"/>
      <c r="D2925" s="138">
        <v>1.2828119993209839</v>
      </c>
      <c r="E2925" s="156">
        <v>0.93997210264205933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4.7110233306884766</v>
      </c>
      <c r="E2926" s="149">
        <v>7.0548181533813477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2.1580202579498291</v>
      </c>
      <c r="E2927" s="149">
        <v>2.734255313873291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6.0532465577125549E-2</v>
      </c>
      <c r="E2928" s="156">
        <v>3.7542778998613358E-2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2.6074792913277633E-5</v>
      </c>
      <c r="E2929" s="157">
        <v>1.5492312741116621E-5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15.239999771118164</v>
      </c>
      <c r="E2930" s="150">
        <v>13.03974437713623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526.47802734375</v>
      </c>
      <c r="E2931" s="155">
        <v>191.75315856933594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4.9407515525817871</v>
      </c>
      <c r="E2932" s="157">
        <v>2.9418970370898023E-7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7.6378540992736816</v>
      </c>
      <c r="E2933" s="149">
        <v>6.2381086349487305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3531.402587890625</v>
      </c>
      <c r="E2934" s="152">
        <v>2668.294189453125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983.91400146484375</v>
      </c>
      <c r="E2935" s="155">
        <v>120.80553436279297</v>
      </c>
    </row>
    <row r="2936" spans="1:5" ht="30">
      <c r="A2936" s="99" t="s">
        <v>6068</v>
      </c>
      <c r="B2936" s="109" t="s">
        <v>6069</v>
      </c>
      <c r="C2936" s="114"/>
      <c r="D2936" s="138">
        <v>1.3807417154312134</v>
      </c>
      <c r="E2936" s="156">
        <v>0.93998563289642334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4.1721200942993164</v>
      </c>
      <c r="E2937" s="149">
        <v>7.0547175407409668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2.1929550170898438</v>
      </c>
      <c r="E2938" s="149">
        <v>2.734255313873291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7.1272782981395721E-2</v>
      </c>
      <c r="E2939" s="156">
        <v>3.7542778998613358E-2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2.9689876100746915E-5</v>
      </c>
      <c r="E2940" s="157">
        <v>1.5492312741116621E-5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15.239999771118164</v>
      </c>
      <c r="E2941" s="150">
        <v>13.03974437713623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465.56475830078125</v>
      </c>
      <c r="E2942" s="155">
        <v>191.75315856933594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16.469171524047852</v>
      </c>
      <c r="E2943" s="157">
        <v>2.9418970370898023E-7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7.4645719528198242</v>
      </c>
      <c r="E2944" s="149">
        <v>6.2378888130187988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3398.18310546875</v>
      </c>
      <c r="E2945" s="152">
        <v>2668.192138671875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850.694580078125</v>
      </c>
      <c r="E2946" s="155">
        <v>120.70370483398437</v>
      </c>
    </row>
    <row r="2947" spans="1:5" ht="30">
      <c r="A2947" s="99" t="s">
        <v>6090</v>
      </c>
      <c r="B2947" s="109" t="s">
        <v>6091</v>
      </c>
      <c r="C2947" s="114"/>
      <c r="D2947" s="138">
        <v>1.3121908903121948</v>
      </c>
      <c r="E2947" s="156">
        <v>0.9399338960647583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4.5335111618041992</v>
      </c>
      <c r="E2948" s="149">
        <v>7.0551028251647949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2.1659445762634277</v>
      </c>
      <c r="E2949" s="149">
        <v>2.734255313873291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6.3694387674331665E-2</v>
      </c>
      <c r="E2950" s="156">
        <v>3.7542778998613358E-2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2.7172622139914893E-5</v>
      </c>
      <c r="E2951" s="157">
        <v>1.5492312741116621E-5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14.94117546081543</v>
      </c>
      <c r="E2952" s="150">
        <v>12.784062385559082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178.51918029785156</v>
      </c>
      <c r="E2953" s="155">
        <v>164.50520324707031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39">
        <v>91.120368957519531</v>
      </c>
      <c r="E2954" s="157">
        <v>8.825691111269407E-7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2.124459981918335</v>
      </c>
      <c r="E2955" s="149">
        <v>1.9869207143783569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756.83203125</v>
      </c>
      <c r="E2956" s="155">
        <v>695.42352294921875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-1790.656494140625</v>
      </c>
      <c r="E2957" s="152">
        <v>-1852.0650634765625</v>
      </c>
    </row>
    <row r="2958" spans="1:5" ht="45">
      <c r="A2958" s="99" t="s">
        <v>6112</v>
      </c>
      <c r="B2958" s="109" t="s">
        <v>6113</v>
      </c>
      <c r="C2958" s="114"/>
      <c r="D2958" s="145">
        <v>-4.4707890599966049E-2</v>
      </c>
      <c r="E2958" s="156">
        <v>-5.8699492365121841E-2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888.9638671875</v>
      </c>
      <c r="E2959" s="155">
        <v>903.39520263671875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4.3992829322814941</v>
      </c>
      <c r="E2960" s="149">
        <v>4.3501591682434082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0.67619913816452026</v>
      </c>
      <c r="E2961" s="156">
        <v>0.68148583173751831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1.5086815983522683E-4</v>
      </c>
      <c r="E2962" s="159">
        <v>1.6475722077302635E-4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8">
        <v>9.5206670761108398</v>
      </c>
      <c r="E2963" s="149">
        <v>8.2998075485229492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172.6605224609375</v>
      </c>
      <c r="E2964" s="150">
        <v>38.602760314941406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549.0753173828125</v>
      </c>
      <c r="E2965" s="157">
        <v>1.1767588148359209E-6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2.0678963661193848</v>
      </c>
      <c r="E2966" s="156">
        <v>0.55343252420425415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730.83355712890625</v>
      </c>
      <c r="E2967" s="155">
        <v>162.36891174316406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-1816.6549072265625</v>
      </c>
      <c r="E2968" s="152">
        <v>-2385.11962890625</v>
      </c>
    </row>
    <row r="2969" spans="1:5" ht="30">
      <c r="A2969" s="99" t="s">
        <v>6134</v>
      </c>
      <c r="B2969" s="109" t="s">
        <v>6135</v>
      </c>
      <c r="C2969" s="114"/>
      <c r="D2969" s="145">
        <v>-1.111781969666481E-2</v>
      </c>
      <c r="E2969" s="156">
        <v>-0.27685782313346863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894.822509765625</v>
      </c>
      <c r="E2970" s="155">
        <v>993.1072998046875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4.379493236541748</v>
      </c>
      <c r="E2971" s="149">
        <v>4.1764111518859863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0.67831814289093018</v>
      </c>
      <c r="E2972" s="156">
        <v>0.62773811817169189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1.5626002277713269E-4</v>
      </c>
      <c r="E2973" s="159">
        <v>6.6968234023079276E-4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8.6099996566772461</v>
      </c>
      <c r="E2974" s="149">
        <v>7.364722728729248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361.16070556640625</v>
      </c>
      <c r="E2975" s="155">
        <v>167.01211547851563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452.05734252929687</v>
      </c>
      <c r="E2976" s="157">
        <v>2.9418970370898023E-7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7.4126491546630859</v>
      </c>
      <c r="E2977" s="149">
        <v>6.4701685905456543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3184.48828125</v>
      </c>
      <c r="E2978" s="152">
        <v>2668.24072265625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636.99981689453125</v>
      </c>
      <c r="E2979" s="155">
        <v>120.75215148925781</v>
      </c>
    </row>
    <row r="2980" spans="1:5" ht="30">
      <c r="A2980" s="99" t="s">
        <v>6156</v>
      </c>
      <c r="B2980" s="109" t="s">
        <v>6157</v>
      </c>
      <c r="C2980" s="114"/>
      <c r="D2980" s="138">
        <v>1.2028741836547852</v>
      </c>
      <c r="E2980" s="156">
        <v>0.95305800437927246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2.9836416244506836</v>
      </c>
      <c r="E2981" s="149">
        <v>4.035679817199707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2.1043016910552979</v>
      </c>
      <c r="E2982" s="149">
        <v>4.3605208396911621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5.0945382565259933E-2</v>
      </c>
      <c r="E2983" s="156">
        <v>3.3318772912025452E-2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2.2804541004006751E-5</v>
      </c>
      <c r="E2984" s="157">
        <v>1.4621195077779703E-5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8.6099996566772461</v>
      </c>
      <c r="E2985" s="149">
        <v>7.364722728729248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361.16070556640625</v>
      </c>
      <c r="E2986" s="155">
        <v>167.01211547851563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26.903291702270508</v>
      </c>
      <c r="E2987" s="157">
        <v>2.9418970370898023E-7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7.4126491546630859</v>
      </c>
      <c r="E2988" s="149">
        <v>6.4701685905456543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3184.48828125</v>
      </c>
      <c r="E2989" s="152">
        <v>2668.24072265625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636.99981689453125</v>
      </c>
      <c r="E2990" s="155">
        <v>120.75215148925781</v>
      </c>
    </row>
    <row r="2991" spans="1:5" ht="30">
      <c r="A2991" s="99" t="s">
        <v>6178</v>
      </c>
      <c r="B2991" s="109" t="s">
        <v>6179</v>
      </c>
      <c r="C2991" s="114"/>
      <c r="D2991" s="138">
        <v>1.2028741836547852</v>
      </c>
      <c r="E2991" s="156">
        <v>0.95305800437927246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2.9836416244506836</v>
      </c>
      <c r="E2992" s="149">
        <v>4.035679817199707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2.1043016910552979</v>
      </c>
      <c r="E2993" s="149">
        <v>4.3605208396911621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5.0945382565259933E-2</v>
      </c>
      <c r="E2994" s="156">
        <v>3.3318772912025452E-2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2.2804541004006751E-5</v>
      </c>
      <c r="E2995" s="157">
        <v>1.4621195077779703E-5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8.6099996566772461</v>
      </c>
      <c r="E2996" s="149">
        <v>7.364722728729248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354.00836181640625</v>
      </c>
      <c r="E2997" s="155">
        <v>167.01211547851563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30.224687576293945</v>
      </c>
      <c r="E2998" s="157">
        <v>2.9418970370898023E-7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7.3887224197387695</v>
      </c>
      <c r="E2999" s="149">
        <v>6.4696559906005859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3169.396240234375</v>
      </c>
      <c r="E3000" s="152">
        <v>2668.015380859375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621.90765380859375</v>
      </c>
      <c r="E3001" s="155">
        <v>120.52672576904297</v>
      </c>
    </row>
    <row r="3002" spans="1:5" ht="30">
      <c r="A3002" s="99" t="s">
        <v>6200</v>
      </c>
      <c r="B3002" s="109" t="s">
        <v>6201</v>
      </c>
      <c r="C3002" s="114"/>
      <c r="D3002" s="138">
        <v>1.1954643726348877</v>
      </c>
      <c r="E3002" s="156">
        <v>0.95294851064682007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3.0196397304534912</v>
      </c>
      <c r="E3003" s="149">
        <v>4.0361413955688477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2.1041429042816162</v>
      </c>
      <c r="E3004" s="149">
        <v>4.3605208396911621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5.0149541348218918E-2</v>
      </c>
      <c r="E3005" s="156">
        <v>3.3318772912025452E-2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2.250302532047499E-5</v>
      </c>
      <c r="E3006" s="157">
        <v>1.4621195077779703E-5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161.56169128417969</v>
      </c>
      <c r="E3007" s="155">
        <v>138.2376708984375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175.99931335449219</v>
      </c>
      <c r="E3008" s="150">
        <v>54.007118225097656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549.0753173828125</v>
      </c>
      <c r="E3009" s="157">
        <v>1.1767588148359209E-6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2.0810050964355469</v>
      </c>
      <c r="E3010" s="156">
        <v>0.74857193231582642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753.655029296875</v>
      </c>
      <c r="E3011" s="155">
        <v>237.87278747558594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-1793.83349609375</v>
      </c>
      <c r="E3012" s="152">
        <v>-2309.61572265625</v>
      </c>
    </row>
    <row r="3013" spans="1:5" ht="30">
      <c r="A3013" s="99" t="s">
        <v>6222</v>
      </c>
      <c r="B3013" s="109" t="s">
        <v>6223</v>
      </c>
      <c r="C3013" s="114"/>
      <c r="D3013" s="145">
        <v>-0.98077869415283203</v>
      </c>
      <c r="E3013" s="149">
        <v>-1.2293480634689331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900.870361328125</v>
      </c>
      <c r="E3014" s="155">
        <v>992.1055908203125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4.3323163986206055</v>
      </c>
      <c r="E3015" s="149">
        <v>4.1516942977905273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0.68818175792694092</v>
      </c>
      <c r="E3016" s="156">
        <v>0.65239411592483521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1.5680988144595176E-4</v>
      </c>
      <c r="E3017" s="159">
        <v>5.1434122724458575E-4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31.270000457763672</v>
      </c>
      <c r="E3018" s="150">
        <v>26.751869201660156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322.59286499023437</v>
      </c>
      <c r="E3019" s="155">
        <v>227.58656311035156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3.3213942050933838</v>
      </c>
      <c r="E3020" s="157">
        <v>2.9418970370898023E-7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6.6138520240783691</v>
      </c>
      <c r="E3021" s="149">
        <v>5.9617342948913574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2">
        <v>2668.294189453125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120.80553436279297</v>
      </c>
    </row>
    <row r="3024" spans="1:5" ht="30">
      <c r="A3024" s="99" t="s">
        <v>6244</v>
      </c>
      <c r="B3024" s="109" t="s">
        <v>6245</v>
      </c>
      <c r="C3024" s="114"/>
      <c r="D3024" s="138">
        <v>1.1367017030715942</v>
      </c>
      <c r="E3024" s="156">
        <v>0.92630183696746826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12.230805397033691</v>
      </c>
      <c r="E3025" s="150">
        <v>14.424549102783203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2.4769966602325439</v>
      </c>
      <c r="E3026" s="149">
        <v>3.2844696044921875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4.9853678792715073E-2</v>
      </c>
      <c r="E3027" s="156">
        <v>4.515530914068222E-2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2.1017856852267869E-5</v>
      </c>
      <c r="E3028" s="157">
        <v>1.6770063666626811E-5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28.490001678466797</v>
      </c>
      <c r="E3029" s="150">
        <v>24.374723434448242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477.770751953125</v>
      </c>
      <c r="E3030" s="155">
        <v>222.61328125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7.195709228515625</v>
      </c>
      <c r="E3032" s="149">
        <v>5.9963865280151367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3408.921630859375</v>
      </c>
      <c r="E3033" s="152">
        <v>2668.294189453125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861.43310546875</v>
      </c>
      <c r="E3034" s="155">
        <v>120.80553436279297</v>
      </c>
    </row>
    <row r="3035" spans="1:5" ht="30">
      <c r="A3035" s="99" t="s">
        <v>6266</v>
      </c>
      <c r="B3035" s="109" t="s">
        <v>6267</v>
      </c>
      <c r="C3035" s="114"/>
      <c r="D3035" s="138">
        <v>1.3350492715835571</v>
      </c>
      <c r="E3035" s="156">
        <v>0.92771202325820923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8.4288616180419922</v>
      </c>
      <c r="E3036" s="150">
        <v>13.134650230407715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2.2235403060913086</v>
      </c>
      <c r="E3037" s="149">
        <v>3.1943295001983643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6.6206566989421844E-2</v>
      </c>
      <c r="E3038" s="156">
        <v>4.3969277292490005E-2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2.7696798497345299E-5</v>
      </c>
      <c r="E3039" s="157">
        <v>1.6590314771747217E-5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51.186275482177734</v>
      </c>
      <c r="E3040" s="150">
        <v>43.791339874267578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381.36849975585938</v>
      </c>
      <c r="E3041" s="155">
        <v>255.78488159179687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35.443981170654297</v>
      </c>
      <c r="E3042" s="157">
        <v>2.9418970370898023E-7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6.5647263526916504</v>
      </c>
      <c r="E3043" s="149">
        <v>5.7847766876220703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3147.87353515625</v>
      </c>
      <c r="E3044" s="152">
        <v>2668.294189453125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600.385009765625</v>
      </c>
      <c r="E3045" s="155">
        <v>120.80553436279297</v>
      </c>
    </row>
    <row r="3046" spans="1:5" ht="45">
      <c r="A3046" s="99" t="s">
        <v>6288</v>
      </c>
      <c r="B3046" s="109" t="s">
        <v>6289</v>
      </c>
      <c r="C3046" s="114"/>
      <c r="D3046" s="138">
        <v>1.2174004316329956</v>
      </c>
      <c r="E3046" s="156">
        <v>0.92254877090454102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18.416475296020508</v>
      </c>
      <c r="E3047" s="150">
        <v>23.859487533569336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2.5206968784332275</v>
      </c>
      <c r="E3048" s="149">
        <v>3.9238994121551514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5.793587863445282E-2</v>
      </c>
      <c r="E3049" s="156">
        <v>5.2962992340326309E-2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2.3563678041682579E-5</v>
      </c>
      <c r="E3050" s="157">
        <v>1.7821452274802141E-5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31.270000457763672</v>
      </c>
      <c r="E3051" s="150">
        <v>26.751869201660156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479.26470947265625</v>
      </c>
      <c r="E3052" s="155">
        <v>227.58656311035156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7.1538481712341309</v>
      </c>
      <c r="E3054" s="149">
        <v>5.9617342948913574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3408.921630859375</v>
      </c>
      <c r="E3055" s="152">
        <v>2668.294189453125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861.43310546875</v>
      </c>
      <c r="E3056" s="155">
        <v>120.80553436279297</v>
      </c>
    </row>
    <row r="3057" spans="1:5" ht="30">
      <c r="A3057" s="99" t="s">
        <v>6310</v>
      </c>
      <c r="B3057" s="109" t="s">
        <v>6311</v>
      </c>
      <c r="C3057" s="114"/>
      <c r="D3057" s="138">
        <v>1.3394913673400879</v>
      </c>
      <c r="E3057" s="156">
        <v>0.92630183696746826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9.2542438507080078</v>
      </c>
      <c r="E3058" s="150">
        <v>14.424549102783203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2.2352230548858643</v>
      </c>
      <c r="E3059" s="149">
        <v>3.2844696044921875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6.660991907119751E-2</v>
      </c>
      <c r="E3060" s="156">
        <v>4.515530914068222E-2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2.7764077458414249E-5</v>
      </c>
      <c r="E3061" s="157">
        <v>1.6770063666626811E-5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14.941176414489746</v>
      </c>
      <c r="E3062" s="150">
        <v>12.784062385559082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464.93466186523437</v>
      </c>
      <c r="E3063" s="155">
        <v>190.8441162109375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16.469171524047852</v>
      </c>
      <c r="E3064" s="157">
        <v>2.9418970370898023E-7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7.4722299575805664</v>
      </c>
      <c r="E3065" s="149">
        <v>6.2457690238952637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3397.18310546875</v>
      </c>
      <c r="E3066" s="152">
        <v>2668.192138671875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849.69464111328125</v>
      </c>
      <c r="E3067" s="155">
        <v>120.70370483398437</v>
      </c>
    </row>
    <row r="3068" spans="1:5" ht="45">
      <c r="A3068" s="99" t="s">
        <v>6332</v>
      </c>
      <c r="B3068" s="109" t="s">
        <v>6333</v>
      </c>
      <c r="C3068" s="114"/>
      <c r="D3068" s="138">
        <v>1.3113948106765747</v>
      </c>
      <c r="E3068" s="156">
        <v>0.94037175178527832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4.4473738670349121</v>
      </c>
      <c r="E3069" s="149">
        <v>6.9189743995666504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2.1644828319549561</v>
      </c>
      <c r="E3070" s="149">
        <v>2.7228865623474121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6.3595063984394073E-2</v>
      </c>
      <c r="E3071" s="156">
        <v>3.7374496459960938E-2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2.7146224965690635E-5</v>
      </c>
      <c r="E3072" s="157">
        <v>1.5460233043995686E-5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89.644157409667969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17.667148590087891</v>
      </c>
      <c r="E3075" s="157">
        <v>5.8837940741796046E-7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7.7416224479675293</v>
      </c>
      <c r="E3076" s="149">
        <v>8.4069137573242187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2450.476806640625</v>
      </c>
      <c r="E3077" s="152">
        <v>2667.7373046875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39">
        <v>-97.011680603027344</v>
      </c>
      <c r="E3078" s="155">
        <v>120.24866485595703</v>
      </c>
    </row>
    <row r="3079" spans="1:5" ht="30">
      <c r="A3079" s="99" t="s">
        <v>6354</v>
      </c>
      <c r="B3079" s="109" t="s">
        <v>6355</v>
      </c>
      <c r="C3079" s="114"/>
      <c r="D3079" s="145">
        <v>0.94462275505065918</v>
      </c>
      <c r="E3079" s="149">
        <v>1.035402774810791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7.0463411509990692E-2</v>
      </c>
      <c r="E3080" s="156">
        <v>5.832778662443161E-2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1.8995763063430786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2.3426059633493423E-2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1.1975353118032217E-5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3.3900001049041748</v>
      </c>
      <c r="E3084" s="149">
        <v>2.9010434150695801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248.12944030761719</v>
      </c>
      <c r="E3085" s="155">
        <v>132.38511657714844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407.48690795898437</v>
      </c>
      <c r="E3086" s="157">
        <v>1.3913361271988833E-6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7.4524993896484375</v>
      </c>
      <c r="E3087" s="149">
        <v>6.8667402267456055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2962.806884765625</v>
      </c>
      <c r="E3088" s="152">
        <v>2668.187255859375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415.3182373046875</v>
      </c>
      <c r="E3089" s="155">
        <v>120.69877624511719</v>
      </c>
    </row>
    <row r="3090" spans="1:5" ht="30">
      <c r="A3090" s="99" t="s">
        <v>6376</v>
      </c>
      <c r="B3090" s="109" t="s">
        <v>6377</v>
      </c>
      <c r="C3090" s="114"/>
      <c r="D3090" s="138">
        <v>1.1079987287521362</v>
      </c>
      <c r="E3090" s="156">
        <v>0.97454196214675903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1.4261698722839355</v>
      </c>
      <c r="E3091" s="149">
        <v>1.6414062976837158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2.0468690395355225</v>
      </c>
      <c r="E3092" s="149">
        <v>4.2679219245910645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3.8428448140621185E-2</v>
      </c>
      <c r="E3093" s="156">
        <v>2.8470026329159737E-2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1.8109842130797915E-5</v>
      </c>
      <c r="E3094" s="157">
        <v>1.3405671779764816E-5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28.49000358581543</v>
      </c>
      <c r="E3095" s="150">
        <v>24.374723434448242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532.3973388671875</v>
      </c>
      <c r="E3096" s="155">
        <v>222.61328125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468.5264892578125</v>
      </c>
      <c r="E3097" s="157">
        <v>2.9418970370898023E-7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7.3531594276428223</v>
      </c>
      <c r="E3098" s="149">
        <v>5.9963865280151367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3531.402587890625</v>
      </c>
      <c r="E3099" s="152">
        <v>2668.294189453125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983.91400146484375</v>
      </c>
      <c r="E3100" s="155">
        <v>120.80553436279297</v>
      </c>
    </row>
    <row r="3101" spans="1:5" ht="30">
      <c r="A3101" s="99" t="s">
        <v>6398</v>
      </c>
      <c r="B3101" s="109" t="s">
        <v>6399</v>
      </c>
      <c r="C3101" s="114"/>
      <c r="D3101" s="138">
        <v>1.4027876853942871</v>
      </c>
      <c r="E3101" s="156">
        <v>0.92771202325820923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7.8083949089050293</v>
      </c>
      <c r="E3102" s="150">
        <v>13.134650230407715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2.2360763549804687</v>
      </c>
      <c r="E3103" s="149">
        <v>3.1943295001983643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7.2949409484863281E-2</v>
      </c>
      <c r="E3104" s="156">
        <v>4.3969277292490005E-2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2.9967173759359866E-5</v>
      </c>
      <c r="E3105" s="157">
        <v>1.6590314771747217E-5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149.24339294433594</v>
      </c>
      <c r="E3106" s="155">
        <v>127.69773101806641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317.01806640625</v>
      </c>
      <c r="E3107" s="155">
        <v>164.62907409667969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546.1619873046875</v>
      </c>
      <c r="E3108" s="157">
        <v>2.9418970370898023E-7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3.3955810070037842</v>
      </c>
      <c r="E3109" s="149">
        <v>1.9743396043777466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1435.64306640625</v>
      </c>
      <c r="E3110" s="155">
        <v>702.61627197265625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-1111.845458984375</v>
      </c>
      <c r="E3111" s="152">
        <v>-1844.8721923828125</v>
      </c>
    </row>
    <row r="3112" spans="1:5" ht="60">
      <c r="A3112" s="99" t="s">
        <v>6420</v>
      </c>
      <c r="B3112" s="109" t="s">
        <v>6421</v>
      </c>
      <c r="C3112" s="114"/>
      <c r="D3112" s="145">
        <v>-0.17053864896297455</v>
      </c>
      <c r="E3112" s="156">
        <v>-0.71517437696456909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686.35772705078125</v>
      </c>
      <c r="E3113" s="155">
        <v>910.11505126953125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6.0671191215515137</v>
      </c>
      <c r="E3114" s="149">
        <v>4.310300350189209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0.52438241243362427</v>
      </c>
      <c r="E3115" s="156">
        <v>0.68952816724777222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8.1442638474982232E-5</v>
      </c>
      <c r="E3116" s="159">
        <v>1.6748961934354156E-4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149.24339294433594</v>
      </c>
      <c r="E3117" s="155">
        <v>127.69773101806641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341.75650024414062</v>
      </c>
      <c r="E3118" s="155">
        <v>329.47756958007813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544.79998779296875</v>
      </c>
      <c r="E3119" s="157">
        <v>2.9418970370898023E-7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5.3156485557556152</v>
      </c>
      <c r="E3120" s="149">
        <v>5.4479160308837891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2613.0185546875</v>
      </c>
      <c r="E3121" s="152">
        <v>2668.294189453125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65.529930114746094</v>
      </c>
      <c r="E3122" s="155">
        <v>120.80553436279297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39">
        <v>95.943771362304688</v>
      </c>
      <c r="E3124" s="150">
        <v>76.281440734863281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12.850815773010254</v>
      </c>
      <c r="E3125" s="149">
        <v>9.2251520156860352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0.11503023654222488</v>
      </c>
      <c r="E3126" s="156">
        <v>9.6325181424617767E-2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2.2717566025676206E-5</v>
      </c>
      <c r="E3127" s="157">
        <v>2.1586083676083945E-5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147.7657470703125</v>
      </c>
      <c r="E3128" s="155">
        <v>126.43338775634766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420.00418090820312</v>
      </c>
      <c r="E3129" s="155">
        <v>328.69769287109375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544.79998779296875</v>
      </c>
      <c r="E3130" s="157">
        <v>2.9418970370898023E-7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6.0092296600341797</v>
      </c>
      <c r="E3131" s="149">
        <v>5.4505405426025391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3058.96923828125</v>
      </c>
      <c r="E3132" s="152">
        <v>2668.294189453125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511.48077392578125</v>
      </c>
      <c r="E3133" s="155">
        <v>120.80553436279297</v>
      </c>
    </row>
    <row r="3134" spans="1:5" ht="60">
      <c r="A3134" s="99" t="s">
        <v>6464</v>
      </c>
      <c r="B3134" s="109" t="s">
        <v>6465</v>
      </c>
      <c r="C3134" s="114"/>
      <c r="D3134" s="138">
        <v>1.434916615486145</v>
      </c>
      <c r="E3134" s="156">
        <v>0.99747002124786377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58.101692199707031</v>
      </c>
      <c r="E3135" s="150">
        <v>75.413688659667969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3.6209011077880859</v>
      </c>
      <c r="E3136" s="149">
        <v>9.0763530731201172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7.7948473393917084E-2</v>
      </c>
      <c r="E3137" s="156">
        <v>9.5414392650127411E-2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2.5771367290872149E-5</v>
      </c>
      <c r="E3138" s="157">
        <v>2.1525107513298281E-5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144.85418701171875</v>
      </c>
      <c r="E3139" s="155">
        <v>123.94214630126953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514.9996337890625</v>
      </c>
      <c r="E3140" s="155">
        <v>327.16082763671875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547.71331787109375</v>
      </c>
      <c r="E3141" s="157">
        <v>8.825691111269407E-7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6.4252581596374512</v>
      </c>
      <c r="E3142" s="149">
        <v>5.4561004638671875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3360.056884765625</v>
      </c>
      <c r="E3143" s="152">
        <v>2668.294189453125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812.568359375</v>
      </c>
      <c r="E3144" s="155">
        <v>120.80553436279297</v>
      </c>
    </row>
    <row r="3145" spans="1:5" ht="60">
      <c r="A3145" s="99" t="s">
        <v>6486</v>
      </c>
      <c r="B3145" s="109" t="s">
        <v>6487</v>
      </c>
      <c r="C3145" s="114"/>
      <c r="D3145" s="138">
        <v>1.7098252773284912</v>
      </c>
      <c r="E3145" s="156">
        <v>0.99266517162322998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44.741607666015625</v>
      </c>
      <c r="E3146" s="150">
        <v>73.696525573730469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2.7562541961669922</v>
      </c>
      <c r="E3147" s="149">
        <v>8.7894468307495117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8.2033291459083557E-2</v>
      </c>
      <c r="E3148" s="156">
        <v>9.3643918633460999E-2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2.9871267543057911E-5</v>
      </c>
      <c r="E3149" s="157">
        <v>2.1407002350315452E-5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1.2899999618530273</v>
      </c>
      <c r="E3150" s="149">
        <v>1.0990890264511108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149.20166015625</v>
      </c>
      <c r="E3151" s="155">
        <v>102.26873779296875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385.3682861328125</v>
      </c>
      <c r="E3152" s="157">
        <v>1.3158144156477647E-6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7.4894227981567383</v>
      </c>
      <c r="E3153" s="149">
        <v>7.2976326942443848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2772.8515625</v>
      </c>
      <c r="E3154" s="152">
        <v>2668.08056640625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225.36296081542969</v>
      </c>
      <c r="E3155" s="155">
        <v>120.59203338623047</v>
      </c>
    </row>
    <row r="3156" spans="1:5" ht="30">
      <c r="A3156" s="99" t="s">
        <v>6508</v>
      </c>
      <c r="B3156" s="109" t="s">
        <v>6509</v>
      </c>
      <c r="C3156" s="114"/>
      <c r="D3156" s="138">
        <v>1.0386703014373779</v>
      </c>
      <c r="E3156" s="156">
        <v>0.99508637189865112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0.6690906286239624</v>
      </c>
      <c r="E3157" s="156">
        <v>0.64805448055267334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2.0091793537139893</v>
      </c>
      <c r="E3158" s="149">
        <v>4.2181515693664551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2.8845669701695442E-2</v>
      </c>
      <c r="E3159" s="156">
        <v>2.5048533454537392E-2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1.4148396985547151E-5</v>
      </c>
      <c r="E3160" s="157">
        <v>1.2357843843346927E-5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44">
        <v>104.81967163085937</v>
      </c>
      <c r="E3162" s="150">
        <v>94.657318115234375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373.9539794921875</v>
      </c>
      <c r="E3163" s="157">
        <v>1.2768406350005534E-6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7.5080251693725586</v>
      </c>
      <c r="E3164" s="149">
        <v>7.4527616500854492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2688.489501953125</v>
      </c>
      <c r="E3165" s="152">
        <v>2667.867431640625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141.00086975097656</v>
      </c>
      <c r="E3166" s="155">
        <v>120.37881469726562</v>
      </c>
    </row>
    <row r="3167" spans="1:5" ht="30">
      <c r="A3167" s="99" t="s">
        <v>6530</v>
      </c>
      <c r="B3167" s="109" t="s">
        <v>6531</v>
      </c>
      <c r="C3167" s="114"/>
      <c r="D3167" s="138">
        <v>1.0107277631759644</v>
      </c>
      <c r="E3167" s="149">
        <v>1.001664400100708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0.45212990045547485</v>
      </c>
      <c r="E3168" s="156">
        <v>0.4654000997543335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1.9909018278121948</v>
      </c>
      <c r="E3169" s="149">
        <v>1.9997341632843018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2.4995289742946625E-2</v>
      </c>
      <c r="E3170" s="156">
        <v>2.4229340255260468E-2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1.247613545274362E-5</v>
      </c>
      <c r="E3171" s="157">
        <v>1.2100767889933195E-5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3.3900001049041748</v>
      </c>
      <c r="E3172" s="149">
        <v>2.9010434150695801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248.12944030761719</v>
      </c>
      <c r="E3173" s="155">
        <v>132.38511657714844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22.118589401245117</v>
      </c>
      <c r="E3174" s="157">
        <v>2.9418970370898023E-7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7.4524993896484375</v>
      </c>
      <c r="E3175" s="149">
        <v>6.8667402267456055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2962.806884765625</v>
      </c>
      <c r="E3176" s="152">
        <v>2668.187255859375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415.3182373046875</v>
      </c>
      <c r="E3177" s="155">
        <v>120.69877624511719</v>
      </c>
    </row>
    <row r="3178" spans="1:5" ht="30">
      <c r="A3178" s="99" t="s">
        <v>6552</v>
      </c>
      <c r="B3178" s="109" t="s">
        <v>6553</v>
      </c>
      <c r="C3178" s="114"/>
      <c r="D3178" s="138">
        <v>1.1079987287521362</v>
      </c>
      <c r="E3178" s="156">
        <v>0.97454196214675903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1.4261698722839355</v>
      </c>
      <c r="E3179" s="149">
        <v>1.6414062976837158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2.0468690395355225</v>
      </c>
      <c r="E3180" s="149">
        <v>4.2679219245910645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3.8428448140621185E-2</v>
      </c>
      <c r="E3181" s="156">
        <v>2.8470026329159737E-2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1.8109842130797915E-5</v>
      </c>
      <c r="E3182" s="157">
        <v>1.3405671779764816E-5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3.3900001049041748</v>
      </c>
      <c r="E3183" s="149">
        <v>2.9010434150695801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248.12944030761719</v>
      </c>
      <c r="E3184" s="155">
        <v>132.38511657714844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385.3682861328125</v>
      </c>
      <c r="E3185" s="157">
        <v>1.3158144156477647E-6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7.4524993896484375</v>
      </c>
      <c r="E3186" s="149">
        <v>6.8667402267456055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2962.806884765625</v>
      </c>
      <c r="E3187" s="152">
        <v>2668.187255859375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415.3182373046875</v>
      </c>
      <c r="E3188" s="155">
        <v>120.69877624511719</v>
      </c>
    </row>
    <row r="3189" spans="1:5" ht="30">
      <c r="A3189" s="99" t="s">
        <v>6574</v>
      </c>
      <c r="B3189" s="109" t="s">
        <v>6575</v>
      </c>
      <c r="C3189" s="114"/>
      <c r="D3189" s="138">
        <v>1.1079987287521362</v>
      </c>
      <c r="E3189" s="156">
        <v>0.97454196214675903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1.4261698722839355</v>
      </c>
      <c r="E3190" s="149">
        <v>1.6414062976837158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2.0468690395355225</v>
      </c>
      <c r="E3191" s="149">
        <v>4.2679219245910645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3.8428448140621185E-2</v>
      </c>
      <c r="E3192" s="156">
        <v>2.8470026329159737E-2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1.8109842130797915E-5</v>
      </c>
      <c r="E3193" s="157">
        <v>1.3405671779764816E-5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1.2899999618530273</v>
      </c>
      <c r="E3194" s="149">
        <v>1.0990890264511108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149.20166015625</v>
      </c>
      <c r="E3195" s="155">
        <v>102.26873779296875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11.414312362670898</v>
      </c>
      <c r="E3196" s="157">
        <v>2.9418970370898023E-7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7.4894227981567383</v>
      </c>
      <c r="E3197" s="149">
        <v>7.2976326942443848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2772.8515625</v>
      </c>
      <c r="E3198" s="152">
        <v>2668.08056640625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225.36296081542969</v>
      </c>
      <c r="E3199" s="155">
        <v>120.59203338623047</v>
      </c>
    </row>
    <row r="3200" spans="1:5" ht="30">
      <c r="A3200" s="99" t="s">
        <v>6596</v>
      </c>
      <c r="B3200" s="109" t="s">
        <v>6597</v>
      </c>
      <c r="C3200" s="114"/>
      <c r="D3200" s="138">
        <v>1.0386703014373779</v>
      </c>
      <c r="E3200" s="156">
        <v>0.99508637189865112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0.6690906286239624</v>
      </c>
      <c r="E3201" s="156">
        <v>0.64805448055267334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2.0091793537139893</v>
      </c>
      <c r="E3202" s="149">
        <v>4.2181515693664551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2.8845669701695442E-2</v>
      </c>
      <c r="E3203" s="156">
        <v>2.5048533454537392E-2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1.4148396985547151E-5</v>
      </c>
      <c r="E3204" s="157">
        <v>1.2357843843346927E-5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1.2899999618530273</v>
      </c>
      <c r="E3205" s="149">
        <v>1.0990890264511108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149.20166015625</v>
      </c>
      <c r="E3206" s="155">
        <v>102.26873779296875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373.9539794921875</v>
      </c>
      <c r="E3207" s="157">
        <v>1.2768406350005534E-6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7.4894227981567383</v>
      </c>
      <c r="E3208" s="149">
        <v>7.2976326942443848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2772.8515625</v>
      </c>
      <c r="E3209" s="152">
        <v>2668.08056640625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225.36296081542969</v>
      </c>
      <c r="E3210" s="155">
        <v>120.59203338623047</v>
      </c>
    </row>
    <row r="3211" spans="1:5" ht="30">
      <c r="A3211" s="99" t="s">
        <v>6618</v>
      </c>
      <c r="B3211" s="109" t="s">
        <v>6619</v>
      </c>
      <c r="C3211" s="114"/>
      <c r="D3211" s="138">
        <v>1.0386703014373779</v>
      </c>
      <c r="E3211" s="156">
        <v>0.99508637189865112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0.6690906286239624</v>
      </c>
      <c r="E3212" s="156">
        <v>0.64805448055267334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2.0091793537139893</v>
      </c>
      <c r="E3213" s="149">
        <v>4.2181515693664551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2.8845669701695442E-2</v>
      </c>
      <c r="E3214" s="156">
        <v>2.5048533454537392E-2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1.4148396985547151E-5</v>
      </c>
      <c r="E3215" s="157">
        <v>1.2357843843346927E-5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90.858451843261719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358.39266967773437</v>
      </c>
      <c r="E3218" s="157">
        <v>1.2237078408361413E-6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7.5451273918151855</v>
      </c>
      <c r="E3219" s="149">
        <v>7.9157171249389648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2539.637451171875</v>
      </c>
      <c r="E3220" s="152">
        <v>2667.4423828125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8">
        <v>-7.8510923385620117</v>
      </c>
      <c r="E3221" s="155">
        <v>119.95378112792969</v>
      </c>
    </row>
    <row r="3222" spans="1:5" ht="30">
      <c r="A3222" s="99" t="s">
        <v>6640</v>
      </c>
      <c r="B3222" s="109" t="s">
        <v>6641</v>
      </c>
      <c r="C3222" s="114"/>
      <c r="D3222" s="145">
        <v>0.96466928720474243</v>
      </c>
      <c r="E3222" s="149">
        <v>1.0193189382553101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0.18771617114543915</v>
      </c>
      <c r="E3223" s="156">
        <v>0.16925743222236633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1.9272899627685547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2.3598197847604752E-2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1.200338465423556E-5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44">
        <v>104.81967163085937</v>
      </c>
      <c r="E3228" s="150">
        <v>94.657318115234375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15.561341285705566</v>
      </c>
      <c r="E3229" s="157">
        <v>2.9418970370898023E-7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7.5080251693725586</v>
      </c>
      <c r="E3230" s="149">
        <v>7.4527616500854492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2688.489501953125</v>
      </c>
      <c r="E3231" s="152">
        <v>2667.867431640625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141.00086975097656</v>
      </c>
      <c r="E3232" s="155">
        <v>120.37881469726562</v>
      </c>
    </row>
    <row r="3233" spans="1:5" ht="30">
      <c r="A3233" s="99" t="s">
        <v>6662</v>
      </c>
      <c r="B3233" s="109" t="s">
        <v>6663</v>
      </c>
      <c r="C3233" s="114"/>
      <c r="D3233" s="138">
        <v>1.0107277631759644</v>
      </c>
      <c r="E3233" s="149">
        <v>1.001664400100708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0.45212990045547485</v>
      </c>
      <c r="E3234" s="156">
        <v>0.4654000997543335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1.9909018278121948</v>
      </c>
      <c r="E3235" s="149">
        <v>1.9997341632843018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2.4995289742946625E-2</v>
      </c>
      <c r="E3236" s="156">
        <v>2.4229340255260468E-2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1.247613545274362E-5</v>
      </c>
      <c r="E3237" s="157">
        <v>1.2100767889933195E-5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90.858451843261719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10.79203987121582</v>
      </c>
      <c r="E3240" s="157">
        <v>2.9418970370898023E-7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7.5451273918151855</v>
      </c>
      <c r="E3241" s="149">
        <v>7.9157171249389648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2539.637451171875</v>
      </c>
      <c r="E3242" s="152">
        <v>2667.4423828125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8">
        <v>-7.8510923385620117</v>
      </c>
      <c r="E3243" s="155">
        <v>119.95378112792969</v>
      </c>
    </row>
    <row r="3244" spans="1:5" ht="30">
      <c r="A3244" s="99" t="s">
        <v>6684</v>
      </c>
      <c r="B3244" s="109" t="s">
        <v>6685</v>
      </c>
      <c r="C3244" s="114"/>
      <c r="D3244" s="145">
        <v>0.96466928720474243</v>
      </c>
      <c r="E3244" s="149">
        <v>1.0193189382553101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0.18771617114543915</v>
      </c>
      <c r="E3245" s="156">
        <v>0.16925743222236633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1.9272899627685547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2.3598197847604752E-2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1.200338465423556E-5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44">
        <v>104.81967163085937</v>
      </c>
      <c r="E3250" s="150">
        <v>94.657318115234375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358.39266967773437</v>
      </c>
      <c r="E3251" s="157">
        <v>1.2237078408361413E-6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7.5080251693725586</v>
      </c>
      <c r="E3252" s="149">
        <v>7.4527616500854492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2688.489501953125</v>
      </c>
      <c r="E3253" s="152">
        <v>2667.867431640625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141.00086975097656</v>
      </c>
      <c r="E3254" s="155">
        <v>120.37881469726562</v>
      </c>
    </row>
    <row r="3255" spans="1:5" ht="30">
      <c r="A3255" s="99" t="s">
        <v>6706</v>
      </c>
      <c r="B3255" s="109" t="s">
        <v>6707</v>
      </c>
      <c r="C3255" s="114"/>
      <c r="D3255" s="138">
        <v>1.0107277631759644</v>
      </c>
      <c r="E3255" s="149">
        <v>1.001664400100708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0.45212990045547485</v>
      </c>
      <c r="E3256" s="156">
        <v>0.4654000997543335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1.9909018278121948</v>
      </c>
      <c r="E3257" s="149">
        <v>1.9997341632843018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2.4995289742946625E-2</v>
      </c>
      <c r="E3258" s="156">
        <v>2.4229340255260468E-2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1.247613545274362E-5</v>
      </c>
      <c r="E3259" s="157">
        <v>1.2100767889933195E-5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89.045028686523438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347.87277221679687</v>
      </c>
      <c r="E3262" s="157">
        <v>1.1877880297106458E-6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7.6681008338928223</v>
      </c>
      <c r="E3263" s="149">
        <v>8.4037666320800781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2427.063232421875</v>
      </c>
      <c r="E3264" s="152">
        <v>2666.596435546875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-120.42521667480469</v>
      </c>
      <c r="E3265" s="155">
        <v>119.10798645019531</v>
      </c>
    </row>
    <row r="3266" spans="1:5" ht="30">
      <c r="A3266" s="99" t="s">
        <v>6728</v>
      </c>
      <c r="B3266" s="109" t="s">
        <v>6729</v>
      </c>
      <c r="C3266" s="114"/>
      <c r="D3266" s="145">
        <v>0.93483966588973999</v>
      </c>
      <c r="E3266" s="149">
        <v>1.0349260568618774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7.1200765669345856E-2</v>
      </c>
      <c r="E3267" s="156">
        <v>5.8425072580575943E-2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1.8994241952896118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2.3376774042844772E-2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1.1953974535572343E-5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6">
        <v>-1.1368815787136555E-2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9802.23046875</v>
      </c>
      <c r="E3273" s="157">
        <v>2.9418970370898023E-7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9">
        <v>-3.2357507734559476E-4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6">
        <v>0.10326893627643585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-2547.38525390625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-0.18564777076244354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999.88287353515625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4.2165889739990234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0.56256139278411865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8">
        <v>1.7855329206213355E-3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6">
        <v>1.855536550283432E-2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19604.4609375</v>
      </c>
      <c r="E3284" s="157">
        <v>2.9418970370898023E-7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9">
        <v>1.5545028145425022E-4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6">
        <v>0.48087915778160095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-2547.007568359375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-0.27184572815895081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2">
        <v>1000.0098876953125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4.215214729309082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0.56272703409194946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8">
        <v>1.7844210378825665E-3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90.858451843261719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347.60061645507812</v>
      </c>
      <c r="E3295" s="157">
        <v>1.1868587534991093E-6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7.5451273918151855</v>
      </c>
      <c r="E3296" s="149">
        <v>7.9157171249389648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2539.637451171875</v>
      </c>
      <c r="E3297" s="152">
        <v>2667.4423828125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8">
        <v>-7.8510923385620117</v>
      </c>
      <c r="E3298" s="155">
        <v>119.95378112792969</v>
      </c>
    </row>
    <row r="3299" spans="1:5" ht="30">
      <c r="A3299" s="99" t="s">
        <v>6794</v>
      </c>
      <c r="B3299" s="109" t="s">
        <v>6795</v>
      </c>
      <c r="C3299" s="114"/>
      <c r="D3299" s="145">
        <v>0.96466928720474243</v>
      </c>
      <c r="E3299" s="149">
        <v>1.0193189382553101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0.18771617114543915</v>
      </c>
      <c r="E3300" s="156">
        <v>0.16925743222236633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1.9272899627685547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2.3598197847604752E-2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1.200338465423556E-5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48.599609375</v>
      </c>
      <c r="E3305" s="150">
        <v>38.611644744873047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59.886283874511719</v>
      </c>
      <c r="E3306" s="157">
        <v>1.1767588148359209E-6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0.68563926219940186</v>
      </c>
      <c r="E3307" s="156">
        <v>0.55385780334472656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203.44255065917969</v>
      </c>
      <c r="E3308" s="155">
        <v>161.67814636230469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-2344.0458984375</v>
      </c>
      <c r="E3309" s="152">
        <v>-2385.810302734375</v>
      </c>
    </row>
    <row r="3310" spans="1:5" ht="30">
      <c r="A3310" s="99" t="s">
        <v>6816</v>
      </c>
      <c r="B3310" s="109" t="s">
        <v>6817</v>
      </c>
      <c r="C3310" s="114"/>
      <c r="D3310" s="145">
        <v>-1.5225892886519432E-2</v>
      </c>
      <c r="E3310" s="156">
        <v>-3.2888855785131454E-2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988.6748046875</v>
      </c>
      <c r="E3311" s="155">
        <v>992.7481689453125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4.1804914474487305</v>
      </c>
      <c r="E3312" s="149">
        <v>4.1784615516662598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0.63944292068481445</v>
      </c>
      <c r="E3313" s="156">
        <v>0.62732630968093872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5.5943976622074842E-4</v>
      </c>
      <c r="E3314" s="159">
        <v>6.6952488850802183E-4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10.411701202392578</v>
      </c>
      <c r="E3315" s="149">
        <v>9.090205192565918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45.786735534667969</v>
      </c>
      <c r="E3316" s="150">
        <v>45.13677978515625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427.73025512695312</v>
      </c>
      <c r="E3317" s="157">
        <v>2.9418970370898023E-7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0.64849954843521118</v>
      </c>
      <c r="E3318" s="156">
        <v>0.64003604650497437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192.57858276367187</v>
      </c>
      <c r="E3319" s="155">
        <v>189.74623107910156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-2354.909912109375</v>
      </c>
      <c r="E3320" s="152">
        <v>-2357.742431640625</v>
      </c>
    </row>
    <row r="3321" spans="1:5" ht="60">
      <c r="A3321" s="99" t="s">
        <v>6838</v>
      </c>
      <c r="B3321" s="109" t="s">
        <v>6839</v>
      </c>
      <c r="C3321" s="114"/>
      <c r="D3321" s="145">
        <v>-0.28776755928993225</v>
      </c>
      <c r="E3321" s="156">
        <v>-0.273479163646698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990.33868408203125</v>
      </c>
      <c r="E3322" s="155">
        <v>990.55517578125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4.1773033142089844</v>
      </c>
      <c r="E3323" s="149">
        <v>4.1774568557739258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0.63672858476638794</v>
      </c>
      <c r="E3324" s="156">
        <v>0.63589209318161011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5.8737100334838033E-4</v>
      </c>
      <c r="E3325" s="159">
        <v>5.9409940149635077E-4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45.244064331054688</v>
      </c>
      <c r="E3327" s="150">
        <v>45.318424224853516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427.73025512695312</v>
      </c>
      <c r="E3328" s="157">
        <v>2.9418970370898023E-7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0.64181333780288696</v>
      </c>
      <c r="E3329" s="156">
        <v>0.64278906583786011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189.43533325195312</v>
      </c>
      <c r="E3330" s="155">
        <v>189.74623107910156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-2358.05322265625</v>
      </c>
      <c r="E3331" s="152">
        <v>-2357.742431640625</v>
      </c>
    </row>
    <row r="3332" spans="1:5" ht="45">
      <c r="A3332" s="99" t="s">
        <v>6860</v>
      </c>
      <c r="B3332" s="109" t="s">
        <v>6861</v>
      </c>
      <c r="C3332" s="114"/>
      <c r="D3332" s="145">
        <v>-6.1275679618120193E-2</v>
      </c>
      <c r="E3332" s="156">
        <v>-6.1141118407249451E-2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990.13427734375</v>
      </c>
      <c r="E3333" s="155">
        <v>990.10302734375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4.1795573234558105</v>
      </c>
      <c r="E3334" s="149">
        <v>4.1795749664306641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0.63557165861129761</v>
      </c>
      <c r="E3335" s="156">
        <v>0.63565975427627563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5.9287156909704208E-4</v>
      </c>
      <c r="E3336" s="159">
        <v>5.9209525352343917E-4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48.637889862060547</v>
      </c>
      <c r="E3338" s="150">
        <v>57.20068359375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60.153762817382813</v>
      </c>
      <c r="E3339" s="157">
        <v>1.1765727094825706E-6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0.68613660335540771</v>
      </c>
      <c r="E3340" s="149">
        <v>2.0811226367950439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203.60267639160156</v>
      </c>
      <c r="E3341" s="155">
        <v>664.01031494140625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-2343.8857421875</v>
      </c>
      <c r="E3342" s="152">
        <v>-1883.4781494140625</v>
      </c>
    </row>
    <row r="3343" spans="1:5" ht="45">
      <c r="A3343" s="99" t="s">
        <v>6882</v>
      </c>
      <c r="B3343" s="109" t="s">
        <v>6883</v>
      </c>
      <c r="C3343" s="114"/>
      <c r="D3343" s="145">
        <v>-1.5158171765506268E-2</v>
      </c>
      <c r="E3343" s="156">
        <v>0.1795569509267807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988.65789794921875</v>
      </c>
      <c r="E3344" s="156">
        <v>0.64206767082214355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4.1805024147033691</v>
      </c>
      <c r="E3345" s="149">
        <v>4.1834306716918945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0.63948619365692139</v>
      </c>
      <c r="E3346" s="156">
        <v>2.0888380706310272E-2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5.5907649220898747E-4</v>
      </c>
      <c r="E3347" s="157">
        <v>1.0848569218069315E-5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90.507331848144531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0.26748004555702209</v>
      </c>
      <c r="E3350" s="157">
        <v>2.9418970370898023E-7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49">
        <v>8.1390743255615234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2">
        <v>2668.294189453125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5">
        <v>120.80553436279297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49">
        <v>1.0272068977355957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6">
        <v>0.10457620024681091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1.9112262725830078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2.3522939532995224E-2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7">
        <v>1.1999754860880785E-5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88.916786193847656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366.00921630859375</v>
      </c>
      <c r="E3361" s="157">
        <v>1.2497138186517986E-6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7.6741466522216797</v>
      </c>
      <c r="E3362" s="149">
        <v>8.4030933380126953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2428.988525390625</v>
      </c>
      <c r="E3363" s="152">
        <v>2666.352294921875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-118.50003051757812</v>
      </c>
      <c r="E3364" s="155">
        <v>118.86380004882812</v>
      </c>
    </row>
    <row r="3365" spans="1:5" ht="45">
      <c r="A3365" s="99" t="s">
        <v>6926</v>
      </c>
      <c r="B3365" s="109" t="s">
        <v>6927</v>
      </c>
      <c r="C3365" s="114"/>
      <c r="D3365" s="145">
        <v>0.93564409017562866</v>
      </c>
      <c r="E3365" s="149">
        <v>1.034824013710022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7.113955169916153E-2</v>
      </c>
      <c r="E3366" s="156">
        <v>5.8445941656827927E-2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1.899391770362854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2.3366229608654976E-2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1.1949401596211828E-5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10.207550048828125</v>
      </c>
      <c r="E3370" s="149">
        <v>8.9119663238525391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61.712978363037109</v>
      </c>
      <c r="E3371" s="150">
        <v>33.398597717285156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427.73025512695312</v>
      </c>
      <c r="E3372" s="157">
        <v>2.9418970370898023E-7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0.85212719440460205</v>
      </c>
      <c r="E3373" s="156">
        <v>0.48309561610221863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259.14614868164062</v>
      </c>
      <c r="E3374" s="155">
        <v>140.67477416992187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-2288.34228515625</v>
      </c>
      <c r="E3375" s="152">
        <v>-2406.813720703125</v>
      </c>
    </row>
    <row r="3376" spans="1:5" ht="60">
      <c r="A3376" s="99" t="s">
        <v>6948</v>
      </c>
      <c r="B3376" s="109" t="s">
        <v>6949</v>
      </c>
      <c r="C3376" s="114"/>
      <c r="D3376" s="145">
        <v>-0.25232413411140442</v>
      </c>
      <c r="E3376" s="156">
        <v>-0.2954159677028656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982.75897216796875</v>
      </c>
      <c r="E3377" s="155">
        <v>994.96417236328125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4.183128833770752</v>
      </c>
      <c r="E3378" s="149">
        <v>4.1758747100830078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0.65344792604446411</v>
      </c>
      <c r="E3379" s="156">
        <v>0.62078255414962769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4.547993594314903E-4</v>
      </c>
      <c r="E3380" s="159">
        <v>7.4194202898070216E-4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38.600284576416016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49.094242095947266</v>
      </c>
      <c r="E3383" s="157">
        <v>8.825691111269407E-7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0.55368578433990479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161.67814636230469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-2385.810302734375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-9.4514675438404083E-2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992.77557373046875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4.1783261299133301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0.62733918428421021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6.6967285238206387E-4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10.007403373718262</v>
      </c>
      <c r="E3392" s="149">
        <v>8.7372207641601562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84.497909545898438</v>
      </c>
      <c r="E3393" s="150">
        <v>38.593402862548828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427.73025512695312</v>
      </c>
      <c r="E3394" s="157">
        <v>2.9418970370898023E-7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1.1278613805770874</v>
      </c>
      <c r="E3395" s="156">
        <v>0.55329042673110962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354.5872802734375</v>
      </c>
      <c r="E3396" s="155">
        <v>162.36891174316406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-2192.9013671875</v>
      </c>
      <c r="E3397" s="152">
        <v>-2385.11962890625</v>
      </c>
    </row>
    <row r="3398" spans="1:5" ht="60">
      <c r="A3398" s="99" t="s">
        <v>6992</v>
      </c>
      <c r="B3398" s="109" t="s">
        <v>6993</v>
      </c>
      <c r="C3398" s="114"/>
      <c r="D3398" s="145">
        <v>-0.20266741514205933</v>
      </c>
      <c r="E3398" s="156">
        <v>-0.28252199292182922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969.3892822265625</v>
      </c>
      <c r="E3399" s="155">
        <v>993.12994384765625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4.1977601051330566</v>
      </c>
      <c r="E3400" s="149">
        <v>4.176300048828125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0.6709027886390686</v>
      </c>
      <c r="E3401" s="156">
        <v>0.62774884700775146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3.3607575460337102E-4</v>
      </c>
      <c r="E3402" s="159">
        <v>6.6980428528040648E-4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1.2647062540054321</v>
      </c>
      <c r="E3403" s="149">
        <v>1.0775375366210937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87.296882629394531</v>
      </c>
      <c r="E3404" s="150">
        <v>38.592315673828125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33.532901763916016</v>
      </c>
      <c r="E3405" s="157">
        <v>5.8837940741796046E-7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1.1612099409103394</v>
      </c>
      <c r="E3406" s="156">
        <v>0.55356448888778687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365.65353393554687</v>
      </c>
      <c r="E3407" s="155">
        <v>161.67814636230469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-2181.8349609375</v>
      </c>
      <c r="E3408" s="152">
        <v>-2385.810302734375</v>
      </c>
    </row>
    <row r="3409" spans="1:5" ht="60">
      <c r="A3409" s="99" t="s">
        <v>7014</v>
      </c>
      <c r="B3409" s="109" t="s">
        <v>7015</v>
      </c>
      <c r="C3409" s="114"/>
      <c r="D3409" s="145">
        <v>-3.5755377262830734E-2</v>
      </c>
      <c r="E3409" s="156">
        <v>-0.11750920861959457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967.16778564453125</v>
      </c>
      <c r="E3410" s="155">
        <v>992.79486083984375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4.2020998001098633</v>
      </c>
      <c r="E3411" s="149">
        <v>4.1782312393188477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0.67208695411682129</v>
      </c>
      <c r="E3412" s="156">
        <v>0.62734824419021606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3.2491161255165935E-4</v>
      </c>
      <c r="E3413" s="159">
        <v>6.6977663664147258E-4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8">
        <v>9.8111782073974609</v>
      </c>
      <c r="E3414" s="149">
        <v>8.5659036636352539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100.60698699951172</v>
      </c>
      <c r="E3415" s="150">
        <v>38.597064971923828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427.73025512695312</v>
      </c>
      <c r="E3416" s="157">
        <v>2.9418970370898023E-7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1.3131763935089111</v>
      </c>
      <c r="E3417" s="156">
        <v>0.55334609746932983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422.31451416015625</v>
      </c>
      <c r="E3418" s="155">
        <v>162.36891174316406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-2125.174072265625</v>
      </c>
      <c r="E3419" s="152">
        <v>-2385.11962890625</v>
      </c>
    </row>
    <row r="3420" spans="1:5" ht="60">
      <c r="A3420" s="99" t="s">
        <v>7036</v>
      </c>
      <c r="B3420" s="109" t="s">
        <v>7037</v>
      </c>
      <c r="C3420" s="114"/>
      <c r="D3420" s="145">
        <v>-0.16691040992736816</v>
      </c>
      <c r="E3420" s="156">
        <v>-0.28032383322715759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958.365478515625</v>
      </c>
      <c r="E3421" s="155">
        <v>993.12109375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4.214137077331543</v>
      </c>
      <c r="E3422" s="149">
        <v>4.1763434410095215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0.67904943227767944</v>
      </c>
      <c r="E3423" s="156">
        <v>0.62774461507797241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2.806127886287868E-4</v>
      </c>
      <c r="E3424" s="159">
        <v>6.6975655499845743E-4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3.3235290050506592</v>
      </c>
      <c r="E3425" s="149">
        <v>2.8441598415374756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103.40958404541016</v>
      </c>
      <c r="E3426" s="150">
        <v>38.554443359375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22.118589401245117</v>
      </c>
      <c r="E3427" s="157">
        <v>2.9418970370898023E-7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1.3452022075653076</v>
      </c>
      <c r="E3428" s="156">
        <v>0.55299031734466553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433.64437866210937</v>
      </c>
      <c r="E3429" s="155">
        <v>161.67814636230469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-2113.84423828125</v>
      </c>
      <c r="E3430" s="152">
        <v>-2385.810302734375</v>
      </c>
    </row>
    <row r="3431" spans="1:5" ht="60">
      <c r="A3431" s="99" t="s">
        <v>7058</v>
      </c>
      <c r="B3431" s="109" t="s">
        <v>7059</v>
      </c>
      <c r="C3431" s="114"/>
      <c r="D3431" s="145">
        <v>-6.6377528011798859E-2</v>
      </c>
      <c r="E3431" s="156">
        <v>-0.18076901137828827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956.0191650390625</v>
      </c>
      <c r="E3432" s="155">
        <v>992.8863525390625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4.2190847396850586</v>
      </c>
      <c r="E3433" s="149">
        <v>4.1777801513671875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0.67976957559585571</v>
      </c>
      <c r="E3434" s="156">
        <v>0.62739121913909912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2.7240716735832393E-4</v>
      </c>
      <c r="E3435" s="159">
        <v>6.7027017939835787E-4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3.3235294818878174</v>
      </c>
      <c r="E3436" s="149">
        <v>2.8441600799560547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247.52796936035156</v>
      </c>
      <c r="E3437" s="155">
        <v>131.71531677246094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22.118589401245117</v>
      </c>
      <c r="E3438" s="157">
        <v>2.9418970370898023E-7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7.4596114158630371</v>
      </c>
      <c r="E3439" s="149">
        <v>6.8753747940063477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2961.806884765625</v>
      </c>
      <c r="E3440" s="152">
        <v>2668.187255859375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414.31826782226562</v>
      </c>
      <c r="E3441" s="155">
        <v>120.69877624511719</v>
      </c>
    </row>
    <row r="3442" spans="1:5" ht="45">
      <c r="A3442" s="99" t="s">
        <v>7080</v>
      </c>
      <c r="B3442" s="109" t="s">
        <v>7081</v>
      </c>
      <c r="C3442" s="114"/>
      <c r="D3442" s="138">
        <v>1.1078531742095947</v>
      </c>
      <c r="E3442" s="156">
        <v>0.97498506307601929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1.3995600938796997</v>
      </c>
      <c r="E3443" s="149">
        <v>1.6104791164398193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2.0453836917877197</v>
      </c>
      <c r="E3444" s="149">
        <v>4.2665276527404785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3.8359515368938446E-2</v>
      </c>
      <c r="E3445" s="156">
        <v>2.8386672958731651E-2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1.8085996998706833E-5</v>
      </c>
      <c r="E3446" s="157">
        <v>1.3382224096858408E-5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1.2647058963775635</v>
      </c>
      <c r="E3447" s="149">
        <v>1.0775382518768311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148.60920715332031</v>
      </c>
      <c r="E3448" s="155">
        <v>101.70704650878906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11.414312362670898</v>
      </c>
      <c r="E3449" s="157">
        <v>2.9418970370898023E-7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7.4960942268371582</v>
      </c>
      <c r="E3450" s="149">
        <v>7.306581974029541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2771.8515625</v>
      </c>
      <c r="E3451" s="152">
        <v>2668.08056640625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224.36300659179687</v>
      </c>
      <c r="E3452" s="155">
        <v>120.59203338623047</v>
      </c>
    </row>
    <row r="3453" spans="1:5" ht="45">
      <c r="A3453" s="99" t="s">
        <v>7102</v>
      </c>
      <c r="B3453" s="109" t="s">
        <v>7103</v>
      </c>
      <c r="C3453" s="114"/>
      <c r="D3453" s="138">
        <v>1.0385943651199341</v>
      </c>
      <c r="E3453" s="156">
        <v>0.99548053741455078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0.65679246187210083</v>
      </c>
      <c r="E3454" s="156">
        <v>0.63591092824935913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2.0076024532318115</v>
      </c>
      <c r="E3455" s="149">
        <v>4.2174582481384277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2.878672257065773E-2</v>
      </c>
      <c r="E3456" s="156">
        <v>2.4990471079945564E-2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1.4126268979453016E-5</v>
      </c>
      <c r="E3457" s="157">
        <v>1.2338482520135585E-5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44">
        <v>104.2288818359375</v>
      </c>
      <c r="E3459" s="150">
        <v>94.548469543457031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15.561341285705566</v>
      </c>
      <c r="E3460" s="157">
        <v>2.9418970370898023E-7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7.5144176483154297</v>
      </c>
      <c r="E3461" s="149">
        <v>7.4617838859558105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2687.489501953125</v>
      </c>
      <c r="E3462" s="152">
        <v>2667.867431640625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140.00091552734375</v>
      </c>
      <c r="E3463" s="155">
        <v>120.37881469726562</v>
      </c>
    </row>
    <row r="3464" spans="1:5" ht="45">
      <c r="A3464" s="99" t="s">
        <v>7124</v>
      </c>
      <c r="B3464" s="109" t="s">
        <v>7125</v>
      </c>
      <c r="C3464" s="114"/>
      <c r="D3464" s="138">
        <v>1.0106583833694458</v>
      </c>
      <c r="E3464" s="149">
        <v>1.0020396709442139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0.44389671087265015</v>
      </c>
      <c r="E3465" s="156">
        <v>0.45629891753196716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1.9893342256546021</v>
      </c>
      <c r="E3466" s="149">
        <v>1.9975411891937256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2.4939702823758125E-2</v>
      </c>
      <c r="E3467" s="156">
        <v>2.4208515882492065E-2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1.2455264368327335E-5</v>
      </c>
      <c r="E3468" s="157">
        <v>1.2098006664018612E-5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90.817764282226562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10.79203987121582</v>
      </c>
      <c r="E3471" s="157">
        <v>2.9418970370898023E-7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7.5509495735168457</v>
      </c>
      <c r="E3472" s="149">
        <v>7.9248142242431641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2538.637451171875</v>
      </c>
      <c r="E3473" s="152">
        <v>2667.4423828125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8">
        <v>-8.8510494232177734</v>
      </c>
      <c r="E3474" s="155">
        <v>119.95378112792969</v>
      </c>
    </row>
    <row r="3475" spans="1:5" ht="45">
      <c r="A3475" s="99" t="s">
        <v>7146</v>
      </c>
      <c r="B3475" s="109" t="s">
        <v>7147</v>
      </c>
      <c r="C3475" s="114"/>
      <c r="D3475" s="145">
        <v>0.96458935737609863</v>
      </c>
      <c r="E3475" s="149">
        <v>1.019640326499939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0.18427826464176178</v>
      </c>
      <c r="E3476" s="156">
        <v>0.16594198346138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1.9264649152755737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2.3592224344611168E-2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1.2002382391074207E-5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31.270000457763672</v>
      </c>
      <c r="E3480" s="150">
        <v>26.751869201660156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322.59286499023437</v>
      </c>
      <c r="E3481" s="155">
        <v>227.58656311035156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468.5264892578125</v>
      </c>
      <c r="E3482" s="157">
        <v>2.9418970370898023E-7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6.6138520240783691</v>
      </c>
      <c r="E3483" s="149">
        <v>5.9617342948913574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3047.14990234375</v>
      </c>
      <c r="E3484" s="152">
        <v>2668.294189453125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499.6612548828125</v>
      </c>
      <c r="E3485" s="155">
        <v>120.80553436279297</v>
      </c>
    </row>
    <row r="3486" spans="1:5" ht="75">
      <c r="A3486" s="99" t="s">
        <v>7168</v>
      </c>
      <c r="B3486" s="109" t="s">
        <v>7169</v>
      </c>
      <c r="C3486" s="114"/>
      <c r="D3486" s="138">
        <v>1.1367017030715942</v>
      </c>
      <c r="E3486" s="156">
        <v>0.92630183696746826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12.230805397033691</v>
      </c>
      <c r="E3487" s="150">
        <v>14.424549102783203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2.4769966602325439</v>
      </c>
      <c r="E3488" s="149">
        <v>3.2844696044921875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4.9853678792715073E-2</v>
      </c>
      <c r="E3489" s="156">
        <v>4.515530914068222E-2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2.1017856852267869E-5</v>
      </c>
      <c r="E3490" s="157">
        <v>1.6770063666626811E-5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30.960395812988281</v>
      </c>
      <c r="E3491" s="150">
        <v>26.48699951171875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511.00204467773437</v>
      </c>
      <c r="E3492" s="155">
        <v>227.04972839355469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468.5264892578125</v>
      </c>
      <c r="E3493" s="157">
        <v>2.9418970370898023E-7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7.2518219947814941</v>
      </c>
      <c r="E3494" s="149">
        <v>5.9654216766357422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3480.739013671875</v>
      </c>
      <c r="E3495" s="152">
        <v>2668.294189453125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933.25030517578125</v>
      </c>
      <c r="E3496" s="155">
        <v>120.80553436279297</v>
      </c>
    </row>
    <row r="3497" spans="1:5" ht="75">
      <c r="A3497" s="99" t="s">
        <v>7190</v>
      </c>
      <c r="B3497" s="109" t="s">
        <v>7191</v>
      </c>
      <c r="C3497" s="114"/>
      <c r="D3497" s="138">
        <v>1.3791824579238892</v>
      </c>
      <c r="E3497" s="156">
        <v>0.92644500732421875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8.75244140625</v>
      </c>
      <c r="E3498" s="150">
        <v>14.28053092956543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2.2380695343017578</v>
      </c>
      <c r="E3499" s="149">
        <v>3.2744801044464111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7.0458963513374329E-2</v>
      </c>
      <c r="E3500" s="156">
        <v>4.5024946331977844E-2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2.9088632800267078E-5</v>
      </c>
      <c r="E3501" s="157">
        <v>1.6750604117987677E-5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147.7657470703125</v>
      </c>
      <c r="E3502" s="155">
        <v>126.43338775634766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418.00405883789062</v>
      </c>
      <c r="E3503" s="155">
        <v>328.69769287109375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546.5419921875</v>
      </c>
      <c r="E3504" s="157">
        <v>5.8837940741796046E-7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5.9986133575439453</v>
      </c>
      <c r="E3505" s="149">
        <v>5.4505405426025391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3051.621337890625</v>
      </c>
      <c r="E3506" s="152">
        <v>2668.294189453125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504.1326904296875</v>
      </c>
      <c r="E3507" s="155">
        <v>120.80553436279297</v>
      </c>
    </row>
    <row r="3508" spans="1:5" ht="75">
      <c r="A3508" s="99" t="s">
        <v>7212</v>
      </c>
      <c r="B3508" s="109" t="s">
        <v>7213</v>
      </c>
      <c r="C3508" s="114"/>
      <c r="D3508" s="138">
        <v>1.4276829957962036</v>
      </c>
      <c r="E3508" s="156">
        <v>0.99747002124786377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58.492298126220703</v>
      </c>
      <c r="E3509" s="150">
        <v>75.413688659667969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3.6591777801513672</v>
      </c>
      <c r="E3510" s="149">
        <v>9.0763530731201172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7.8010842204093933E-2</v>
      </c>
      <c r="E3511" s="156">
        <v>9.5414392650127411E-2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2.568333366070874E-5</v>
      </c>
      <c r="E3512" s="157">
        <v>2.1525107513298281E-5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146.30271911621094</v>
      </c>
      <c r="E3513" s="155">
        <v>125.18156433105469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489.997314453125</v>
      </c>
      <c r="E3514" s="155">
        <v>327.92843627929687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546.5419921875</v>
      </c>
      <c r="E3515" s="157">
        <v>5.8837940741796046E-7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6.3266916275024414</v>
      </c>
      <c r="E3516" s="149">
        <v>5.4533166885375977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3286.765380859375</v>
      </c>
      <c r="E3517" s="152">
        <v>2668.294189453125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739.27685546875</v>
      </c>
      <c r="E3518" s="155">
        <v>120.80553436279297</v>
      </c>
    </row>
    <row r="3519" spans="1:5" ht="75">
      <c r="A3519" s="99" t="s">
        <v>7234</v>
      </c>
      <c r="B3519" s="109" t="s">
        <v>7235</v>
      </c>
      <c r="C3519" s="114"/>
      <c r="D3519" s="138">
        <v>1.6489075422286987</v>
      </c>
      <c r="E3519" s="156">
        <v>0.99502629041671753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47.660896301269531</v>
      </c>
      <c r="E3520" s="150">
        <v>74.549385070800781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2.8802802562713623</v>
      </c>
      <c r="E3521" s="149">
        <v>8.929804801940918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8.0181024968624115E-2</v>
      </c>
      <c r="E3522" s="156">
        <v>9.4517573714256287E-2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2.881241925933864E-5</v>
      </c>
      <c r="E3523" s="157">
        <v>2.1465531972353347E-5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8.4411764144897461</v>
      </c>
      <c r="E3524" s="149">
        <v>7.2203168869018555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353.37777709960937</v>
      </c>
      <c r="E3525" s="155">
        <v>166.20661926269531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30.224687576293945</v>
      </c>
      <c r="E3526" s="157">
        <v>2.9418970370898023E-7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7.3961315155029297</v>
      </c>
      <c r="E3527" s="149">
        <v>6.4778704643249512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3168.396240234375</v>
      </c>
      <c r="E3528" s="152">
        <v>2668.015380859375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620.90771484375</v>
      </c>
      <c r="E3529" s="155">
        <v>120.52672576904297</v>
      </c>
    </row>
    <row r="3530" spans="1:5" ht="45">
      <c r="A3530" s="99" t="s">
        <v>7256</v>
      </c>
      <c r="B3530" s="109" t="s">
        <v>7257</v>
      </c>
      <c r="C3530" s="114"/>
      <c r="D3530" s="138">
        <v>1.1950899362564087</v>
      </c>
      <c r="E3530" s="156">
        <v>0.95341199636459351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2.9626927375793457</v>
      </c>
      <c r="E3531" s="149">
        <v>3.9592022895812988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2.1026051044464111</v>
      </c>
      <c r="E3532" s="149">
        <v>4.3578619956970215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5.0063591450452805E-2</v>
      </c>
      <c r="E3533" s="156">
        <v>3.3192839473485947E-2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2.2477330276160501E-5</v>
      </c>
      <c r="E3534" s="157">
        <v>1.4592875231755897E-5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161.56169128417969</v>
      </c>
      <c r="E3535" s="155">
        <v>138.2376708984375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175.99931335449219</v>
      </c>
      <c r="E3536" s="150">
        <v>54.007118225097656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1.7420812845230103</v>
      </c>
      <c r="E3537" s="157">
        <v>2.9418970370898023E-7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2.0810050964355469</v>
      </c>
      <c r="E3538" s="156">
        <v>0.74857193231582642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753.655029296875</v>
      </c>
      <c r="E3539" s="155">
        <v>237.87278747558594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-1793.83349609375</v>
      </c>
      <c r="E3540" s="152">
        <v>-2309.61572265625</v>
      </c>
    </row>
    <row r="3541" spans="1:5" ht="60">
      <c r="A3541" s="99" t="s">
        <v>7278</v>
      </c>
      <c r="B3541" s="109" t="s">
        <v>7279</v>
      </c>
      <c r="C3541" s="114"/>
      <c r="D3541" s="145">
        <v>-0.98077869415283203</v>
      </c>
      <c r="E3541" s="149">
        <v>-1.2293480634689331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900.870361328125</v>
      </c>
      <c r="E3542" s="155">
        <v>992.1055908203125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4.3323163986206055</v>
      </c>
      <c r="E3543" s="149">
        <v>4.1516942977905273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0.68818175792694092</v>
      </c>
      <c r="E3544" s="156">
        <v>0.65239411592483521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1.5680988144595176E-4</v>
      </c>
      <c r="E3545" s="159">
        <v>5.1434122724458575E-4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161.56169128417969</v>
      </c>
      <c r="E3546" s="155">
        <v>138.2376708984375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175.99931335449219</v>
      </c>
      <c r="E3547" s="150">
        <v>54.007118225097656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1.171248197555542</v>
      </c>
      <c r="E3548" s="157">
        <v>2.9418970370898023E-7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2.0810050964355469</v>
      </c>
      <c r="E3549" s="156">
        <v>0.74857193231582642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753.655029296875</v>
      </c>
      <c r="E3550" s="155">
        <v>237.87278747558594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-1793.83349609375</v>
      </c>
      <c r="E3551" s="152">
        <v>-2309.61572265625</v>
      </c>
    </row>
    <row r="3552" spans="1:5" ht="60">
      <c r="A3552" s="99" t="s">
        <v>7300</v>
      </c>
      <c r="B3552" s="109" t="s">
        <v>7301</v>
      </c>
      <c r="C3552" s="114"/>
      <c r="D3552" s="145">
        <v>-0.98077869415283203</v>
      </c>
      <c r="E3552" s="149">
        <v>-1.2293480634689331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900.870361328125</v>
      </c>
      <c r="E3553" s="155">
        <v>992.1055908203125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4.3323163986206055</v>
      </c>
      <c r="E3554" s="149">
        <v>4.1516942977905273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0.68818175792694092</v>
      </c>
      <c r="E3555" s="156">
        <v>0.65239411592483521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1.5680988144595176E-4</v>
      </c>
      <c r="E3556" s="159">
        <v>5.1434122724458575E-4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161.56169128417969</v>
      </c>
      <c r="E3557" s="155">
        <v>138.2376708984375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175.99931335449219</v>
      </c>
      <c r="E3558" s="150">
        <v>54.007118225097656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546.1619873046875</v>
      </c>
      <c r="E3559" s="157">
        <v>2.9418970370898023E-7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2.0810050964355469</v>
      </c>
      <c r="E3560" s="156">
        <v>0.74857193231582642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753.655029296875</v>
      </c>
      <c r="E3561" s="155">
        <v>237.87278747558594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-1793.83349609375</v>
      </c>
      <c r="E3562" s="152">
        <v>-2309.61572265625</v>
      </c>
    </row>
    <row r="3563" spans="1:5" ht="45">
      <c r="A3563" s="99" t="s">
        <v>7322</v>
      </c>
      <c r="B3563" s="109" t="s">
        <v>7323</v>
      </c>
      <c r="C3563" s="114"/>
      <c r="D3563" s="145">
        <v>-0.98077869415283203</v>
      </c>
      <c r="E3563" s="149">
        <v>-1.2293480634689331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900.870361328125</v>
      </c>
      <c r="E3564" s="155">
        <v>992.1055908203125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4.3323163986206055</v>
      </c>
      <c r="E3565" s="149">
        <v>4.1516942977905273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0.68818175792694092</v>
      </c>
      <c r="E3566" s="156">
        <v>0.65239411592483521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1.5680988144595176E-4</v>
      </c>
      <c r="E3567" s="159">
        <v>5.1434122724458575E-4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161.56169128417969</v>
      </c>
      <c r="E3568" s="155">
        <v>138.2376708984375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175.99931335449219</v>
      </c>
      <c r="E3569" s="150">
        <v>54.007118225097656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2.9133293628692627</v>
      </c>
      <c r="E3570" s="157">
        <v>5.8837940741796046E-7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2.0810050964355469</v>
      </c>
      <c r="E3571" s="156">
        <v>0.74857193231582642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753.655029296875</v>
      </c>
      <c r="E3572" s="155">
        <v>237.87278747558594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-1793.83349609375</v>
      </c>
      <c r="E3573" s="152">
        <v>-2309.61572265625</v>
      </c>
    </row>
    <row r="3574" spans="1:5" ht="30">
      <c r="A3574" s="99" t="s">
        <v>7344</v>
      </c>
      <c r="B3574" s="109" t="s">
        <v>7345</v>
      </c>
      <c r="C3574" s="114"/>
      <c r="D3574" s="145">
        <v>-0.98077869415283203</v>
      </c>
      <c r="E3574" s="149">
        <v>-1.2293480634689331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900.870361328125</v>
      </c>
      <c r="E3575" s="155">
        <v>992.1055908203125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4.3323163986206055</v>
      </c>
      <c r="E3576" s="149">
        <v>4.1516942977905273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0.68818175792694092</v>
      </c>
      <c r="E3577" s="156">
        <v>0.65239411592483521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1.5680988144595176E-4</v>
      </c>
      <c r="E3578" s="159">
        <v>5.1434122724458575E-4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161.56169128417969</v>
      </c>
      <c r="E3579" s="155">
        <v>138.2376708984375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175.99931335449219</v>
      </c>
      <c r="E3580" s="150">
        <v>54.007118225097656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6">
        <v>2.9418970370898023E-7</v>
      </c>
      <c r="E3581" s="157">
        <v>2.9418970370898023E-7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2.0810050964355469</v>
      </c>
      <c r="E3582" s="156">
        <v>0.74857193231582642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753.655029296875</v>
      </c>
      <c r="E3583" s="155">
        <v>237.87278747558594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-1793.83349609375</v>
      </c>
      <c r="E3584" s="152">
        <v>-2309.61572265625</v>
      </c>
    </row>
    <row r="3585" spans="1:5" ht="60">
      <c r="A3585" s="99" t="s">
        <v>7366</v>
      </c>
      <c r="B3585" s="109" t="s">
        <v>7367</v>
      </c>
      <c r="C3585" s="114"/>
      <c r="D3585" s="145">
        <v>-0.98077869415283203</v>
      </c>
      <c r="E3585" s="149">
        <v>-1.2293480634689331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900.870361328125</v>
      </c>
      <c r="E3586" s="155">
        <v>992.1055908203125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4.3323163986206055</v>
      </c>
      <c r="E3587" s="149">
        <v>4.1516942977905273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0.68818175792694092</v>
      </c>
      <c r="E3588" s="156">
        <v>0.65239411592483521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1.5680988144595176E-4</v>
      </c>
      <c r="E3589" s="159">
        <v>5.1434122724458575E-4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143.41999816894531</v>
      </c>
      <c r="E3590" s="155">
        <v>122.71499633789063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532.70233154296875</v>
      </c>
      <c r="E3591" s="155">
        <v>326.39474487304687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547.71331787109375</v>
      </c>
      <c r="E3592" s="157">
        <v>8.825691111269407E-7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6.4928302764892578</v>
      </c>
      <c r="E3593" s="149">
        <v>5.4588918685913086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3410.621826171875</v>
      </c>
      <c r="E3594" s="152">
        <v>2668.294189453125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863.13323974609375</v>
      </c>
      <c r="E3595" s="155">
        <v>120.80553436279297</v>
      </c>
    </row>
    <row r="3596" spans="1:5" ht="45">
      <c r="A3596" s="99" t="s">
        <v>7388</v>
      </c>
      <c r="B3596" s="109" t="s">
        <v>7389</v>
      </c>
      <c r="C3596" s="114"/>
      <c r="D3596" s="138">
        <v>1.7480641603469849</v>
      </c>
      <c r="E3596" s="156">
        <v>0.9903830885887146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42.778263092041016</v>
      </c>
      <c r="E3597" s="150">
        <v>72.854904174804687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2.690622091293335</v>
      </c>
      <c r="E3598" s="149">
        <v>8.654932975769043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8.349878340959549E-2</v>
      </c>
      <c r="E3599" s="156">
        <v>9.279245138168335E-2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3.0610572139266878E-5</v>
      </c>
      <c r="E3600" s="157">
        <v>2.134947499143891E-5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28.77490234375</v>
      </c>
      <c r="E3601" s="150">
        <v>24.61846923828125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533.2791748046875</v>
      </c>
      <c r="E3602" s="155">
        <v>223.1400146484375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468.5264892578125</v>
      </c>
      <c r="E3603" s="157">
        <v>2.9418970370898023E-7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7.3507623672485352</v>
      </c>
      <c r="E3604" s="149">
        <v>5.9926638603210449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3533.102783203125</v>
      </c>
      <c r="E3605" s="152">
        <v>2668.294189453125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985.61407470703125</v>
      </c>
      <c r="E3606" s="155">
        <v>120.80553436279297</v>
      </c>
    </row>
    <row r="3607" spans="1:5" ht="45">
      <c r="A3607" s="99" t="s">
        <v>7410</v>
      </c>
      <c r="B3607" s="109" t="s">
        <v>7411</v>
      </c>
      <c r="C3607" s="114"/>
      <c r="D3607" s="138">
        <v>1.4042683839797974</v>
      </c>
      <c r="E3607" s="156">
        <v>0.92755389213562012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7.8786945343017578</v>
      </c>
      <c r="E3608" s="150">
        <v>13.266642570495605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2.2372550964355469</v>
      </c>
      <c r="E3609" s="149">
        <v>3.2036285400390625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7.3080971837043762E-2</v>
      </c>
      <c r="E3610" s="156">
        <v>4.4092632830142975E-2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3.0004339350853115E-5</v>
      </c>
      <c r="E3611" s="157">
        <v>1.6609297745162621E-5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150.73582458496094</v>
      </c>
      <c r="E3612" s="155">
        <v>128.97470092773437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263.69204711914062</v>
      </c>
      <c r="E3613" s="155">
        <v>164.61167907714844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546.1619873046875</v>
      </c>
      <c r="E3614" s="157">
        <v>2.9418970370898023E-7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2.8916487693786621</v>
      </c>
      <c r="E3615" s="149">
        <v>1.9740186929702759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1151.7860107421875</v>
      </c>
      <c r="E3616" s="155">
        <v>702.61627197265625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-1395.7025146484375</v>
      </c>
      <c r="E3617" s="152">
        <v>-1844.8721923828125</v>
      </c>
    </row>
    <row r="3618" spans="1:5" ht="45">
      <c r="A3618" s="99" t="s">
        <v>7432</v>
      </c>
      <c r="B3618" s="109" t="s">
        <v>7433</v>
      </c>
      <c r="C3618" s="114"/>
      <c r="D3618" s="145">
        <v>-0.46324723958969116</v>
      </c>
      <c r="E3618" s="156">
        <v>-0.72471225261688232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790.61077880859375</v>
      </c>
      <c r="E3619" s="155">
        <v>910.20599365234375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4.8675260543823242</v>
      </c>
      <c r="E3620" s="149">
        <v>4.3098278045654297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0.61543458700180054</v>
      </c>
      <c r="E3621" s="156">
        <v>0.68962061405181885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1.0283383744535968E-4</v>
      </c>
      <c r="E3622" s="159">
        <v>1.6754008538555354E-4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144.85418701171875</v>
      </c>
      <c r="E3623" s="155">
        <v>123.94214630126953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516.9998779296875</v>
      </c>
      <c r="E3624" s="155">
        <v>327.16082763671875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546.5419921875</v>
      </c>
      <c r="E3625" s="157">
        <v>5.8837940741796046E-7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6.4323363304138184</v>
      </c>
      <c r="E3626" s="149">
        <v>5.4561004638671875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3365.642578125</v>
      </c>
      <c r="E3627" s="152">
        <v>2668.294189453125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818.1539306640625</v>
      </c>
      <c r="E3628" s="155">
        <v>120.80553436279297</v>
      </c>
    </row>
    <row r="3629" spans="1:5" ht="75">
      <c r="A3629" s="99" t="s">
        <v>7454</v>
      </c>
      <c r="B3629" s="109" t="s">
        <v>7455</v>
      </c>
      <c r="C3629" s="114"/>
      <c r="D3629" s="138">
        <v>1.71522057056427</v>
      </c>
      <c r="E3629" s="156">
        <v>0.99266517162322998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44.566501617431641</v>
      </c>
      <c r="E3630" s="150">
        <v>73.696525573730469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2.7488617897033691</v>
      </c>
      <c r="E3631" s="149">
        <v>8.7894468307495117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8.221108466386795E-2</v>
      </c>
      <c r="E3632" s="156">
        <v>9.3643918633460999E-2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2.995647992065642E-5</v>
      </c>
      <c r="E3633" s="157">
        <v>2.1407002350315452E-5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31.270000457763672</v>
      </c>
      <c r="E3634" s="150">
        <v>26.751869201660156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479.26470947265625</v>
      </c>
      <c r="E3635" s="155">
        <v>227.58656311035156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7.1538481712341309</v>
      </c>
      <c r="E3637" s="149">
        <v>5.9617342948913574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3408.921630859375</v>
      </c>
      <c r="E3638" s="152">
        <v>2668.294189453125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861.43310546875</v>
      </c>
      <c r="E3639" s="155">
        <v>120.80553436279297</v>
      </c>
    </row>
    <row r="3640" spans="1:5" ht="30">
      <c r="A3640" s="99" t="s">
        <v>7476</v>
      </c>
      <c r="B3640" s="109" t="s">
        <v>7477</v>
      </c>
      <c r="C3640" s="114"/>
      <c r="D3640" s="138">
        <v>1.3394913673400879</v>
      </c>
      <c r="E3640" s="156">
        <v>0.92630183696746826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9.2542438507080078</v>
      </c>
      <c r="E3641" s="150">
        <v>14.424549102783203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2.2352230548858643</v>
      </c>
      <c r="E3642" s="149">
        <v>3.2844696044921875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6.660991907119751E-2</v>
      </c>
      <c r="E3643" s="156">
        <v>4.515530914068222E-2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2.7764077458414249E-5</v>
      </c>
      <c r="E3644" s="157">
        <v>1.6770063666626811E-5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28.490001678466797</v>
      </c>
      <c r="E3645" s="150">
        <v>24.374723434448242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477.770751953125</v>
      </c>
      <c r="E3646" s="155">
        <v>222.61328125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7.195709228515625</v>
      </c>
      <c r="E3648" s="149">
        <v>5.9963865280151367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3408.921630859375</v>
      </c>
      <c r="E3649" s="152">
        <v>2668.294189453125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861.43310546875</v>
      </c>
      <c r="E3650" s="155">
        <v>120.80553436279297</v>
      </c>
    </row>
    <row r="3651" spans="1:5" ht="30">
      <c r="A3651" s="99" t="s">
        <v>7498</v>
      </c>
      <c r="B3651" s="109" t="s">
        <v>7499</v>
      </c>
      <c r="C3651" s="114"/>
      <c r="D3651" s="138">
        <v>1.3350492715835571</v>
      </c>
      <c r="E3651" s="156">
        <v>0.92771202325820923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8.4288616180419922</v>
      </c>
      <c r="E3652" s="150">
        <v>13.134650230407715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2.2235403060913086</v>
      </c>
      <c r="E3653" s="149">
        <v>3.1943295001983643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6.6206566989421844E-2</v>
      </c>
      <c r="E3654" s="156">
        <v>4.3969277292490005E-2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2.7696798497345299E-5</v>
      </c>
      <c r="E3655" s="157">
        <v>1.6590314771747217E-5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6">
        <v>-1.1368815787136555E-2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9802.23046875</v>
      </c>
      <c r="E3658" s="157">
        <v>2.9418970370898023E-7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9">
        <v>-3.2357507734559476E-4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6">
        <v>0.10326893627643585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-2547.38525390625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-0.18564777076244354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999.88287353515625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4.2165889739990234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0.56256139278411865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8">
        <v>1.7855329206213355E-3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6">
        <v>-1.1368815787136555E-2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19604.4609375</v>
      </c>
      <c r="E3669" s="157">
        <v>2.9418970370898023E-7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9">
        <v>-3.2357507734559476E-4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6">
        <v>0.10326893627643585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-2547.38525390625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-0.18564777076244354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999.88287353515625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4.2165889739990234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0.56256139278411865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8">
        <v>1.7855329206213355E-3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6">
        <v>-1.1080593802034855E-2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9802.23046875</v>
      </c>
      <c r="E3680" s="157">
        <v>2.9418970370898023E-7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9">
        <v>-2.998033887706697E-4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6">
        <v>0.39172908663749695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-2547.096923828125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-0.27984943985939026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2">
        <v>1000.0267944335937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4.2150578498840332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0.56272923946380615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8">
        <v>1.7848649295046926E-3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6">
        <v>-1.1080593802034855E-2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9802.23046875</v>
      </c>
      <c r="E3691" s="157">
        <v>2.9418970370898023E-7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9">
        <v>-2.998033887706697E-4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6">
        <v>0.39172908663749695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-2547.096923828125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-0.27984943985939026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2">
        <v>1000.0267944335937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4.2150578498840332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0.56272923946380615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8">
        <v>1.7848649295046926E-3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9">
        <v>-4.3334963265806437E-4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19604.4609375</v>
      </c>
      <c r="E3702" s="157">
        <v>2.9418970370898023E-7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9">
        <v>-1.3540653162635863E-4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6">
        <v>0.43630412220954895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-2547.05224609375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-0.27982857823371887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2">
        <v>1000.0267944335937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4.2150578498840332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0.56272923946380615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8">
        <v>1.7848649295046926E-3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89.880500793457031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8">
        <v>8.8335723876953125</v>
      </c>
      <c r="E3713" s="157">
        <v>2.9418970370898023E-7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7.7416224479675293</v>
      </c>
      <c r="E3714" s="149">
        <v>8.4081544876098633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2450.476806640625</v>
      </c>
      <c r="E3715" s="152">
        <v>2668.187255859375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39">
        <v>-97.011680603027344</v>
      </c>
      <c r="E3716" s="155">
        <v>120.69877624511719</v>
      </c>
    </row>
    <row r="3717" spans="1:5" ht="45">
      <c r="A3717" s="99" t="s">
        <v>7630</v>
      </c>
      <c r="B3717" s="109" t="s">
        <v>7631</v>
      </c>
      <c r="C3717" s="114"/>
      <c r="D3717" s="145">
        <v>0.94462275505065918</v>
      </c>
      <c r="E3717" s="149">
        <v>1.0355907678604126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7.0463411509990692E-2</v>
      </c>
      <c r="E3718" s="156">
        <v>5.8289501816034317E-2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1.8996365070343018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2.3445514962077141E-2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1.198379322886467E-5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89.880500793457031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8">
        <v>8.8335771560668945</v>
      </c>
      <c r="E3724" s="157">
        <v>2.9418970370898023E-7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7.7416224479675293</v>
      </c>
      <c r="E3725" s="149">
        <v>8.4081544876098633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2450.476806640625</v>
      </c>
      <c r="E3726" s="152">
        <v>2668.187255859375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39">
        <v>-97.011680603027344</v>
      </c>
      <c r="E3727" s="155">
        <v>120.69877624511719</v>
      </c>
    </row>
    <row r="3728" spans="1:5" ht="45">
      <c r="A3728" s="99" t="s">
        <v>7652</v>
      </c>
      <c r="B3728" s="109" t="s">
        <v>7653</v>
      </c>
      <c r="C3728" s="114"/>
      <c r="D3728" s="145">
        <v>0.94462275505065918</v>
      </c>
      <c r="E3728" s="149">
        <v>1.0355907678604126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7.0463411509990692E-2</v>
      </c>
      <c r="E3729" s="156">
        <v>5.8289501816034317E-2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1.8996365070343018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2.3445514962077141E-2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1.198379322886467E-5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8">
        <v>9.5206670761108398</v>
      </c>
      <c r="E3733" s="149">
        <v>8.2998075485229492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172.6605224609375</v>
      </c>
      <c r="E3734" s="150">
        <v>38.602760314941406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274.53765869140625</v>
      </c>
      <c r="E3735" s="157">
        <v>5.8837940741796046E-7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2.0678963661193848</v>
      </c>
      <c r="E3736" s="156">
        <v>0.55343252420425415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730.83355712890625</v>
      </c>
      <c r="E3737" s="155">
        <v>162.36891174316406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-1816.6549072265625</v>
      </c>
      <c r="E3738" s="152">
        <v>-2385.11962890625</v>
      </c>
    </row>
    <row r="3739" spans="1:5" ht="45">
      <c r="A3739" s="99" t="s">
        <v>7674</v>
      </c>
      <c r="B3739" s="109" t="s">
        <v>7675</v>
      </c>
      <c r="C3739" s="114"/>
      <c r="D3739" s="145">
        <v>-1.111781969666481E-2</v>
      </c>
      <c r="E3739" s="156">
        <v>-0.27685782313346863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894.822509765625</v>
      </c>
      <c r="E3740" s="155">
        <v>993.1072998046875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4.379493236541748</v>
      </c>
      <c r="E3741" s="149">
        <v>4.1764111518859863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0.67831814289093018</v>
      </c>
      <c r="E3742" s="156">
        <v>0.62773811817169189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1.5626002277713269E-4</v>
      </c>
      <c r="E3743" s="159">
        <v>6.6968234023079276E-4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8">
        <v>9.5206670761108398</v>
      </c>
      <c r="E3744" s="149">
        <v>8.2998075485229492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172.6605224609375</v>
      </c>
      <c r="E3745" s="150">
        <v>38.602760314941406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274.53765869140625</v>
      </c>
      <c r="E3746" s="157">
        <v>5.8837940741796046E-7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2.0678963661193848</v>
      </c>
      <c r="E3747" s="156">
        <v>0.55343252420425415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730.83355712890625</v>
      </c>
      <c r="E3748" s="155">
        <v>162.36891174316406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-1816.6549072265625</v>
      </c>
      <c r="E3749" s="152">
        <v>-2385.11962890625</v>
      </c>
    </row>
    <row r="3750" spans="1:5" ht="45">
      <c r="A3750" s="99" t="s">
        <v>7696</v>
      </c>
      <c r="B3750" s="109" t="s">
        <v>7697</v>
      </c>
      <c r="C3750" s="114"/>
      <c r="D3750" s="145">
        <v>-1.111781969666481E-2</v>
      </c>
      <c r="E3750" s="156">
        <v>-0.27685782313346863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894.822509765625</v>
      </c>
      <c r="E3751" s="155">
        <v>993.1072998046875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4.379493236541748</v>
      </c>
      <c r="E3752" s="149">
        <v>4.1764111518859863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0.67831814289093018</v>
      </c>
      <c r="E3753" s="156">
        <v>0.62773811817169189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1.5626002277713269E-4</v>
      </c>
      <c r="E3754" s="159">
        <v>6.6968234023079276E-4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8.6099996566772461</v>
      </c>
      <c r="E3755" s="149">
        <v>7.364722728729248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361.16070556640625</v>
      </c>
      <c r="E3756" s="155">
        <v>167.01211547851563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8">
        <v>8.8335771560668945</v>
      </c>
      <c r="E3757" s="157">
        <v>2.9418970370898023E-7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7.4126491546630859</v>
      </c>
      <c r="E3758" s="149">
        <v>6.4701685905456543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3184.48828125</v>
      </c>
      <c r="E3759" s="152">
        <v>2668.24072265625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636.99981689453125</v>
      </c>
      <c r="E3760" s="155">
        <v>120.75215148925781</v>
      </c>
    </row>
    <row r="3761" spans="1:5" ht="45">
      <c r="A3761" s="99" t="s">
        <v>7718</v>
      </c>
      <c r="B3761" s="109" t="s">
        <v>7719</v>
      </c>
      <c r="C3761" s="114"/>
      <c r="D3761" s="138">
        <v>1.2028741836547852</v>
      </c>
      <c r="E3761" s="156">
        <v>0.95305800437927246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2.9836416244506836</v>
      </c>
      <c r="E3762" s="149">
        <v>4.035679817199707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2.1043016910552979</v>
      </c>
      <c r="E3763" s="149">
        <v>4.3605208396911621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5.0945382565259933E-2</v>
      </c>
      <c r="E3764" s="156">
        <v>3.3318772912025452E-2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2.2804541004006751E-5</v>
      </c>
      <c r="E3765" s="157">
        <v>1.4621195077779703E-5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8.6099996566772461</v>
      </c>
      <c r="E3766" s="149">
        <v>7.364722728729248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361.16070556640625</v>
      </c>
      <c r="E3767" s="155">
        <v>167.01211547851563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8">
        <v>8.8335723876953125</v>
      </c>
      <c r="E3768" s="157">
        <v>2.9418970370898023E-7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7.4126491546630859</v>
      </c>
      <c r="E3769" s="149">
        <v>6.4701685905456543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3184.48828125</v>
      </c>
      <c r="E3770" s="152">
        <v>2668.24072265625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636.99981689453125</v>
      </c>
      <c r="E3771" s="155">
        <v>120.75215148925781</v>
      </c>
    </row>
    <row r="3772" spans="1:5" ht="45">
      <c r="A3772" s="99" t="s">
        <v>7740</v>
      </c>
      <c r="B3772" s="109" t="s">
        <v>7741</v>
      </c>
      <c r="C3772" s="114"/>
      <c r="D3772" s="138">
        <v>1.2028741836547852</v>
      </c>
      <c r="E3772" s="156">
        <v>0.95305800437927246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2.9836416244506836</v>
      </c>
      <c r="E3773" s="149">
        <v>4.035679817199707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2.1043016910552979</v>
      </c>
      <c r="E3774" s="149">
        <v>4.3605208396911621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5.0945382565259933E-2</v>
      </c>
      <c r="E3775" s="156">
        <v>3.3318772912025452E-2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2.2804541004006751E-5</v>
      </c>
      <c r="E3776" s="157">
        <v>1.4621195077779703E-5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161.56169128417969</v>
      </c>
      <c r="E3777" s="155">
        <v>138.2376708984375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175.99931335449219</v>
      </c>
      <c r="E3778" s="150">
        <v>35.809825897216797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274.53765869140625</v>
      </c>
      <c r="E3779" s="157">
        <v>5.8837940741796046E-7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2.0810050964355469</v>
      </c>
      <c r="E3780" s="156">
        <v>0.51120847463607788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753.655029296875</v>
      </c>
      <c r="E3781" s="155">
        <v>162.36891174316406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-1793.83349609375</v>
      </c>
      <c r="E3782" s="152">
        <v>-2385.11962890625</v>
      </c>
    </row>
    <row r="3783" spans="1:5" ht="45">
      <c r="A3783" s="99" t="s">
        <v>7762</v>
      </c>
      <c r="B3783" s="109" t="s">
        <v>7763</v>
      </c>
      <c r="C3783" s="114"/>
      <c r="D3783" s="145">
        <v>-0.98077869415283203</v>
      </c>
      <c r="E3783" s="149">
        <v>-1.2993444204330444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900.870361328125</v>
      </c>
      <c r="E3784" s="155">
        <v>999.75128173828125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4.3323163986206055</v>
      </c>
      <c r="E3785" s="149">
        <v>4.1441068649291992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0.68818175792694092</v>
      </c>
      <c r="E3786" s="156">
        <v>0.63076072931289673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1.5680988144595176E-4</v>
      </c>
      <c r="E3787" s="159">
        <v>7.073994493111968E-4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161.56169128417969</v>
      </c>
      <c r="E3788" s="155">
        <v>138.2376708984375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175.99931335449219</v>
      </c>
      <c r="E3789" s="150">
        <v>35.809825897216797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274.53765869140625</v>
      </c>
      <c r="E3790" s="157">
        <v>5.8837940741796046E-7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2.0810050964355469</v>
      </c>
      <c r="E3791" s="156">
        <v>0.51120847463607788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753.655029296875</v>
      </c>
      <c r="E3792" s="155">
        <v>162.36891174316406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-1793.83349609375</v>
      </c>
      <c r="E3793" s="152">
        <v>-2385.11962890625</v>
      </c>
    </row>
    <row r="3794" spans="1:5" ht="45">
      <c r="A3794" s="99" t="s">
        <v>7784</v>
      </c>
      <c r="B3794" s="109" t="s">
        <v>7785</v>
      </c>
      <c r="C3794" s="114"/>
      <c r="D3794" s="145">
        <v>-0.98077869415283203</v>
      </c>
      <c r="E3794" s="149">
        <v>-1.2993444204330444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900.870361328125</v>
      </c>
      <c r="E3795" s="155">
        <v>999.75128173828125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4.3323163986206055</v>
      </c>
      <c r="E3796" s="149">
        <v>4.1441068649291992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0.68818175792694092</v>
      </c>
      <c r="E3797" s="156">
        <v>0.63076072931289673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1.5680988144595176E-4</v>
      </c>
      <c r="E3798" s="159">
        <v>7.073994493111968E-4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39">
        <v>99.122451782226562</v>
      </c>
      <c r="E3801" s="157">
        <v>1.6556499815578718E-7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5">
        <v>-667.90313720703125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5">
        <v>-674.42840576171875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3">
        <v>0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9.8247890472412109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442684.46875</v>
      </c>
      <c r="E3806" s="157">
        <v>-3.1017629225971177E-5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484193.125</v>
      </c>
      <c r="E3807" s="153">
        <v>0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3">
        <v>0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48.220001220703125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7832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0</v>
      </c>
      <c r="F17" s="95">
        <f ca="1">VLOOKUP(B17,input!$M$3:$N$27,2,FALSE)</f>
        <v>0</v>
      </c>
      <c r="G17" s="95">
        <f t="shared" ca="1" si="1"/>
        <v>0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0</v>
      </c>
      <c r="F18" s="95">
        <f ca="1">VLOOKUP(B18,input!$M$3:$N$27,2,FALSE)</f>
        <v>0</v>
      </c>
      <c r="G18" s="95">
        <f t="shared" ca="1" si="1"/>
        <v>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0</v>
      </c>
      <c r="F20" s="95">
        <f ca="1">VLOOKUP(B20,input!$M$3:$N$27,2,FALSE)</f>
        <v>0</v>
      </c>
      <c r="G20" s="95">
        <f t="shared" ca="1" si="1"/>
        <v>0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9.0686244964599609</v>
      </c>
      <c r="E21" s="137">
        <f t="shared" ca="1" si="0"/>
        <v>9.0686244964599609</v>
      </c>
      <c r="F21" s="95" t="e">
        <f ca="1">VLOOKUP(B21,input!$M$3:$N$27,2,FALSE)</f>
        <v>#N/A</v>
      </c>
      <c r="G21" s="95">
        <f t="shared" ca="1" si="1"/>
        <v>9.0686244964599609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175.680908203125</v>
      </c>
      <c r="E22" s="137">
        <f t="shared" ca="1" si="0"/>
        <v>175.680908203125</v>
      </c>
      <c r="F22" s="95" t="e">
        <f ca="1">VLOOKUP(B22,input!$M$3:$N$27,2,FALSE)</f>
        <v>#N/A</v>
      </c>
      <c r="G22" s="95">
        <f t="shared" ca="1" si="1"/>
        <v>175.680908203125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0.48013675212860107</v>
      </c>
      <c r="E46" s="137">
        <f t="shared" ca="1" si="0"/>
        <v>0.48013675212860107</v>
      </c>
      <c r="F46" s="95" t="e">
        <f ca="1">VLOOKUP(B46,input!$M$3:$N$27,2,FALSE)</f>
        <v>#N/A</v>
      </c>
      <c r="G46" s="95">
        <f t="shared" ca="1" si="1"/>
        <v>0.48013675212860107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21.618013381958008</v>
      </c>
      <c r="E58" s="137">
        <f t="shared" ca="1" si="0"/>
        <v>21.618013381958008</v>
      </c>
      <c r="F58" s="95" t="e">
        <f ca="1">VLOOKUP(B58,input!$M$3:$N$27,2,FALSE)</f>
        <v>#N/A</v>
      </c>
      <c r="G58" s="95">
        <f t="shared" ca="1" si="1"/>
        <v>21.618013381958008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449.59832763671875</v>
      </c>
      <c r="E61" s="137">
        <f t="shared" ca="1" si="0"/>
        <v>449.59832763671875</v>
      </c>
      <c r="F61" s="95" t="e">
        <f ca="1">VLOOKUP(B61,input!$M$3:$N$27,2,FALSE)</f>
        <v>#N/A</v>
      </c>
      <c r="G61" s="95">
        <f t="shared" ca="1" si="1"/>
        <v>449.59832763671875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57.399429321289063</v>
      </c>
      <c r="E62" s="137">
        <f t="shared" ca="1" si="0"/>
        <v>57.399429321289063</v>
      </c>
      <c r="F62" s="95" t="e">
        <f ca="1">VLOOKUP(B62,input!$M$3:$N$27,2,FALSE)</f>
        <v>#N/A</v>
      </c>
      <c r="G62" s="95">
        <f t="shared" ca="1" si="1"/>
        <v>57.399429321289063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0.9055018424987793</v>
      </c>
      <c r="E72" s="137">
        <f t="shared" ca="1" si="0"/>
        <v>0.9055018424987793</v>
      </c>
      <c r="F72" s="95" t="e">
        <f ca="1">VLOOKUP(B72,input!$M$3:$N$27,2,FALSE)</f>
        <v>#N/A</v>
      </c>
      <c r="G72" s="95">
        <f t="shared" ca="1" si="1"/>
        <v>0.9055018424987793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203.08760070800781</v>
      </c>
      <c r="E75" s="137">
        <f t="shared" ca="1" si="2"/>
        <v>203.08760070800781</v>
      </c>
      <c r="F75" s="95" t="e">
        <f ca="1">VLOOKUP(B75,input!$M$3:$N$27,2,FALSE)</f>
        <v>#N/A</v>
      </c>
      <c r="G75" s="95">
        <f t="shared" ca="1" si="3"/>
        <v>203.08760070800781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2.0821311473846436</v>
      </c>
      <c r="E86" s="137">
        <f t="shared" ca="1" si="2"/>
        <v>2.0821311473846436</v>
      </c>
      <c r="F86" s="95" t="e">
        <f ca="1">VLOOKUP(B86,input!$M$3:$N$27,2,FALSE)</f>
        <v>#N/A</v>
      </c>
      <c r="G86" s="95">
        <f t="shared" ca="1" si="3"/>
        <v>2.0821311473846436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66.687965393066406</v>
      </c>
      <c r="E89" s="137">
        <f t="shared" ca="1" si="2"/>
        <v>66.687965393066406</v>
      </c>
      <c r="F89" s="95" t="e">
        <f ca="1">VLOOKUP(B89,input!$M$3:$N$27,2,FALSE)</f>
        <v>#N/A</v>
      </c>
      <c r="G89" s="95">
        <f t="shared" ca="1" si="3"/>
        <v>66.687965393066406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268.4442138671875</v>
      </c>
      <c r="E92" s="137">
        <f t="shared" ca="1" si="2"/>
        <v>268.4442138671875</v>
      </c>
      <c r="F92" s="95" t="e">
        <f ca="1">VLOOKUP(B92,input!$M$3:$N$27,2,FALSE)</f>
        <v>#N/A</v>
      </c>
      <c r="G92" s="95">
        <f t="shared" ca="1" si="3"/>
        <v>268.4442138671875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268.4442138671875</v>
      </c>
      <c r="E99" s="137">
        <f t="shared" ca="1" si="2"/>
        <v>268.4442138671875</v>
      </c>
      <c r="F99" s="95" t="e">
        <f ca="1">VLOOKUP(B99,input!$M$3:$N$27,2,FALSE)</f>
        <v>#N/A</v>
      </c>
      <c r="G99" s="95">
        <f t="shared" ca="1" si="3"/>
        <v>268.4442138671875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56.088481903076172</v>
      </c>
      <c r="E103" s="137">
        <f t="shared" ca="1" si="2"/>
        <v>56.088481903076172</v>
      </c>
      <c r="F103" s="95" t="e">
        <f ca="1">VLOOKUP(B103,input!$M$3:$N$27,2,FALSE)</f>
        <v>#N/A</v>
      </c>
      <c r="G103" s="95">
        <f t="shared" ca="1" si="3"/>
        <v>56.088481903076172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835.48345947265625</v>
      </c>
      <c r="E104" s="137">
        <f t="shared" ca="1" si="2"/>
        <v>835.48345947265625</v>
      </c>
      <c r="F104" s="95" t="e">
        <f ca="1">VLOOKUP(B104,input!$M$3:$N$27,2,FALSE)</f>
        <v>#N/A</v>
      </c>
      <c r="G104" s="95">
        <f t="shared" ca="1" si="3"/>
        <v>835.48345947265625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3273.619140625</v>
      </c>
      <c r="E105" s="137">
        <f t="shared" ca="1" si="2"/>
        <v>3273.619140625</v>
      </c>
      <c r="F105" s="95" t="e">
        <f ca="1">VLOOKUP(B105,input!$M$3:$N$27,2,FALSE)</f>
        <v>#N/A</v>
      </c>
      <c r="G105" s="95">
        <f t="shared" ca="1" si="3"/>
        <v>3273.619140625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193.10287475585937</v>
      </c>
      <c r="E106" s="137">
        <f t="shared" ca="1" si="2"/>
        <v>193.10287475585937</v>
      </c>
      <c r="F106" s="95" t="e">
        <f ca="1">VLOOKUP(B106,input!$M$3:$N$27,2,FALSE)</f>
        <v>#N/A</v>
      </c>
      <c r="G106" s="95">
        <f t="shared" ca="1" si="3"/>
        <v>193.10287475585937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2.099541574716568E-2</v>
      </c>
      <c r="E109" s="137">
        <f t="shared" ca="1" si="2"/>
        <v>2.099541574716568E-2</v>
      </c>
      <c r="F109" s="95" t="e">
        <f ca="1">VLOOKUP(B109,input!$M$3:$N$27,2,FALSE)</f>
        <v>#N/A</v>
      </c>
      <c r="G109" s="95">
        <f t="shared" ca="1" si="3"/>
        <v>2.099541574716568E-2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238.80682373046875</v>
      </c>
      <c r="E112" s="137">
        <f t="shared" ca="1" si="2"/>
        <v>238.80682373046875</v>
      </c>
      <c r="F112" s="95" t="e">
        <f ca="1">VLOOKUP(B112,input!$M$3:$N$27,2,FALSE)</f>
        <v>#N/A</v>
      </c>
      <c r="G112" s="95">
        <f t="shared" ca="1" si="3"/>
        <v>238.80682373046875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238.80682373046875</v>
      </c>
      <c r="E119" s="137">
        <f t="shared" ca="1" si="2"/>
        <v>238.80682373046875</v>
      </c>
      <c r="F119" s="95" t="e">
        <f ca="1">VLOOKUP(B119,input!$M$3:$N$27,2,FALSE)</f>
        <v>#N/A</v>
      </c>
      <c r="G119" s="95">
        <f t="shared" ca="1" si="3"/>
        <v>238.80682373046875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117.50686645507812</v>
      </c>
      <c r="E123" s="137">
        <f t="shared" ca="1" si="2"/>
        <v>117.50686645507812</v>
      </c>
      <c r="F123" s="95" t="e">
        <f ca="1">VLOOKUP(B123,input!$M$3:$N$27,2,FALSE)</f>
        <v>#N/A</v>
      </c>
      <c r="G123" s="95">
        <f t="shared" ca="1" si="3"/>
        <v>117.50686645507812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835.48345947265625</v>
      </c>
      <c r="E124" s="137">
        <f t="shared" ca="1" si="2"/>
        <v>835.48345947265625</v>
      </c>
      <c r="F124" s="95" t="e">
        <f ca="1">VLOOKUP(B124,input!$M$3:$N$27,2,FALSE)</f>
        <v>#N/A</v>
      </c>
      <c r="G124" s="95">
        <f t="shared" ca="1" si="3"/>
        <v>835.48345947265625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5009.2939453125</v>
      </c>
      <c r="E125" s="137">
        <f t="shared" ca="1" si="2"/>
        <v>5009.2939453125</v>
      </c>
      <c r="F125" s="95" t="e">
        <f ca="1">VLOOKUP(B125,input!$M$3:$N$27,2,FALSE)</f>
        <v>#N/A</v>
      </c>
      <c r="G125" s="95">
        <f t="shared" ca="1" si="3"/>
        <v>5009.2939453125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314.59310913085937</v>
      </c>
      <c r="E126" s="137">
        <f t="shared" ca="1" si="2"/>
        <v>314.59310913085937</v>
      </c>
      <c r="F126" s="95" t="e">
        <f ca="1">VLOOKUP(B126,input!$M$3:$N$27,2,FALSE)</f>
        <v>#N/A</v>
      </c>
      <c r="G126" s="95">
        <f t="shared" ca="1" si="3"/>
        <v>314.59310913085937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2.1415315568447113E-2</v>
      </c>
      <c r="E129" s="137">
        <f t="shared" ca="1" si="2"/>
        <v>2.1415315568447113E-2</v>
      </c>
      <c r="F129" s="95" t="e">
        <f ca="1">VLOOKUP(B129,input!$M$3:$N$27,2,FALSE)</f>
        <v>#N/A</v>
      </c>
      <c r="G129" s="95">
        <f t="shared" ca="1" si="3"/>
        <v>2.1415315568447113E-2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201.14555358886719</v>
      </c>
      <c r="E132" s="137">
        <f t="shared" ca="1" si="2"/>
        <v>201.14555358886719</v>
      </c>
      <c r="F132" s="95" t="e">
        <f ca="1">VLOOKUP(B132,input!$M$3:$N$27,2,FALSE)</f>
        <v>#N/A</v>
      </c>
      <c r="G132" s="95">
        <f t="shared" ca="1" si="3"/>
        <v>201.14555358886719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201.14555358886719</v>
      </c>
      <c r="E139" s="137">
        <f t="shared" ca="1" si="4"/>
        <v>201.14555358886719</v>
      </c>
      <c r="F139" s="95" t="e">
        <f ca="1">VLOOKUP(B139,input!$M$3:$N$27,2,FALSE)</f>
        <v>#N/A</v>
      </c>
      <c r="G139" s="95">
        <f t="shared" ca="1" si="5"/>
        <v>201.14555358886719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142.84931945800781</v>
      </c>
      <c r="E143" s="137">
        <f t="shared" ca="1" si="4"/>
        <v>142.84931945800781</v>
      </c>
      <c r="F143" s="95" t="e">
        <f ca="1">VLOOKUP(B143,input!$M$3:$N$27,2,FALSE)</f>
        <v>#N/A</v>
      </c>
      <c r="G143" s="95">
        <f t="shared" ca="1" si="5"/>
        <v>142.84931945800781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835.48345947265625</v>
      </c>
      <c r="E144" s="137">
        <f t="shared" ca="1" si="4"/>
        <v>835.48345947265625</v>
      </c>
      <c r="F144" s="95" t="e">
        <f ca="1">VLOOKUP(B144,input!$M$3:$N$27,2,FALSE)</f>
        <v>#N/A</v>
      </c>
      <c r="G144" s="95">
        <f t="shared" ca="1" si="5"/>
        <v>835.48345947265625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3954.90478515625</v>
      </c>
      <c r="E145" s="137">
        <f t="shared" ca="1" si="4"/>
        <v>3954.90478515625</v>
      </c>
      <c r="F145" s="95" t="e">
        <f ca="1">VLOOKUP(B145,input!$M$3:$N$27,2,FALSE)</f>
        <v>#N/A</v>
      </c>
      <c r="G145" s="95">
        <f t="shared" ca="1" si="5"/>
        <v>3954.90478515625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431.3555908203125</v>
      </c>
      <c r="E146" s="137">
        <f t="shared" ca="1" si="4"/>
        <v>431.3555908203125</v>
      </c>
      <c r="F146" s="95" t="e">
        <f ca="1">VLOOKUP(B146,input!$M$3:$N$27,2,FALSE)</f>
        <v>#N/A</v>
      </c>
      <c r="G146" s="95">
        <f t="shared" ca="1" si="5"/>
        <v>431.3555908203125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2.1843641996383667E-2</v>
      </c>
      <c r="E149" s="137">
        <f t="shared" ca="1" si="4"/>
        <v>2.1843641996383667E-2</v>
      </c>
      <c r="F149" s="95" t="e">
        <f ca="1">VLOOKUP(B149,input!$M$3:$N$27,2,FALSE)</f>
        <v>#N/A</v>
      </c>
      <c r="G149" s="95">
        <f t="shared" ca="1" si="5"/>
        <v>2.1843641996383667E-2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93.931449890136719</v>
      </c>
      <c r="E163" s="137">
        <f t="shared" ca="1" si="4"/>
        <v>93.931449890136719</v>
      </c>
      <c r="F163" s="95" t="e">
        <f ca="1">VLOOKUP(B163,input!$M$3:$N$27,2,FALSE)</f>
        <v>#N/A</v>
      </c>
      <c r="G163" s="95">
        <f t="shared" ca="1" si="5"/>
        <v>93.931449890136719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650.60394287109375</v>
      </c>
      <c r="E164" s="137">
        <f t="shared" ca="1" si="4"/>
        <v>650.60394287109375</v>
      </c>
      <c r="F164" s="95" t="e">
        <f ca="1">VLOOKUP(B164,input!$M$3:$N$27,2,FALSE)</f>
        <v>#N/A</v>
      </c>
      <c r="G164" s="95">
        <f t="shared" ca="1" si="5"/>
        <v>650.60394287109375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915.30908203125</v>
      </c>
      <c r="E165" s="137">
        <f t="shared" ca="1" si="4"/>
        <v>915.30908203125</v>
      </c>
      <c r="F165" s="95" t="e">
        <f ca="1">VLOOKUP(B165,input!$M$3:$N$27,2,FALSE)</f>
        <v>#N/A</v>
      </c>
      <c r="G165" s="95">
        <f t="shared" ca="1" si="5"/>
        <v>915.30908203125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242.95883178710937</v>
      </c>
      <c r="E166" s="137">
        <f t="shared" ca="1" si="4"/>
        <v>242.95883178710937</v>
      </c>
      <c r="F166" s="95" t="e">
        <f ca="1">VLOOKUP(B166,input!$M$3:$N$27,2,FALSE)</f>
        <v>#N/A</v>
      </c>
      <c r="G166" s="95">
        <f t="shared" ca="1" si="5"/>
        <v>242.95883178710937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2.302123699337244E-3</v>
      </c>
      <c r="E169" s="137">
        <f t="shared" ca="1" si="4"/>
        <v>2.302123699337244E-3</v>
      </c>
      <c r="F169" s="95" t="e">
        <f ca="1">VLOOKUP(B169,input!$M$3:$N$27,2,FALSE)</f>
        <v>#N/A</v>
      </c>
      <c r="G169" s="95">
        <f t="shared" ca="1" si="5"/>
        <v>2.302123699337244E-3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77.534355163574219</v>
      </c>
      <c r="E183" s="137">
        <f t="shared" ca="1" si="4"/>
        <v>77.534355163574219</v>
      </c>
      <c r="F183" s="95" t="e">
        <f ca="1">VLOOKUP(B183,input!$M$3:$N$27,2,FALSE)</f>
        <v>#N/A</v>
      </c>
      <c r="G183" s="95">
        <f t="shared" ca="1" si="5"/>
        <v>77.534355163574219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650.60394287109375</v>
      </c>
      <c r="E184" s="137">
        <f t="shared" ca="1" si="4"/>
        <v>650.60394287109375</v>
      </c>
      <c r="F184" s="95" t="e">
        <f ca="1">VLOOKUP(B184,input!$M$3:$N$27,2,FALSE)</f>
        <v>#N/A</v>
      </c>
      <c r="G184" s="95">
        <f t="shared" ca="1" si="5"/>
        <v>650.60394287109375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1142.46240234375</v>
      </c>
      <c r="E185" s="137">
        <f t="shared" ca="1" si="4"/>
        <v>1142.46240234375</v>
      </c>
      <c r="F185" s="95" t="e">
        <f ca="1">VLOOKUP(B185,input!$M$3:$N$27,2,FALSE)</f>
        <v>#N/A</v>
      </c>
      <c r="G185" s="95">
        <f t="shared" ca="1" si="5"/>
        <v>1142.46240234375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225.90702819824219</v>
      </c>
      <c r="E186" s="137">
        <f t="shared" ca="1" si="4"/>
        <v>225.90702819824219</v>
      </c>
      <c r="F186" s="95" t="e">
        <f ca="1">VLOOKUP(B186,input!$M$3:$N$27,2,FALSE)</f>
        <v>#N/A</v>
      </c>
      <c r="G186" s="95">
        <f t="shared" ca="1" si="5"/>
        <v>225.90702819824219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2.2569745779037476E-3</v>
      </c>
      <c r="E189" s="137">
        <f t="shared" ca="1" si="4"/>
        <v>2.2569745779037476E-3</v>
      </c>
      <c r="F189" s="95" t="e">
        <f ca="1">VLOOKUP(B189,input!$M$3:$N$27,2,FALSE)</f>
        <v>#N/A</v>
      </c>
      <c r="G189" s="95">
        <f t="shared" ca="1" si="5"/>
        <v>2.2569745779037476E-3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102.58154296875</v>
      </c>
      <c r="E192" s="137">
        <f t="shared" ca="1" si="4"/>
        <v>102.58154296875</v>
      </c>
      <c r="F192" s="95" t="e">
        <f ca="1">VLOOKUP(B192,input!$M$3:$N$27,2,FALSE)</f>
        <v>#N/A</v>
      </c>
      <c r="G192" s="95">
        <f t="shared" ca="1" si="5"/>
        <v>102.58154296875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102.58154296875</v>
      </c>
      <c r="E199" s="137">
        <f t="shared" ca="1" si="4"/>
        <v>102.58154296875</v>
      </c>
      <c r="F199" s="95" t="e">
        <f ca="1">VLOOKUP(B199,input!$M$3:$N$27,2,FALSE)</f>
        <v>#N/A</v>
      </c>
      <c r="G199" s="95">
        <f t="shared" ca="1" si="5"/>
        <v>102.58154296875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53.858917236328125</v>
      </c>
      <c r="E203" s="137">
        <f t="shared" ca="1" si="6"/>
        <v>53.858917236328125</v>
      </c>
      <c r="F203" s="95" t="e">
        <f ca="1">VLOOKUP(B203,input!$M$3:$N$27,2,FALSE)</f>
        <v>#N/A</v>
      </c>
      <c r="G203" s="95">
        <f t="shared" ca="1" si="7"/>
        <v>53.858917236328125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650.60394287109375</v>
      </c>
      <c r="E204" s="137">
        <f t="shared" ca="1" si="6"/>
        <v>650.60394287109375</v>
      </c>
      <c r="F204" s="95" t="e">
        <f ca="1">VLOOKUP(B204,input!$M$3:$N$27,2,FALSE)</f>
        <v>#N/A</v>
      </c>
      <c r="G204" s="95">
        <f t="shared" ca="1" si="7"/>
        <v>650.60394287109375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1028.017333984375</v>
      </c>
      <c r="E205" s="137">
        <f t="shared" ca="1" si="6"/>
        <v>1028.017333984375</v>
      </c>
      <c r="F205" s="95" t="e">
        <f ca="1">VLOOKUP(B205,input!$M$3:$N$27,2,FALSE)</f>
        <v>#N/A</v>
      </c>
      <c r="G205" s="95">
        <f t="shared" ca="1" si="7"/>
        <v>1028.017333984375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141.86140441894531</v>
      </c>
      <c r="E206" s="137">
        <f t="shared" ca="1" si="6"/>
        <v>141.86140441894531</v>
      </c>
      <c r="F206" s="95" t="e">
        <f ca="1">VLOOKUP(B206,input!$M$3:$N$27,2,FALSE)</f>
        <v>#N/A</v>
      </c>
      <c r="G206" s="95">
        <f t="shared" ca="1" si="7"/>
        <v>141.86140441894531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2.2127388510853052E-3</v>
      </c>
      <c r="E209" s="137">
        <f t="shared" ca="1" si="6"/>
        <v>2.2127388510853052E-3</v>
      </c>
      <c r="F209" s="95" t="e">
        <f ca="1">VLOOKUP(B209,input!$M$3:$N$27,2,FALSE)</f>
        <v>#N/A</v>
      </c>
      <c r="G209" s="95">
        <f t="shared" ca="1" si="7"/>
        <v>2.2127388510853052E-3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133.94412231445312</v>
      </c>
      <c r="E212" s="137">
        <f t="shared" ca="1" si="6"/>
        <v>133.94412231445312</v>
      </c>
      <c r="F212" s="95" t="e">
        <f ca="1">VLOOKUP(B212,input!$M$3:$N$27,2,FALSE)</f>
        <v>#N/A</v>
      </c>
      <c r="G212" s="95">
        <f t="shared" ca="1" si="7"/>
        <v>133.94412231445312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133.94412231445312</v>
      </c>
      <c r="E219" s="137">
        <f t="shared" ca="1" si="6"/>
        <v>133.94412231445312</v>
      </c>
      <c r="F219" s="95" t="e">
        <f ca="1">VLOOKUP(B219,input!$M$3:$N$27,2,FALSE)</f>
        <v>#N/A</v>
      </c>
      <c r="G219" s="95">
        <f t="shared" ca="1" si="7"/>
        <v>133.94412231445312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34.370098114013672</v>
      </c>
      <c r="E223" s="137">
        <f t="shared" ca="1" si="6"/>
        <v>34.370098114013672</v>
      </c>
      <c r="F223" s="95" t="e">
        <f ca="1">VLOOKUP(B223,input!$M$3:$N$27,2,FALSE)</f>
        <v>#N/A</v>
      </c>
      <c r="G223" s="95">
        <f t="shared" ca="1" si="7"/>
        <v>34.370098114013672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650.60394287109375</v>
      </c>
      <c r="E224" s="137">
        <f t="shared" ca="1" si="6"/>
        <v>650.60394287109375</v>
      </c>
      <c r="F224" s="95" t="e">
        <f ca="1">VLOOKUP(B224,input!$M$3:$N$27,2,FALSE)</f>
        <v>#N/A</v>
      </c>
      <c r="G224" s="95">
        <f t="shared" ca="1" si="7"/>
        <v>650.60394287109375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1408.2691650390625</v>
      </c>
      <c r="E225" s="137">
        <f t="shared" ca="1" si="6"/>
        <v>1408.2691650390625</v>
      </c>
      <c r="F225" s="95" t="e">
        <f ca="1">VLOOKUP(B225,input!$M$3:$N$27,2,FALSE)</f>
        <v>#N/A</v>
      </c>
      <c r="G225" s="95">
        <f t="shared" ca="1" si="7"/>
        <v>1408.2691650390625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108.44111633300781</v>
      </c>
      <c r="E226" s="137">
        <f t="shared" ca="1" si="6"/>
        <v>108.44111633300781</v>
      </c>
      <c r="F226" s="95" t="e">
        <f ca="1">VLOOKUP(B226,input!$M$3:$N$27,2,FALSE)</f>
        <v>#N/A</v>
      </c>
      <c r="G226" s="95">
        <f t="shared" ca="1" si="7"/>
        <v>108.44111633300781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2.1693380549550056E-3</v>
      </c>
      <c r="E229" s="137">
        <f t="shared" ca="1" si="6"/>
        <v>2.1693380549550056E-3</v>
      </c>
      <c r="F229" s="95" t="e">
        <f ca="1">VLOOKUP(B229,input!$M$3:$N$27,2,FALSE)</f>
        <v>#N/A</v>
      </c>
      <c r="G229" s="95">
        <f t="shared" ca="1" si="7"/>
        <v>2.1693380549550056E-3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0</v>
      </c>
      <c r="F237" s="95">
        <f ca="1">VLOOKUP(B237,input!$M$3:$N$27,2,FALSE)</f>
        <v>0</v>
      </c>
      <c r="G237" s="95">
        <f t="shared" ca="1" si="7"/>
        <v>0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0</v>
      </c>
      <c r="F245" s="95">
        <f ca="1">VLOOKUP(B245,input!$M$3:$N$27,2,FALSE)</f>
        <v>0</v>
      </c>
      <c r="G245" s="95">
        <f t="shared" ca="1" si="7"/>
        <v>0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833.4000244140625</v>
      </c>
      <c r="E263" s="137">
        <f t="shared" ca="1" si="6"/>
        <v>-16.3</v>
      </c>
      <c r="F263" s="95">
        <f ca="1">VLOOKUP(B263,input!$M$3:$N$27,2,FALSE)</f>
        <v>-16.3</v>
      </c>
      <c r="G263" s="95">
        <f t="shared" ca="1" si="7"/>
        <v>-16.3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1177.4000244140625</v>
      </c>
      <c r="E264" s="137">
        <f t="shared" ca="1" si="6"/>
        <v>1143.8</v>
      </c>
      <c r="F264" s="95">
        <f ca="1">VLOOKUP(B264,input!$M$3:$N$27,2,FALSE)</f>
        <v>1143.8</v>
      </c>
      <c r="G264" s="95">
        <f t="shared" ca="1" si="7"/>
        <v>1143.8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0</v>
      </c>
      <c r="F265" s="95">
        <f ca="1">VLOOKUP(B265,input!$M$3:$N$27,2,FALSE)</f>
        <v>0</v>
      </c>
      <c r="G265" s="95">
        <f t="shared" ref="G265:G328" ca="1" si="9">_xlfn.IFNA(F265,D265)</f>
        <v>0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163.39419555664062</v>
      </c>
      <c r="E350" s="137">
        <f t="shared" ca="1" si="10"/>
        <v>163.39419555664062</v>
      </c>
      <c r="F350" s="95" t="e">
        <f ca="1">VLOOKUP(B350,input!$M$3:$N$27,2,FALSE)</f>
        <v>#N/A</v>
      </c>
      <c r="G350" s="95">
        <f t="shared" ca="1" si="11"/>
        <v>163.39419555664062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3599.99951171875</v>
      </c>
      <c r="E354" s="137">
        <f t="shared" ca="1" si="10"/>
        <v>3599.99951171875</v>
      </c>
      <c r="F354" s="95" t="e">
        <f ca="1">VLOOKUP(B354,input!$M$3:$N$27,2,FALSE)</f>
        <v>#N/A</v>
      </c>
      <c r="G354" s="95">
        <f t="shared" ca="1" si="11"/>
        <v>3599.99951171875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92.789840698242188</v>
      </c>
      <c r="E358" s="137">
        <f t="shared" ca="1" si="10"/>
        <v>92.789840698242188</v>
      </c>
      <c r="F358" s="95" t="e">
        <f ca="1">VLOOKUP(B358,input!$M$3:$N$27,2,FALSE)</f>
        <v>#N/A</v>
      </c>
      <c r="G358" s="95">
        <f t="shared" ca="1" si="11"/>
        <v>92.789840698242188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466.82620239257812</v>
      </c>
      <c r="E361" s="137">
        <f t="shared" ca="1" si="10"/>
        <v>466.82620239257812</v>
      </c>
      <c r="F361" s="95" t="e">
        <f ca="1">VLOOKUP(B361,input!$M$3:$N$27,2,FALSE)</f>
        <v>#N/A</v>
      </c>
      <c r="G361" s="95">
        <f t="shared" ca="1" si="11"/>
        <v>466.82620239257812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154.72935485839844</v>
      </c>
      <c r="E362" s="137">
        <f t="shared" ca="1" si="10"/>
        <v>154.72935485839844</v>
      </c>
      <c r="F362" s="95" t="e">
        <f ca="1">VLOOKUP(B362,input!$M$3:$N$27,2,FALSE)</f>
        <v>#N/A</v>
      </c>
      <c r="G362" s="95">
        <f t="shared" ca="1" si="11"/>
        <v>154.72935485839844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163.39419555664062</v>
      </c>
      <c r="E372" s="137">
        <f t="shared" ca="1" si="10"/>
        <v>163.39419555664062</v>
      </c>
      <c r="F372" s="95" t="e">
        <f ca="1">VLOOKUP(B372,input!$M$3:$N$27,2,FALSE)</f>
        <v>#N/A</v>
      </c>
      <c r="G372" s="95">
        <f t="shared" ca="1" si="11"/>
        <v>163.39419555664062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2999.999755859375</v>
      </c>
      <c r="E376" s="137">
        <f t="shared" ca="1" si="10"/>
        <v>2999.999755859375</v>
      </c>
      <c r="F376" s="95" t="e">
        <f ca="1">VLOOKUP(B376,input!$M$3:$N$27,2,FALSE)</f>
        <v>#N/A</v>
      </c>
      <c r="G376" s="95">
        <f t="shared" ca="1" si="11"/>
        <v>2999.999755859375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92.789840698242188</v>
      </c>
      <c r="E380" s="137">
        <f t="shared" ca="1" si="10"/>
        <v>92.789840698242188</v>
      </c>
      <c r="F380" s="95" t="e">
        <f ca="1">VLOOKUP(B380,input!$M$3:$N$27,2,FALSE)</f>
        <v>#N/A</v>
      </c>
      <c r="G380" s="95">
        <f t="shared" ca="1" si="11"/>
        <v>92.789840698242188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466.82620239257812</v>
      </c>
      <c r="E383" s="137">
        <f t="shared" ca="1" si="10"/>
        <v>466.82620239257812</v>
      </c>
      <c r="F383" s="95" t="e">
        <f ca="1">VLOOKUP(B383,input!$M$3:$N$27,2,FALSE)</f>
        <v>#N/A</v>
      </c>
      <c r="G383" s="95">
        <f t="shared" ca="1" si="11"/>
        <v>466.82620239257812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154.72935485839844</v>
      </c>
      <c r="E384" s="137">
        <f t="shared" ca="1" si="10"/>
        <v>154.72935485839844</v>
      </c>
      <c r="F384" s="95" t="e">
        <f ca="1">VLOOKUP(B384,input!$M$3:$N$27,2,FALSE)</f>
        <v>#N/A</v>
      </c>
      <c r="G384" s="95">
        <f t="shared" ca="1" si="11"/>
        <v>154.72935485839844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9.25</v>
      </c>
      <c r="E385" s="137">
        <f t="shared" ca="1" si="10"/>
        <v>9.25</v>
      </c>
      <c r="F385" s="95" t="e">
        <f ca="1">VLOOKUP(B385,input!$M$3:$N$27,2,FALSE)</f>
        <v>#N/A</v>
      </c>
      <c r="G385" s="95">
        <f t="shared" ca="1" si="11"/>
        <v>9.25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535.29998779296875</v>
      </c>
      <c r="E436" s="137">
        <f t="shared" ca="1" si="12"/>
        <v>526.4</v>
      </c>
      <c r="F436" s="95">
        <f ca="1">VLOOKUP(B436,input!$M$3:$N$27,2,FALSE)</f>
        <v>526.4</v>
      </c>
      <c r="G436" s="95">
        <f t="shared" ca="1" si="13"/>
        <v>526.4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0</v>
      </c>
      <c r="F479" s="95">
        <f ca="1">VLOOKUP(B479,input!$M$3:$N$27,2,FALSE)</f>
        <v>0</v>
      </c>
      <c r="G479" s="95">
        <f t="shared" ca="1" si="15"/>
        <v>0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0</v>
      </c>
      <c r="F486" s="95">
        <f ca="1">VLOOKUP(B486,input!$M$3:$N$27,2,FALSE)</f>
        <v>0</v>
      </c>
      <c r="G486" s="95">
        <f t="shared" ca="1" si="15"/>
        <v>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33.590000152587891</v>
      </c>
      <c r="E491" s="137">
        <f t="shared" ca="1" si="14"/>
        <v>26.751869999999997</v>
      </c>
      <c r="F491" s="95">
        <f ca="1">VLOOKUP(B491,input!$M$3:$N$27,2,FALSE)</f>
        <v>26.751869999999997</v>
      </c>
      <c r="G491" s="95">
        <f t="shared" ca="1" si="15"/>
        <v>26.751869999999997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30.600000381469727</v>
      </c>
      <c r="E492" s="137">
        <f t="shared" ca="1" si="14"/>
        <v>24.374722499999997</v>
      </c>
      <c r="F492" s="95">
        <f ca="1">VLOOKUP(B492,input!$M$3:$N$27,2,FALSE)</f>
        <v>24.374722499999997</v>
      </c>
      <c r="G492" s="95">
        <f t="shared" ca="1" si="15"/>
        <v>24.374722499999997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16.370000839233398</v>
      </c>
      <c r="E493" s="137">
        <f t="shared" ca="1" si="14"/>
        <v>13.039744499999999</v>
      </c>
      <c r="F493" s="95">
        <f ca="1">VLOOKUP(B493,input!$M$3:$N$27,2,FALSE)</f>
        <v>13.039744499999999</v>
      </c>
      <c r="G493" s="95">
        <f t="shared" ca="1" si="15"/>
        <v>13.039744499999999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9.25</v>
      </c>
      <c r="E494" s="137">
        <f t="shared" ca="1" si="14"/>
        <v>7.3647225000000001</v>
      </c>
      <c r="F494" s="95">
        <f ca="1">VLOOKUP(B494,input!$M$3:$N$27,2,FALSE)</f>
        <v>7.3647225000000001</v>
      </c>
      <c r="G494" s="95">
        <f t="shared" ca="1" si="15"/>
        <v>7.3647225000000001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</v>
      </c>
      <c r="F495" s="95">
        <f ca="1">VLOOKUP(B495,input!$M$3:$N$27,2,FALSE)</f>
        <v>0</v>
      </c>
      <c r="G495" s="95">
        <f t="shared" ca="1" si="15"/>
        <v>0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152.52999877929687</v>
      </c>
      <c r="E516" s="137">
        <f t="shared" ca="1" si="14"/>
        <v>121.5</v>
      </c>
      <c r="F516" s="95">
        <f ca="1">VLOOKUP(B516,input!$M$3:$N$27,2,FALSE)</f>
        <v>121.5</v>
      </c>
      <c r="G516" s="95">
        <f t="shared" ca="1" si="15"/>
        <v>121.5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56.080001831054688</v>
      </c>
      <c r="E525" s="137">
        <f t="shared" ca="1" si="16"/>
        <v>44.6671665</v>
      </c>
      <c r="F525" s="95">
        <f ca="1">VLOOKUP(B525,input!$M$3:$N$27,2,FALSE)</f>
        <v>44.6671665</v>
      </c>
      <c r="G525" s="95">
        <f t="shared" ca="1" si="17"/>
        <v>44.6671665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30.600000381469727</v>
      </c>
      <c r="E534" s="137">
        <f t="shared" ca="1" si="16"/>
        <v>24.374722499999997</v>
      </c>
      <c r="F534" s="95">
        <f ca="1">VLOOKUP(B534,input!$M$3:$N$27,2,FALSE)</f>
        <v>24.374722499999997</v>
      </c>
      <c r="G534" s="95">
        <f t="shared" ca="1" si="17"/>
        <v>24.374722499999997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16.370000839233398</v>
      </c>
      <c r="E543" s="137">
        <f t="shared" ca="1" si="16"/>
        <v>13.039744499999999</v>
      </c>
      <c r="F543" s="95">
        <f ca="1">VLOOKUP(B543,input!$M$3:$N$27,2,FALSE)</f>
        <v>13.039744499999999</v>
      </c>
      <c r="G543" s="95">
        <f t="shared" ca="1" si="17"/>
        <v>13.039744499999999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9.25</v>
      </c>
      <c r="E552" s="137">
        <f t="shared" ca="1" si="16"/>
        <v>7.3647225000000001</v>
      </c>
      <c r="F552" s="95">
        <f ca="1">VLOOKUP(B552,input!$M$3:$N$27,2,FALSE)</f>
        <v>7.3647225000000001</v>
      </c>
      <c r="G552" s="95">
        <f t="shared" ca="1" si="17"/>
        <v>7.3647225000000001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3.6400001049041748</v>
      </c>
      <c r="E561" s="137">
        <f t="shared" ca="1" si="16"/>
        <v>2.9010433500000001</v>
      </c>
      <c r="F561" s="95">
        <f ca="1">VLOOKUP(B561,input!$M$3:$N$27,2,FALSE)</f>
        <v>2.9010433500000001</v>
      </c>
      <c r="G561" s="95">
        <f t="shared" ca="1" si="17"/>
        <v>2.9010433500000001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1.3799999952316284</v>
      </c>
      <c r="E570" s="137">
        <f t="shared" ca="1" si="16"/>
        <v>1.099089</v>
      </c>
      <c r="F570" s="95">
        <f ca="1">VLOOKUP(B570,input!$M$3:$N$27,2,FALSE)</f>
        <v>1.099089</v>
      </c>
      <c r="G570" s="95">
        <f t="shared" ca="1" si="17"/>
        <v>1.099089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266101.125</v>
      </c>
      <c r="E605" s="151">
        <v>266101.125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249307.703125</v>
      </c>
      <c r="E606" s="151">
        <v>249307.703125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16793.431640625</v>
      </c>
      <c r="E607" s="151">
        <v>16793.431640625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15462.92578125</v>
      </c>
      <c r="E608" s="151">
        <v>15462.92578125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1330.505615234375</v>
      </c>
      <c r="E609" s="152">
        <v>1330.505615234375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39.613552093505859</v>
      </c>
      <c r="E610" s="150">
        <v>39.613552093505859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9087.7978515625</v>
      </c>
      <c r="E611" s="151">
        <v>9087.7978515625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37.113571166992188</v>
      </c>
      <c r="E612" s="150">
        <v>37.113571166992188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9699.9560546875</v>
      </c>
      <c r="E613" s="151">
        <v>9699.9560546875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671742.6875</v>
      </c>
      <c r="E614" s="151">
        <v>671742.6875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37.113571166992188</v>
      </c>
      <c r="E616" s="150">
        <v>37.113571166992188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37.113571166992188</v>
      </c>
      <c r="E617" s="150">
        <v>37.113571166992188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33.931919097900391</v>
      </c>
      <c r="E618" s="150">
        <v>33.931919097900391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10609.48046875</v>
      </c>
      <c r="E619" s="151">
        <v>10609.48046875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734729.125</v>
      </c>
      <c r="E620" s="151">
        <v>734729.125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671742.6875</v>
      </c>
      <c r="E621" s="151">
        <v>671742.6875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37.113571166992188</v>
      </c>
      <c r="E622" s="150">
        <v>37.113571166992188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2.2894914150238037</v>
      </c>
      <c r="E623" s="149">
        <v>2.2894914150238037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2.0834999084472656</v>
      </c>
      <c r="E624" s="149">
        <v>2.0834999084472656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671742.6875</v>
      </c>
      <c r="E627" s="151">
        <v>671742.6875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734729.125</v>
      </c>
      <c r="E630" s="151">
        <v>734729.125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6141.29248046875</v>
      </c>
      <c r="E632" s="151">
        <v>6141.29248046875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54241232</v>
      </c>
      <c r="E636" s="151">
        <v>54241232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68391088</v>
      </c>
      <c r="E637" s="151">
        <v>68391088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269187.5</v>
      </c>
      <c r="E638" s="151">
        <v>269187.5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2019.3924560546875</v>
      </c>
      <c r="E641" s="152">
        <v>2019.3924560546875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19588.015625</v>
      </c>
      <c r="E643" s="151">
        <v>19588.015625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18.759300231933594</v>
      </c>
      <c r="E644" s="150">
        <v>18.759300231933594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1994.9486083984375</v>
      </c>
      <c r="E645" s="152">
        <v>1994.9486083984375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68391.0859375</v>
      </c>
      <c r="E646" s="151">
        <v>68391.0859375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274.32400512695312</v>
      </c>
      <c r="E647" s="155">
        <v>274.32400512695312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1227474.625</v>
      </c>
      <c r="E648" s="151">
        <v>1227474.625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20517.32421875</v>
      </c>
      <c r="E649" s="151">
        <v>20517.32421875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73.908401489257813</v>
      </c>
      <c r="E650" s="150">
        <v>73.908401489257813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221.67289733886719</v>
      </c>
      <c r="E651" s="155">
        <v>221.67289733886719</v>
      </c>
    </row>
    <row r="652" spans="1:5">
      <c r="A652" s="99" t="s">
        <v>1636</v>
      </c>
      <c r="B652" s="109" t="s">
        <v>1637</v>
      </c>
      <c r="C652" s="114"/>
      <c r="D652" s="145">
        <v>0.45743280649185181</v>
      </c>
      <c r="E652" s="156">
        <v>0.45743280649185181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641094.75</v>
      </c>
      <c r="E653" s="151">
        <v>641094.75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3.1458605080842972E-2</v>
      </c>
      <c r="E654" s="156">
        <v>3.1458605080842972E-2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5.9974269866943359</v>
      </c>
      <c r="E655" s="149">
        <v>5.9974269866943359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54241232</v>
      </c>
      <c r="E656" s="151">
        <v>54241232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54241232</v>
      </c>
      <c r="E658" s="151">
        <v>54241232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9268148</v>
      </c>
      <c r="E659" s="151">
        <v>9268148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63509380</v>
      </c>
      <c r="E660" s="151">
        <v>63509380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68391088</v>
      </c>
      <c r="E661" s="151">
        <v>68391088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266101.15625</v>
      </c>
      <c r="E662" s="151">
        <v>266101.15625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750.30560302734375</v>
      </c>
      <c r="E664" s="155">
        <v>750.30560302734375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2232.066162109375</v>
      </c>
      <c r="E665" s="152">
        <v>2232.066162109375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95.783401489257813</v>
      </c>
      <c r="E666" s="150">
        <v>95.783401489257813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218.26136779785156</v>
      </c>
      <c r="E667" s="155">
        <v>218.26136779785156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5335.1328125</v>
      </c>
      <c r="E668" s="151">
        <v>5335.1328125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288.1917724609375</v>
      </c>
      <c r="E669" s="155">
        <v>288.1917724609375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1661.6807861328125</v>
      </c>
      <c r="E670" s="152">
        <v>1661.6807861328125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1661.6807861328125</v>
      </c>
      <c r="E671" s="152">
        <v>1661.6807861328125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558.8123779296875</v>
      </c>
      <c r="E672" s="155">
        <v>558.8123779296875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2661.01123046875</v>
      </c>
      <c r="E673" s="152">
        <v>2661.01123046875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1330.505615234375</v>
      </c>
      <c r="E674" s="152">
        <v>1330.505615234375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269187.5</v>
      </c>
      <c r="E675" s="151">
        <v>269187.5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15462.92578125</v>
      </c>
      <c r="E676" s="151">
        <v>15462.92578125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671742.6875</v>
      </c>
      <c r="E677" s="151">
        <v>671742.6875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-783.0855712890625</v>
      </c>
      <c r="E680" s="155">
        <v>-783.0855712890625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-277.19207763671875</v>
      </c>
      <c r="E683" s="155">
        <v>-277.19207763671875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66.732864379882813</v>
      </c>
      <c r="E686" s="150">
        <v>66.732864379882813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942804.625</v>
      </c>
      <c r="E689" s="151">
        <v>942804.625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1290369.125</v>
      </c>
      <c r="E695" s="151">
        <v>1290369.125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60121.29296875</v>
      </c>
      <c r="E698" s="151">
        <v>60121.29296875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21191.8125</v>
      </c>
      <c r="E699" s="151">
        <v>21191.8125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37209.92578125</v>
      </c>
      <c r="E700" s="151">
        <v>37209.92578125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29824.359375</v>
      </c>
      <c r="E701" s="151">
        <v>29824.359375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37923.0859375</v>
      </c>
      <c r="E702" s="151">
        <v>37923.0859375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30776.408203125</v>
      </c>
      <c r="E703" s="151">
        <v>30776.408203125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14801.826171875</v>
      </c>
      <c r="E704" s="151">
        <v>14801.826171875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22073.12890625</v>
      </c>
      <c r="E705" s="151">
        <v>22073.12890625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15265.6611328125</v>
      </c>
      <c r="E706" s="151">
        <v>15265.6611328125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266101.15625</v>
      </c>
      <c r="E707" s="151">
        <v>266101.15625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98.85345458984375</v>
      </c>
      <c r="E709" s="150">
        <v>98.85345458984375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750.30560302734375</v>
      </c>
      <c r="E714" s="155">
        <v>750.30560302734375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2232.066162109375</v>
      </c>
      <c r="E717" s="152">
        <v>2232.066162109375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95.783401489257813</v>
      </c>
      <c r="E720" s="150">
        <v>95.783401489257813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218.26136779785156</v>
      </c>
      <c r="E723" s="155">
        <v>218.26136779785156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5335.1328125</v>
      </c>
      <c r="E726" s="151">
        <v>5335.1328125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288.1917724609375</v>
      </c>
      <c r="E729" s="155">
        <v>288.1917724609375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1661.6807861328125</v>
      </c>
      <c r="E732" s="152">
        <v>1661.6807861328125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1661.6807861328125</v>
      </c>
      <c r="E735" s="152">
        <v>1661.6807861328125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9.0686244964599609</v>
      </c>
      <c r="E740" s="149">
        <v>9.0686244964599609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175.680908203125</v>
      </c>
      <c r="E741" s="155">
        <v>175.680908203125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10.246251106262207</v>
      </c>
      <c r="E742" s="150">
        <v>10.246251106262207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133.96018981933594</v>
      </c>
      <c r="E743" s="155">
        <v>133.96018981933594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563.72686767578125</v>
      </c>
      <c r="E744" s="155">
        <v>563.72686767578125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650.60394287109375</v>
      </c>
      <c r="E745" s="155">
        <v>650.60394287109375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9.0686273574829102</v>
      </c>
      <c r="E747" s="149">
        <v>9.0686273574829102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353.21942138671875</v>
      </c>
      <c r="E748" s="155">
        <v>353.21942138671875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3166.83251953125</v>
      </c>
      <c r="E749" s="151">
        <v>3166.83251953125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46.833827972412109</v>
      </c>
      <c r="E750" s="150">
        <v>46.833827972412109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16.049028396606445</v>
      </c>
      <c r="E751" s="150">
        <v>16.049028396606445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181.85214233398438</v>
      </c>
      <c r="E752" s="155">
        <v>181.85214233398438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771.571533203125</v>
      </c>
      <c r="E753" s="155">
        <v>771.571533203125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142.84931945800781</v>
      </c>
      <c r="E754" s="155">
        <v>142.84931945800781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10.148115158081055</v>
      </c>
      <c r="E755" s="150">
        <v>10.148115158081055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175.6890869140625</v>
      </c>
      <c r="E756" s="155">
        <v>175.6890869140625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744.14605712890625</v>
      </c>
      <c r="E757" s="155">
        <v>744.14605712890625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840.28717041015625</v>
      </c>
      <c r="E758" s="155">
        <v>840.28717041015625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5">
        <v>9.12136510014534E-2</v>
      </c>
      <c r="E760" s="156">
        <v>9.12136510014534E-2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33.590000152587891</v>
      </c>
      <c r="E761" s="150">
        <v>33.590000152587891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325.08953857421875</v>
      </c>
      <c r="E762" s="155">
        <v>325.08953857421875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713.87823486328125</v>
      </c>
      <c r="E763" s="155">
        <v>713.87823486328125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3047.149169921875</v>
      </c>
      <c r="E764" s="151">
        <v>3047.149169921875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33.590000152587891</v>
      </c>
      <c r="E765" s="150">
        <v>33.590000152587891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324.99835205078125</v>
      </c>
      <c r="E766" s="155">
        <v>324.99835205078125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713.949462890625</v>
      </c>
      <c r="E767" s="155">
        <v>713.949462890625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3046.921875</v>
      </c>
      <c r="E768" s="151">
        <v>3046.921875</v>
      </c>
    </row>
    <row r="769" spans="1:5" ht="30">
      <c r="A769" s="99" t="s">
        <v>1866</v>
      </c>
      <c r="B769" s="109" t="s">
        <v>1867</v>
      </c>
      <c r="C769" s="114" t="s">
        <v>4</v>
      </c>
      <c r="D769" s="145">
        <v>7.125922292470932E-2</v>
      </c>
      <c r="E769" s="156">
        <v>7.125922292470932E-2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768.75830078125</v>
      </c>
      <c r="E770" s="155">
        <v>768.75830078125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2.0003256797790527</v>
      </c>
      <c r="E771" s="149">
        <v>2.0003256797790527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158.72332763671875</v>
      </c>
      <c r="E772" s="155">
        <v>158.72332763671875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420.00347900390625</v>
      </c>
      <c r="E773" s="155">
        <v>420.00347900390625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833.4000244140625</v>
      </c>
      <c r="E774" s="155">
        <v>833.4000244140625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3033.8701171875</v>
      </c>
      <c r="E775" s="151">
        <v>3033.8701171875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158.72332763671875</v>
      </c>
      <c r="E776" s="155">
        <v>158.72332763671875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418.003173828125</v>
      </c>
      <c r="E777" s="155">
        <v>418.003173828125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836.278564453125</v>
      </c>
      <c r="E778" s="155">
        <v>836.278564453125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3026.0732421875</v>
      </c>
      <c r="E779" s="151">
        <v>3026.0732421875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2.8786089420318604</v>
      </c>
      <c r="E780" s="149">
        <v>2.8786089420318604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768.75830078125</v>
      </c>
      <c r="E781" s="155">
        <v>768.75830078125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155.59585571289062</v>
      </c>
      <c r="E783" s="155">
        <v>155.59585571289062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516.9989013671875</v>
      </c>
      <c r="E784" s="155">
        <v>516.9989013671875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836.278564453125</v>
      </c>
      <c r="E785" s="155">
        <v>836.278564453125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3352.44677734375</v>
      </c>
      <c r="E786" s="151">
        <v>3352.44677734375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155.59585571289062</v>
      </c>
      <c r="E787" s="155">
        <v>155.59585571289062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514.99859619140625</v>
      </c>
      <c r="E788" s="155">
        <v>514.99859619140625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838.13238525390625</v>
      </c>
      <c r="E789" s="155">
        <v>838.13238525390625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3346.732177734375</v>
      </c>
      <c r="E790" s="151">
        <v>3346.732177734375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1.8537998199462891</v>
      </c>
      <c r="E791" s="149">
        <v>1.8537998199462891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768.75830078125</v>
      </c>
      <c r="E792" s="155">
        <v>768.75830078125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445.43841552734375</v>
      </c>
      <c r="E800" s="155">
        <v>445.43841552734375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835.48345947265625</v>
      </c>
      <c r="E806" s="155">
        <v>835.48345947265625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161.91366577148437</v>
      </c>
      <c r="E807" s="155">
        <v>161.91366577148437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1173.8143310546875</v>
      </c>
      <c r="E808" s="152">
        <v>1173.8143310546875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268.22537231445312</v>
      </c>
      <c r="E809" s="155">
        <v>268.22537231445312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835.48345947265625</v>
      </c>
      <c r="E810" s="155">
        <v>835.48345947265625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160.31056213378906</v>
      </c>
      <c r="E811" s="155">
        <v>160.31056213378906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1433.771728515625</v>
      </c>
      <c r="E813" s="152">
        <v>1433.771728515625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1210.59326171875</v>
      </c>
      <c r="E814" s="152">
        <v>1210.59326171875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3.9190521240234375</v>
      </c>
      <c r="E815" s="149">
        <v>3.9190521240234375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510.45611572265625</v>
      </c>
      <c r="E816" s="155">
        <v>510.45611572265625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358.118896484375</v>
      </c>
      <c r="E817" s="155">
        <v>358.118896484375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1742.9888916015625</v>
      </c>
      <c r="E820" s="152">
        <v>1742.9888916015625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60331.51171875</v>
      </c>
      <c r="E821" s="151">
        <v>60331.51171875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60331.51171875</v>
      </c>
      <c r="E823" s="151">
        <v>60331.51171875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452.48629760742188</v>
      </c>
      <c r="E824" s="155">
        <v>452.48629760742188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1.6031070947647095</v>
      </c>
      <c r="E827" s="149">
        <v>1.6031070947647095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750.30560302734375</v>
      </c>
      <c r="E829" s="155">
        <v>750.30560302734375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141.58064270019531</v>
      </c>
      <c r="E831" s="155">
        <v>141.58064270019531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1601381.25</v>
      </c>
      <c r="E832" s="151">
        <v>1601381.25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1328.4718017578125</v>
      </c>
      <c r="E833" s="152">
        <v>1328.4718017578125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3.9190521240234375</v>
      </c>
      <c r="E834" s="149">
        <v>3.9190521240234375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3.8965809345245361</v>
      </c>
      <c r="E835" s="149">
        <v>3.8965809345245361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2.2471288219094276E-2</v>
      </c>
      <c r="E836" s="156">
        <v>2.2471288219094276E-2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1481.6922607421875</v>
      </c>
      <c r="E837" s="152">
        <v>1481.6922607421875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4360.01611328125</v>
      </c>
      <c r="E838" s="151">
        <v>4360.01611328125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8.4958124160766602</v>
      </c>
      <c r="E839" s="149">
        <v>8.4958124160766602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24.999713897705078</v>
      </c>
      <c r="E840" s="150">
        <v>24.999713897705078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1.3854427337646484</v>
      </c>
      <c r="E843" s="149">
        <v>1.3854427337646484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2161.80322265625</v>
      </c>
      <c r="E848" s="152">
        <v>2161.80322265625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2161.80322265625</v>
      </c>
      <c r="E849" s="152">
        <v>2161.80322265625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2140.185302734375</v>
      </c>
      <c r="E850" s="152">
        <v>2140.185302734375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449.59832763671875</v>
      </c>
      <c r="E851" s="155">
        <v>449.59832763671875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80.106338500976563</v>
      </c>
      <c r="E855" s="150">
        <v>80.106338500976563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21.618013381958008</v>
      </c>
      <c r="E857" s="150">
        <v>21.618013381958008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2343.66943359375</v>
      </c>
      <c r="E860" s="152">
        <v>2343.66943359375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96.867767333984375</v>
      </c>
      <c r="E861" s="150">
        <v>96.867767333984375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2232.066162109375</v>
      </c>
      <c r="E864" s="152">
        <v>2232.066162109375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2161.80322265625</v>
      </c>
      <c r="E865" s="152">
        <v>2161.80322265625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96.85211181640625</v>
      </c>
      <c r="E866" s="150">
        <v>96.85211181640625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70.263023376464844</v>
      </c>
      <c r="E867" s="150">
        <v>70.263023376464844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2269.893310546875</v>
      </c>
      <c r="E868" s="152">
        <v>2269.893310546875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90.550270080566406</v>
      </c>
      <c r="E873" s="150">
        <v>90.550270080566406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90.550270080566406</v>
      </c>
      <c r="E874" s="150">
        <v>90.550270080566406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89.644767761230469</v>
      </c>
      <c r="E875" s="150">
        <v>89.644767761230469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203.08760070800781</v>
      </c>
      <c r="E876" s="155">
        <v>203.08760070800781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0.9055018424987793</v>
      </c>
      <c r="E882" s="156">
        <v>0.9055018424987793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100.57257080078125</v>
      </c>
      <c r="E885" s="155">
        <v>100.57257080078125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94.563674926757813</v>
      </c>
      <c r="E886" s="150">
        <v>94.563674926757813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95.783401489257813</v>
      </c>
      <c r="E889" s="150">
        <v>95.783401489257813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90.550270080566406</v>
      </c>
      <c r="E890" s="150">
        <v>90.550270080566406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94.5364990234375</v>
      </c>
      <c r="E891" s="150">
        <v>94.5364990234375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5.2331323623657227</v>
      </c>
      <c r="E892" s="149">
        <v>5.2331323623657227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95.077781677246094</v>
      </c>
      <c r="E893" s="150">
        <v>95.077781677246094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208.21331787109375</v>
      </c>
      <c r="E898" s="155">
        <v>208.21331787109375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208.21331787109375</v>
      </c>
      <c r="E899" s="155">
        <v>208.21331787109375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206.13117980957031</v>
      </c>
      <c r="E900" s="155">
        <v>206.13117980957031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66.687965393066406</v>
      </c>
      <c r="E901" s="150">
        <v>66.687965393066406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2.0821311473846436</v>
      </c>
      <c r="E907" s="149">
        <v>2.0821311473846436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229.17442321777344</v>
      </c>
      <c r="E910" s="155">
        <v>229.17442321777344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95.419227600097656</v>
      </c>
      <c r="E911" s="150">
        <v>95.419227600097656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218.26136779785156</v>
      </c>
      <c r="E914" s="155">
        <v>218.26136779785156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208.21331787109375</v>
      </c>
      <c r="E915" s="155">
        <v>208.21331787109375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95.396324157714844</v>
      </c>
      <c r="E916" s="150">
        <v>95.396324157714844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10.048046112060547</v>
      </c>
      <c r="E917" s="150">
        <v>10.048046112060547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218.62399291992187</v>
      </c>
      <c r="E918" s="155">
        <v>218.62399291992187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32698.01953125</v>
      </c>
      <c r="E920" s="151">
        <v>32698.01953125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54.980369567871094</v>
      </c>
      <c r="E921" s="150">
        <v>54.980369567871094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269.9442138671875</v>
      </c>
      <c r="E922" s="155">
        <v>269.9442138671875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268.4442138671875</v>
      </c>
      <c r="E923" s="155">
        <v>268.4442138671875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193.10287475585937</v>
      </c>
      <c r="E926" s="155">
        <v>193.10287475585937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3273.619140625</v>
      </c>
      <c r="E927" s="151">
        <v>3273.619140625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39417.56640625</v>
      </c>
      <c r="E929" s="151">
        <v>39417.56640625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32.931373596191406</v>
      </c>
      <c r="E930" s="150">
        <v>32.931373596191406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239.0848388671875</v>
      </c>
      <c r="E931" s="155">
        <v>239.0848388671875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238.80682373046875</v>
      </c>
      <c r="E932" s="155">
        <v>238.80682373046875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314.59310913085937</v>
      </c>
      <c r="E935" s="155">
        <v>314.59310913085937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5009.2939453125</v>
      </c>
      <c r="E936" s="151">
        <v>5009.2939453125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22122.845703125</v>
      </c>
      <c r="E938" s="151">
        <v>22122.845703125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16.049018859863281</v>
      </c>
      <c r="E939" s="150">
        <v>16.049018859863281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201.52557373046875</v>
      </c>
      <c r="E940" s="155">
        <v>201.52557373046875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201.14555358886719</v>
      </c>
      <c r="E941" s="155">
        <v>201.14555358886719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431.3555908203125</v>
      </c>
      <c r="E944" s="155">
        <v>431.3555908203125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3954.90478515625</v>
      </c>
      <c r="E945" s="151">
        <v>3954.90478515625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12021.244140625</v>
      </c>
      <c r="E947" s="151">
        <v>12021.244140625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242.95883178710937</v>
      </c>
      <c r="E953" s="155">
        <v>242.95883178710937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915.30908203125</v>
      </c>
      <c r="E954" s="155">
        <v>915.30908203125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17247.931640625</v>
      </c>
      <c r="E956" s="151">
        <v>17247.931640625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225.90702819824219</v>
      </c>
      <c r="E962" s="155">
        <v>225.90702819824219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1142.46240234375</v>
      </c>
      <c r="E963" s="152">
        <v>1142.46240234375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13744.8662109375</v>
      </c>
      <c r="E965" s="151">
        <v>13744.8662109375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1.3529411554336548</v>
      </c>
      <c r="E966" s="149">
        <v>1.3529411554336548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108.28154754638672</v>
      </c>
      <c r="E967" s="155">
        <v>108.28154754638672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102.58154296875</v>
      </c>
      <c r="E968" s="155">
        <v>102.58154296875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141.86140441894531</v>
      </c>
      <c r="E971" s="155">
        <v>141.86140441894531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1028.017333984375</v>
      </c>
      <c r="E972" s="152">
        <v>1028.017333984375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24042.828125</v>
      </c>
      <c r="E974" s="151">
        <v>24042.828125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3.5686275959014893</v>
      </c>
      <c r="E975" s="149">
        <v>3.5686275959014893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139.54412841796875</v>
      </c>
      <c r="E976" s="155">
        <v>139.54412841796875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133.94412231445312</v>
      </c>
      <c r="E977" s="155">
        <v>133.94412231445312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108.44111633300781</v>
      </c>
      <c r="E980" s="155">
        <v>108.44111633300781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1408.2691650390625</v>
      </c>
      <c r="E981" s="152">
        <v>1408.2691650390625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150.411376953125</v>
      </c>
      <c r="E985" s="155">
        <v>150.411376953125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671742.6875</v>
      </c>
      <c r="E986" s="151">
        <v>671742.6875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734729.1875</v>
      </c>
      <c r="E987" s="151">
        <v>734729.1875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6141.29248046875</v>
      </c>
      <c r="E989" s="151">
        <v>6141.29248046875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833.4000244140625</v>
      </c>
      <c r="E1007" s="155">
        <v>833.4000244140625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160.31056213378906</v>
      </c>
      <c r="E1008" s="155">
        <v>160.31056213378906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347.513671875</v>
      </c>
      <c r="E1009" s="155">
        <v>347.513671875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2579.82080078125</v>
      </c>
      <c r="E1010" s="152">
        <v>2579.82080078125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1764.1259765625</v>
      </c>
      <c r="E1011" s="152">
        <v>1764.1259765625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1473.10595703125</v>
      </c>
      <c r="E1012" s="152">
        <v>1473.10595703125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1177.4197998046875</v>
      </c>
      <c r="E1013" s="152">
        <v>1177.4197998046875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1099.1661376953125</v>
      </c>
      <c r="E1014" s="152">
        <v>1099.1661376953125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265431.40625</v>
      </c>
      <c r="E1022" s="151">
        <v>265431.40625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265431.40625</v>
      </c>
      <c r="E1023" s="151">
        <v>265431.40625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2211.403564453125</v>
      </c>
      <c r="E1024" s="152">
        <v>2211.403564453125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8624.3310546875</v>
      </c>
      <c r="E1025" s="151">
        <v>8624.3310546875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2097.7890625</v>
      </c>
      <c r="E1026" s="152">
        <v>2097.7890625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354.45941162109375</v>
      </c>
      <c r="E1027" s="155">
        <v>354.45941162109375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1417.837890625</v>
      </c>
      <c r="E1028" s="152">
        <v>1417.837890625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110.38359069824219</v>
      </c>
      <c r="E1029" s="155">
        <v>110.38359069824219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305.32501220703125</v>
      </c>
      <c r="E1030" s="155">
        <v>305.32501220703125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114.68599700927734</v>
      </c>
      <c r="E1031" s="155">
        <v>114.68599700927734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13.053560256958008</v>
      </c>
      <c r="E1035" s="150">
        <v>13.053560256958008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14.896234512329102</v>
      </c>
      <c r="E1036" s="150">
        <v>14.896234512329102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8.6579732894897461</v>
      </c>
      <c r="E1037" s="149">
        <v>8.6579732894897461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11.894139289855957</v>
      </c>
      <c r="E1038" s="150">
        <v>11.894139289855957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150.411376953125</v>
      </c>
      <c r="E1039" s="155">
        <v>150.411376953125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3609.87060546875</v>
      </c>
      <c r="E1040" s="151">
        <v>3609.87060546875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671742.6875</v>
      </c>
      <c r="E1041" s="151">
        <v>671742.6875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734729.1875</v>
      </c>
      <c r="E1042" s="151">
        <v>734729.1875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4618.2060546875</v>
      </c>
      <c r="E1043" s="151">
        <v>4618.2060546875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216.00033569335937</v>
      </c>
      <c r="E1044" s="155">
        <v>216.00033569335937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500.92648315429687</v>
      </c>
      <c r="E1045" s="155">
        <v>500.92648315429687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4.6627597808837891</v>
      </c>
      <c r="E1046" s="149">
        <v>4.6627597808837891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0.23605529963970184</v>
      </c>
      <c r="E1047" s="156">
        <v>0.23605529963970184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4.8988151550292969</v>
      </c>
      <c r="E1050" s="149">
        <v>4.8988151550292969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0.97976291179656982</v>
      </c>
      <c r="E1051" s="156">
        <v>0.97976291179656982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3.9190521240234375</v>
      </c>
      <c r="E1052" s="149">
        <v>3.9190521240234375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150.411376953125</v>
      </c>
      <c r="E1066" s="155">
        <v>150.411376953125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30.082277297973633</v>
      </c>
      <c r="E1067" s="150">
        <v>30.082277297973633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23.925638198852539</v>
      </c>
      <c r="E1070" s="150">
        <v>23.925638198852539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30.783197402954102</v>
      </c>
      <c r="E1073" s="150">
        <v>30.783197402954102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256.3028564453125</v>
      </c>
      <c r="E1075" s="155">
        <v>256.3028564453125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51.260570526123047</v>
      </c>
      <c r="E1076" s="150">
        <v>51.260570526123047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326.34042358398437</v>
      </c>
      <c r="E1077" s="155">
        <v>326.34042358398437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14.437614440917969</v>
      </c>
      <c r="E1078" s="150">
        <v>14.437614440917969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2.8875226974487305</v>
      </c>
      <c r="E1079" s="149">
        <v>2.8875226974487305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270.740478515625</v>
      </c>
      <c r="E1081" s="155">
        <v>270.740478515625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54.148094177246094</v>
      </c>
      <c r="E1082" s="150">
        <v>54.148094177246094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310.83038330078125</v>
      </c>
      <c r="E1083" s="155">
        <v>310.83038330078125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5.3326396942138672</v>
      </c>
      <c r="E1085" s="149">
        <v>5.3326396942138672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301.523681640625</v>
      </c>
      <c r="E1087" s="155">
        <v>301.523681640625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60.304733276367188</v>
      </c>
      <c r="E1088" s="150">
        <v>60.304733276367188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90.759918212890625</v>
      </c>
      <c r="E1090" s="150">
        <v>90.759918212890625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910.36468505859375</v>
      </c>
      <c r="E1091" s="155">
        <v>910.36468505859375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13.276525497436523</v>
      </c>
      <c r="E1092" s="150">
        <v>13.276525497436523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4618.2060546875</v>
      </c>
      <c r="E1093" s="151">
        <v>4618.2060546875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873.77337646484375</v>
      </c>
      <c r="E1097" s="155">
        <v>873.77337646484375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0.39747363328933716</v>
      </c>
      <c r="E1106" s="156">
        <v>0.39747363328933716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309.2332763671875</v>
      </c>
      <c r="E1110" s="155">
        <v>309.2332763671875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0.14079098403453827</v>
      </c>
      <c r="E1119" s="156">
        <v>0.14079098403453827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113.12863159179687</v>
      </c>
      <c r="E1122" s="155">
        <v>113.12863159179687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10.984463691711426</v>
      </c>
      <c r="E1123" s="150">
        <v>10.984463691711426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10.984463691711426</v>
      </c>
      <c r="E1124" s="150">
        <v>10.984463691711426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74.999984741210938</v>
      </c>
      <c r="E1126" s="150">
        <v>74.999984741210938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275.58660888671875</v>
      </c>
      <c r="E1127" s="155">
        <v>275.58660888671875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267.31900024414062</v>
      </c>
      <c r="E1128" s="155">
        <v>267.31900024414062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288.1917724609375</v>
      </c>
      <c r="E1129" s="155">
        <v>288.1917724609375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650.60394287109375</v>
      </c>
      <c r="E1130" s="155">
        <v>650.60394287109375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45.247013092041016</v>
      </c>
      <c r="E1132" s="150">
        <v>45.247013092041016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189.44760131835937</v>
      </c>
      <c r="E1133" s="155">
        <v>189.44760131835937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650.60394287109375</v>
      </c>
      <c r="E1134" s="155">
        <v>650.60394287109375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11.440872192382813</v>
      </c>
      <c r="E1135" s="150">
        <v>11.440872192382813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45.369831085205078</v>
      </c>
      <c r="E1136" s="150">
        <v>45.369831085205078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190.92674255371094</v>
      </c>
      <c r="E1137" s="155">
        <v>190.92674255371094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294.30807495117187</v>
      </c>
      <c r="E1139" s="155">
        <v>294.30807495117187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95.6353759765625</v>
      </c>
      <c r="E1140" s="150">
        <v>95.6353759765625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288.1917724609375</v>
      </c>
      <c r="E1143" s="155">
        <v>288.1917724609375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275.58660888671875</v>
      </c>
      <c r="E1144" s="155">
        <v>275.58660888671875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95.626121520996094</v>
      </c>
      <c r="E1145" s="150">
        <v>95.626121520996094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12.605175971984863</v>
      </c>
      <c r="E1146" s="150">
        <v>12.605175971984863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281.43539428710937</v>
      </c>
      <c r="E1147" s="155">
        <v>281.43539428710937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2.2894914150238037</v>
      </c>
      <c r="E1148" s="149">
        <v>2.2894914150238037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648.314453125</v>
      </c>
      <c r="E1155" s="155">
        <v>648.314453125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650.60394287109375</v>
      </c>
      <c r="E1158" s="155">
        <v>650.60394287109375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45.247013092041016</v>
      </c>
      <c r="E1159" s="150">
        <v>45.247013092041016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189.44760131835937</v>
      </c>
      <c r="E1160" s="155">
        <v>189.44760131835937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4.1210068690844537E-10</v>
      </c>
      <c r="E1163" s="157">
        <v>4.1210068690844537E-10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4.1649472759530681E-10</v>
      </c>
      <c r="E1168" s="157">
        <v>4.1649472759530681E-10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0.70000004768371582</v>
      </c>
      <c r="E1172" s="156">
        <v>0.70000004768371582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0.99567997455596924</v>
      </c>
      <c r="E1179" s="156">
        <v>0.99567997455596924</v>
      </c>
    </row>
    <row r="1180" spans="1:5" ht="30">
      <c r="A1180" s="99" t="s">
        <v>2652</v>
      </c>
      <c r="B1180" s="109" t="s">
        <v>2653</v>
      </c>
      <c r="C1180" s="114"/>
      <c r="D1180" s="147">
        <v>4.3200631625950336E-3</v>
      </c>
      <c r="E1180" s="158">
        <v>4.3200631625950336E-3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0.94648176431655884</v>
      </c>
      <c r="E1184" s="156">
        <v>0.94648176431655884</v>
      </c>
    </row>
    <row r="1185" spans="1:5" ht="30">
      <c r="A1185" s="99" t="s">
        <v>2656</v>
      </c>
      <c r="B1185" s="109" t="s">
        <v>2657</v>
      </c>
      <c r="C1185" s="114"/>
      <c r="D1185" s="147">
        <v>1.2906724587082863E-3</v>
      </c>
      <c r="E1185" s="158">
        <v>1.2906724587082863E-3</v>
      </c>
    </row>
    <row r="1186" spans="1:5" ht="30">
      <c r="A1186" s="99" t="s">
        <v>2658</v>
      </c>
      <c r="B1186" s="109" t="s">
        <v>2659</v>
      </c>
      <c r="C1186" s="114"/>
      <c r="D1186" s="145">
        <v>5.2227605134248734E-2</v>
      </c>
      <c r="E1186" s="156">
        <v>5.2227605134248734E-2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0.50116437673568726</v>
      </c>
      <c r="E1193" s="156">
        <v>0.50116437673568726</v>
      </c>
    </row>
    <row r="1194" spans="1:5" ht="30">
      <c r="A1194" s="99" t="s">
        <v>2666</v>
      </c>
      <c r="B1194" s="109" t="s">
        <v>2667</v>
      </c>
      <c r="C1194" s="114"/>
      <c r="D1194" s="145">
        <v>0.49883562326431274</v>
      </c>
      <c r="E1194" s="156">
        <v>0.49883562326431274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1.0996049642562866</v>
      </c>
      <c r="E1200" s="149">
        <v>1.0996049642562866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1.9999945163726807</v>
      </c>
      <c r="E1201" s="149">
        <v>1.9999945163726807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15.579709053039551</v>
      </c>
      <c r="E1202" s="150">
        <v>15.579709053039551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0.65862756967544556</v>
      </c>
      <c r="E1204" s="156">
        <v>0.65862756967544556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17.060195922851563</v>
      </c>
      <c r="E1206" s="150">
        <v>17.060195922851563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0.32098057866096497</v>
      </c>
      <c r="E1208" s="156">
        <v>0.32098057866096497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2.0000011920928955</v>
      </c>
      <c r="E1209" s="149">
        <v>2.0000011920928955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7.0393815040588379</v>
      </c>
      <c r="E1210" s="149">
        <v>7.0393815040588379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7.137250155210495E-2</v>
      </c>
      <c r="E1212" s="156">
        <v>7.137250155210495E-2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1.9999986886978149</v>
      </c>
      <c r="E1213" s="149">
        <v>1.9999986886978149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9.5469884872436523</v>
      </c>
      <c r="E1214" s="149">
        <v>9.5469884872436523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2.7058733627200127E-2</v>
      </c>
      <c r="E1216" s="156">
        <v>2.7058733627200127E-2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1.9999932050704956</v>
      </c>
      <c r="E1217" s="149">
        <v>1.9999932050704956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5.4134111404418945</v>
      </c>
      <c r="E1218" s="149">
        <v>5.4134111404418945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6.5763320922851562</v>
      </c>
      <c r="E1222" s="149">
        <v>6.5763320922851562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4.554621696472168</v>
      </c>
      <c r="E1226" s="149">
        <v>4.554621696472168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0.18137276172637939</v>
      </c>
      <c r="E1228" s="156">
        <v>0.18137276172637939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2.000002384185791</v>
      </c>
      <c r="E1229" s="149">
        <v>2.000002384185791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13.009041786193848</v>
      </c>
      <c r="E1230" s="150">
        <v>13.009041786193848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1.5253065824508667</v>
      </c>
      <c r="E1232" s="149">
        <v>1.5253065824508667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1.0000044107437134</v>
      </c>
      <c r="E1233" s="149">
        <v>1.0000044107437134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395.8135986328125</v>
      </c>
      <c r="E1234" s="155">
        <v>395.8135986328125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0.30600059032440186</v>
      </c>
      <c r="E1236" s="156">
        <v>0.30600059032440186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38">
        <v>1.0000019073486328</v>
      </c>
      <c r="E1237" s="149">
        <v>1.0000019073486328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337.16738891601562</v>
      </c>
      <c r="E1238" s="155">
        <v>337.16738891601562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1.6191318035125732</v>
      </c>
      <c r="E1240" s="149">
        <v>1.6191318035125732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45">
        <v>0.99999696016311646</v>
      </c>
      <c r="E1241" s="156">
        <v>0.99999696016311646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232.0888671875</v>
      </c>
      <c r="E1242" s="155">
        <v>232.0888671875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1607.2271728515625</v>
      </c>
      <c r="E1250" s="152">
        <v>1607.2271728515625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1559.010498046875</v>
      </c>
      <c r="E1251" s="152">
        <v>1559.010498046875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1661.6806640625</v>
      </c>
      <c r="E1252" s="152">
        <v>1661.6806640625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14815.125</v>
      </c>
      <c r="E1253" s="151">
        <v>14815.125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14815.125</v>
      </c>
      <c r="E1257" s="151">
        <v>14815.125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1719.73681640625</v>
      </c>
      <c r="E1262" s="152">
        <v>1719.73681640625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96.734397888183594</v>
      </c>
      <c r="E1263" s="150">
        <v>96.734397888183594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1661.6806640625</v>
      </c>
      <c r="E1266" s="152">
        <v>1661.6806640625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1607.2271728515625</v>
      </c>
      <c r="E1267" s="152">
        <v>1607.2271728515625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96.722984313964844</v>
      </c>
      <c r="E1268" s="150">
        <v>96.722984313964844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54.453453063964844</v>
      </c>
      <c r="E1269" s="150">
        <v>54.453453063964844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1663.380859375</v>
      </c>
      <c r="E1270" s="152">
        <v>1663.380859375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1607.2271728515625</v>
      </c>
      <c r="E1278" s="152">
        <v>1607.2271728515625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1559.010498046875</v>
      </c>
      <c r="E1279" s="152">
        <v>1559.010498046875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1661.6806640625</v>
      </c>
      <c r="E1280" s="152">
        <v>1661.6806640625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14815.125</v>
      </c>
      <c r="E1281" s="151">
        <v>14815.125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14815.125</v>
      </c>
      <c r="E1285" s="151">
        <v>14815.125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1719.73681640625</v>
      </c>
      <c r="E1290" s="152">
        <v>1719.73681640625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96.734397888183594</v>
      </c>
      <c r="E1291" s="150">
        <v>96.734397888183594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1661.6806640625</v>
      </c>
      <c r="E1294" s="152">
        <v>1661.6806640625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1607.2271728515625</v>
      </c>
      <c r="E1295" s="152">
        <v>1607.2271728515625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96.722984313964844</v>
      </c>
      <c r="E1296" s="150">
        <v>96.722984313964844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54.453453063964844</v>
      </c>
      <c r="E1297" s="150">
        <v>54.453453063964844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1663.380859375</v>
      </c>
      <c r="E1298" s="152">
        <v>1663.380859375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23055.05078125</v>
      </c>
      <c r="E1299" s="151">
        <v>23055.05078125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58006.62890625</v>
      </c>
      <c r="E1300" s="151">
        <v>58006.62890625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81061.6796875</v>
      </c>
      <c r="E1301" s="151">
        <v>81061.6796875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39.74554443359375</v>
      </c>
      <c r="E1302" s="150">
        <v>39.74554443359375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87.3935546875</v>
      </c>
      <c r="E1303" s="150">
        <v>87.3935546875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50.678668975830078</v>
      </c>
      <c r="E1304" s="150">
        <v>50.678668975830078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5.1606497764587402</v>
      </c>
      <c r="E1307" s="149">
        <v>5.1606497764587402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12.237866401672363</v>
      </c>
      <c r="E1308" s="150">
        <v>12.237866401672363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12.926244735717773</v>
      </c>
      <c r="E1309" s="150">
        <v>12.926244735717773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68.837913513183594</v>
      </c>
      <c r="E1310" s="150">
        <v>68.837913513183594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0.82811069488525391</v>
      </c>
      <c r="E1311" s="156">
        <v>0.82811069488525391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9.2137521132826805E-3</v>
      </c>
      <c r="E1312" s="158">
        <v>9.2137521132826805E-3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2965.25244140625</v>
      </c>
      <c r="E1317" s="152">
        <v>2965.25244140625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2965.25244140625</v>
      </c>
      <c r="E1318" s="152">
        <v>2965.25244140625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2872.462646484375</v>
      </c>
      <c r="E1319" s="152">
        <v>2872.462646484375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420.14358520507812</v>
      </c>
      <c r="E1320" s="155">
        <v>420.14358520507812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163.39419555664062</v>
      </c>
      <c r="E1321" s="155">
        <v>163.39419555664062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163.39419555664062</v>
      </c>
      <c r="E1322" s="155">
        <v>163.39419555664062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74.449958801269531</v>
      </c>
      <c r="E1324" s="150">
        <v>74.449958801269531</v>
      </c>
    </row>
    <row r="1325" spans="1:5">
      <c r="A1325" s="99" t="s">
        <v>2922</v>
      </c>
      <c r="B1325" s="109" t="s">
        <v>1034</v>
      </c>
      <c r="C1325" s="114"/>
      <c r="D1325" s="140">
        <v>3599.99951171875</v>
      </c>
      <c r="E1325" s="151">
        <v>3599.99951171875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92.789840698242188</v>
      </c>
      <c r="E1326" s="150">
        <v>92.789840698242188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9.25</v>
      </c>
      <c r="E1329" s="149">
        <v>9.25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360.9017333984375</v>
      </c>
      <c r="E1331" s="155">
        <v>360.9017333984375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14.500094413757324</v>
      </c>
      <c r="E1332" s="150">
        <v>14.500094413757324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3182.7314453125</v>
      </c>
      <c r="E1333" s="151">
        <v>3182.7314453125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14.500094413757324</v>
      </c>
      <c r="E1334" s="150">
        <v>14.500094413757324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3182.7314453125</v>
      </c>
      <c r="E1336" s="151">
        <v>3182.7314453125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2444.70166015625</v>
      </c>
      <c r="E1338" s="152">
        <v>2444.70166015625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14.500094413757324</v>
      </c>
      <c r="E1341" s="150">
        <v>14.500094413757324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2444.70166015625</v>
      </c>
      <c r="E1342" s="152">
        <v>2444.70166015625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57.015422821044922</v>
      </c>
      <c r="E1343" s="150">
        <v>57.015422821044922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3.6054127849638462E-3</v>
      </c>
      <c r="E1346" s="158">
        <v>3.6054127849638462E-3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87.444610595703125</v>
      </c>
      <c r="E1349" s="150">
        <v>87.444610595703125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87.444610595703125</v>
      </c>
      <c r="E1350" s="150">
        <v>87.444610595703125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2972.68505859375</v>
      </c>
      <c r="E1351" s="152">
        <v>2972.68505859375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7.4317059516906738</v>
      </c>
      <c r="E1352" s="149">
        <v>7.4317059516906738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2965.25244140625</v>
      </c>
      <c r="E1357" s="152">
        <v>2965.25244140625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2965.25244140625</v>
      </c>
      <c r="E1358" s="152">
        <v>2965.25244140625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2872.462646484375</v>
      </c>
      <c r="E1359" s="152">
        <v>2872.462646484375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420.14358520507812</v>
      </c>
      <c r="E1360" s="155">
        <v>420.14358520507812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163.39419555664062</v>
      </c>
      <c r="E1361" s="155">
        <v>163.39419555664062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163.39419555664062</v>
      </c>
      <c r="E1362" s="155">
        <v>163.39419555664062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74.449958801269531</v>
      </c>
      <c r="E1364" s="150">
        <v>74.449958801269531</v>
      </c>
    </row>
    <row r="1365" spans="1:5">
      <c r="A1365" s="99" t="s">
        <v>3001</v>
      </c>
      <c r="B1365" s="109" t="s">
        <v>1078</v>
      </c>
      <c r="C1365" s="114"/>
      <c r="D1365" s="141">
        <v>2999.999755859375</v>
      </c>
      <c r="E1365" s="152">
        <v>2999.999755859375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92.789840698242188</v>
      </c>
      <c r="E1366" s="150">
        <v>92.789840698242188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9.25</v>
      </c>
      <c r="E1369" s="149">
        <v>9.25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9.25</v>
      </c>
      <c r="E1370" s="149">
        <v>9.25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360.9017333984375</v>
      </c>
      <c r="E1371" s="155">
        <v>360.9017333984375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14.432716369628906</v>
      </c>
      <c r="E1372" s="150">
        <v>14.432716369628906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3182.7314453125</v>
      </c>
      <c r="E1373" s="151">
        <v>3182.7314453125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14.432716369628906</v>
      </c>
      <c r="E1374" s="150">
        <v>14.432716369628906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9.25</v>
      </c>
      <c r="E1375" s="149">
        <v>9.25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3182.7314453125</v>
      </c>
      <c r="E1376" s="151">
        <v>3182.7314453125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2441.25634765625</v>
      </c>
      <c r="E1378" s="152">
        <v>2441.25634765625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14.432716369628906</v>
      </c>
      <c r="E1381" s="150">
        <v>14.432716369628906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2441.25634765625</v>
      </c>
      <c r="E1382" s="152">
        <v>2441.25634765625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56.663776397705078</v>
      </c>
      <c r="E1383" s="150">
        <v>56.663776397705078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3.4838097635656595E-3</v>
      </c>
      <c r="E1386" s="158">
        <v>3.4838097635656595E-3</v>
      </c>
    </row>
    <row r="1387" spans="1:5" ht="30">
      <c r="A1387" s="99" t="s">
        <v>3043</v>
      </c>
      <c r="B1387" s="109" t="s">
        <v>3044</v>
      </c>
      <c r="C1387" s="114"/>
      <c r="D1387" s="139">
        <v>94.871803283691406</v>
      </c>
      <c r="E1387" s="150">
        <v>94.871803283691406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87.408714294433594</v>
      </c>
      <c r="E1389" s="150">
        <v>87.408714294433594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87.408714294433594</v>
      </c>
      <c r="E1390" s="150">
        <v>87.408714294433594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2972.684814453125</v>
      </c>
      <c r="E1391" s="152">
        <v>2972.684814453125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7.4317054748535156</v>
      </c>
      <c r="E1392" s="149">
        <v>7.4317054748535156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317.86083984375</v>
      </c>
      <c r="E1395" s="155">
        <v>317.86083984375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0.42822945117950439</v>
      </c>
      <c r="E1396" s="156">
        <v>0.42822945117950439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11.402613639831543</v>
      </c>
      <c r="E1397" s="150">
        <v>11.402613639831543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0.96966040134429932</v>
      </c>
      <c r="E1409" s="156">
        <v>0.96966040134429932</v>
      </c>
    </row>
    <row r="1410" spans="1:5" ht="30">
      <c r="A1410" s="99" t="s">
        <v>3086</v>
      </c>
      <c r="B1410" s="109" t="s">
        <v>3087</v>
      </c>
      <c r="C1410" s="114"/>
      <c r="D1410" s="145">
        <v>3.0339540913701057E-2</v>
      </c>
      <c r="E1410" s="156">
        <v>3.0339540913701057E-2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0.95315808057785034</v>
      </c>
      <c r="E1413" s="156">
        <v>0.95315808057785034</v>
      </c>
    </row>
    <row r="1414" spans="1:5" ht="30">
      <c r="A1414" s="99" t="s">
        <v>3090</v>
      </c>
      <c r="B1414" s="109" t="s">
        <v>3091</v>
      </c>
      <c r="C1414" s="114"/>
      <c r="D1414" s="145">
        <v>4.6841874718666077E-2</v>
      </c>
      <c r="E1414" s="156">
        <v>4.6841874718666077E-2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3.5100625184192324E-10</v>
      </c>
      <c r="E1418" s="157">
        <v>3.5100625184192324E-10</v>
      </c>
    </row>
    <row r="1419" spans="1:5" ht="30">
      <c r="A1419" s="99" t="s">
        <v>3094</v>
      </c>
      <c r="B1419" s="109" t="s">
        <v>3095</v>
      </c>
      <c r="C1419" s="114"/>
      <c r="D1419" s="146">
        <v>3.5100625184192324E-10</v>
      </c>
      <c r="E1419" s="157">
        <v>3.5100625184192324E-10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0.9330410361289978</v>
      </c>
      <c r="E1423" s="156">
        <v>0.9330410361289978</v>
      </c>
    </row>
    <row r="1424" spans="1:5" ht="30">
      <c r="A1424" s="99" t="s">
        <v>3100</v>
      </c>
      <c r="B1424" s="109" t="s">
        <v>3101</v>
      </c>
      <c r="C1424" s="114"/>
      <c r="D1424" s="145">
        <v>6.6958993673324585E-2</v>
      </c>
      <c r="E1424" s="156">
        <v>6.6958993673324585E-2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0.91483134031295776</v>
      </c>
      <c r="E1428" s="156">
        <v>0.91483134031295776</v>
      </c>
    </row>
    <row r="1429" spans="1:5" ht="30">
      <c r="A1429" s="99" t="s">
        <v>3104</v>
      </c>
      <c r="B1429" s="109" t="s">
        <v>3105</v>
      </c>
      <c r="C1429" s="114"/>
      <c r="D1429" s="145">
        <v>7.8583776950836182E-2</v>
      </c>
      <c r="E1429" s="156">
        <v>7.8583776950836182E-2</v>
      </c>
    </row>
    <row r="1430" spans="1:5" ht="30">
      <c r="A1430" s="99" t="s">
        <v>3106</v>
      </c>
      <c r="B1430" s="109" t="s">
        <v>3107</v>
      </c>
      <c r="C1430" s="114"/>
      <c r="D1430" s="147">
        <v>6.5849544480443001E-3</v>
      </c>
      <c r="E1430" s="158">
        <v>6.5849544480443001E-3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5.6999997468665242E-4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0.99842995405197144</v>
      </c>
      <c r="E1436" s="156">
        <v>0.99842995405197144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0.98935121297836304</v>
      </c>
      <c r="E1439" s="156">
        <v>0.98935121297836304</v>
      </c>
    </row>
    <row r="1440" spans="1:5" ht="30">
      <c r="A1440" s="99" t="s">
        <v>3116</v>
      </c>
      <c r="B1440" s="109" t="s">
        <v>3117</v>
      </c>
      <c r="C1440" s="114"/>
      <c r="D1440" s="145">
        <v>1.0648848488926888E-2</v>
      </c>
      <c r="E1440" s="156">
        <v>1.0648848488926888E-2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0.97488522529602051</v>
      </c>
      <c r="E1443" s="156">
        <v>0.97488522529602051</v>
      </c>
    </row>
    <row r="1444" spans="1:5" ht="30">
      <c r="A1444" s="99" t="s">
        <v>3120</v>
      </c>
      <c r="B1444" s="109" t="s">
        <v>3121</v>
      </c>
      <c r="C1444" s="114"/>
      <c r="D1444" s="145">
        <v>2.5114754214882851E-2</v>
      </c>
      <c r="E1444" s="156">
        <v>2.5114754214882851E-2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4.201643168926239E-2</v>
      </c>
      <c r="E1448" s="156">
        <v>4.201643168926239E-2</v>
      </c>
    </row>
    <row r="1449" spans="1:5" ht="30">
      <c r="A1449" s="99" t="s">
        <v>3124</v>
      </c>
      <c r="B1449" s="109" t="s">
        <v>3125</v>
      </c>
      <c r="C1449" s="114"/>
      <c r="D1449" s="145">
        <v>0.89744502305984497</v>
      </c>
      <c r="E1449" s="156">
        <v>0.89744502305984497</v>
      </c>
    </row>
    <row r="1450" spans="1:5" ht="30">
      <c r="A1450" s="99" t="s">
        <v>3126</v>
      </c>
      <c r="B1450" s="109" t="s">
        <v>3127</v>
      </c>
      <c r="C1450" s="114"/>
      <c r="D1450" s="145">
        <v>6.0538522899150848E-2</v>
      </c>
      <c r="E1450" s="156">
        <v>6.0538522899150848E-2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0.94438380002975464</v>
      </c>
      <c r="E1453" s="156">
        <v>0.94438380002975464</v>
      </c>
    </row>
    <row r="1454" spans="1:5" ht="30">
      <c r="A1454" s="99" t="s">
        <v>3130</v>
      </c>
      <c r="B1454" s="109" t="s">
        <v>3131</v>
      </c>
      <c r="C1454" s="114"/>
      <c r="D1454" s="145">
        <v>5.5616218596696854E-2</v>
      </c>
      <c r="E1454" s="156">
        <v>5.5616218596696854E-2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0.96660685539245605</v>
      </c>
      <c r="E1457" s="156">
        <v>0.96660685539245605</v>
      </c>
    </row>
    <row r="1458" spans="1:5" ht="30">
      <c r="A1458" s="99" t="s">
        <v>3134</v>
      </c>
      <c r="B1458" s="109" t="s">
        <v>3135</v>
      </c>
      <c r="C1458" s="114"/>
      <c r="D1458" s="145">
        <v>3.3393159508705139E-2</v>
      </c>
      <c r="E1458" s="156">
        <v>3.3393159508705139E-2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0.95803183317184448</v>
      </c>
      <c r="E1461" s="156">
        <v>0.95803183317184448</v>
      </c>
    </row>
    <row r="1462" spans="1:5" ht="30">
      <c r="A1462" s="99" t="s">
        <v>3138</v>
      </c>
      <c r="B1462" s="109" t="s">
        <v>3139</v>
      </c>
      <c r="C1462" s="114"/>
      <c r="D1462" s="145">
        <v>4.1968204081058502E-2</v>
      </c>
      <c r="E1462" s="156">
        <v>4.1968204081058502E-2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0.39172437787055969</v>
      </c>
      <c r="E1465" s="156">
        <v>0.39172437787055969</v>
      </c>
    </row>
    <row r="1466" spans="1:5" ht="30">
      <c r="A1466" s="99" t="s">
        <v>3142</v>
      </c>
      <c r="B1466" s="109" t="s">
        <v>3143</v>
      </c>
      <c r="C1466" s="114"/>
      <c r="D1466" s="145">
        <v>0.6082756519317627</v>
      </c>
      <c r="E1466" s="156">
        <v>0.6082756519317627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8.4803417848888785E-5</v>
      </c>
      <c r="E1470" s="157">
        <v>8.4803417848888785E-5</v>
      </c>
    </row>
    <row r="1471" spans="1:5" ht="30">
      <c r="A1471" s="99" t="s">
        <v>3146</v>
      </c>
      <c r="B1471" s="109" t="s">
        <v>3147</v>
      </c>
      <c r="C1471" s="114"/>
      <c r="D1471" s="147">
        <v>5.631894338876009E-3</v>
      </c>
      <c r="E1471" s="158">
        <v>5.631894338876009E-3</v>
      </c>
    </row>
    <row r="1472" spans="1:5" ht="30">
      <c r="A1472" s="99" t="s">
        <v>3148</v>
      </c>
      <c r="B1472" s="109" t="s">
        <v>3149</v>
      </c>
      <c r="C1472" s="114"/>
      <c r="D1472" s="145">
        <v>0.99428325891494751</v>
      </c>
      <c r="E1472" s="156">
        <v>0.99428325891494751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0.50116437673568726</v>
      </c>
      <c r="E1483" s="156">
        <v>0.50116437673568726</v>
      </c>
    </row>
    <row r="1484" spans="1:5" ht="30">
      <c r="A1484" s="99" t="s">
        <v>3160</v>
      </c>
      <c r="B1484" s="109" t="s">
        <v>3161</v>
      </c>
      <c r="C1484" s="114"/>
      <c r="D1484" s="145">
        <v>0.49883562326431274</v>
      </c>
      <c r="E1484" s="156">
        <v>0.49883562326431274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145.80528259277344</v>
      </c>
      <c r="E1486" s="155">
        <v>145.80528259277344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51.197120666503906</v>
      </c>
      <c r="E1487" s="150">
        <v>51.197120666503906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144.16336059570312</v>
      </c>
      <c r="E1488" s="155">
        <v>144.16336059570312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5923.876953125</v>
      </c>
      <c r="E1489" s="151">
        <v>5923.876953125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5.160649299621582</v>
      </c>
      <c r="E1490" s="149">
        <v>5.160649299621582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12.237868309020996</v>
      </c>
      <c r="E1491" s="150">
        <v>12.237868309020996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12.926247596740723</v>
      </c>
      <c r="E1492" s="150">
        <v>12.926247596740723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68.837913513183594</v>
      </c>
      <c r="E1493" s="150">
        <v>68.837913513183594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0.82811069488525391</v>
      </c>
      <c r="E1494" s="156">
        <v>0.82811069488525391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9.2137530446052551E-3</v>
      </c>
      <c r="E1495" s="158">
        <v>9.2137530446052551E-3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102.26766204833984</v>
      </c>
      <c r="E1496" s="155">
        <v>102.26766204833984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300.93212890625</v>
      </c>
      <c r="E1497" s="155">
        <v>300.93212890625</v>
      </c>
    </row>
    <row r="1498" spans="1:5" ht="45">
      <c r="A1498" s="99" t="s">
        <v>3188</v>
      </c>
      <c r="B1498" s="109" t="s">
        <v>3189</v>
      </c>
      <c r="C1498" s="114"/>
      <c r="D1498" s="144">
        <v>105.28867340087891</v>
      </c>
      <c r="E1498" s="155">
        <v>105.28867340087891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2.2471288219094276E-2</v>
      </c>
      <c r="E1499" s="156">
        <v>2.2471288219094276E-2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8.4958105087280273</v>
      </c>
      <c r="E1500" s="149">
        <v>8.4958105087280273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24.999713897705078</v>
      </c>
      <c r="E1501" s="150">
        <v>24.999713897705078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5.160649299621582</v>
      </c>
      <c r="E1506" s="149">
        <v>5.160649299621582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12.926247596740723</v>
      </c>
      <c r="E1507" s="150">
        <v>12.926247596740723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836.278564453125</v>
      </c>
      <c r="E1524" s="155">
        <v>836.278564453125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158.72332763671875</v>
      </c>
      <c r="E1525" s="155">
        <v>158.72332763671875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3026.0732421875</v>
      </c>
      <c r="E1526" s="151">
        <v>3026.0732421875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418.00314331054687</v>
      </c>
      <c r="E1527" s="155">
        <v>418.00314331054687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836.278564453125</v>
      </c>
      <c r="E1528" s="155">
        <v>836.278564453125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157.15180969238281</v>
      </c>
      <c r="E1529" s="155">
        <v>157.15180969238281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3271.4150390625</v>
      </c>
      <c r="E1531" s="151">
        <v>3271.4150390625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1210.59326171875</v>
      </c>
      <c r="E1532" s="152">
        <v>1210.59326171875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3.9190521240234375</v>
      </c>
      <c r="E1533" s="149">
        <v>3.9190521240234375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1177.4000244140625</v>
      </c>
      <c r="E1534" s="152">
        <v>1177.4000244140625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1055.9381103515625</v>
      </c>
      <c r="E1535" s="152">
        <v>1055.9381103515625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56993.69921875</v>
      </c>
      <c r="E1536" s="151">
        <v>56993.69921875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427.45272827148437</v>
      </c>
      <c r="E1537" s="155">
        <v>427.45272827148437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2097.8583984375</v>
      </c>
      <c r="E1538" s="152">
        <v>2097.8583984375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1.5715122222900391</v>
      </c>
      <c r="E1540" s="149">
        <v>1.5715122222900391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838.13238525390625</v>
      </c>
      <c r="E1542" s="155">
        <v>838.13238525390625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155.59585571289062</v>
      </c>
      <c r="E1543" s="155">
        <v>155.59585571289062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3346.732177734375</v>
      </c>
      <c r="E1544" s="151">
        <v>3346.732177734375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514.99859619140625</v>
      </c>
      <c r="E1545" s="155">
        <v>514.99859619140625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838.13238525390625</v>
      </c>
      <c r="E1546" s="155">
        <v>838.13238525390625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154.0552978515625</v>
      </c>
      <c r="E1547" s="155">
        <v>154.0552978515625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535.29998779296875</v>
      </c>
      <c r="E1548" s="155">
        <v>535.29998779296875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3405.732666015625</v>
      </c>
      <c r="E1549" s="151">
        <v>3405.732666015625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1210.59326171875</v>
      </c>
      <c r="E1550" s="152">
        <v>1210.59326171875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3.9190521240234375</v>
      </c>
      <c r="E1551" s="149">
        <v>3.9190521240234375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794.86370849609375</v>
      </c>
      <c r="E1552" s="155">
        <v>794.86370849609375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762.8531494140625</v>
      </c>
      <c r="E1553" s="155">
        <v>762.8531494140625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13736.41015625</v>
      </c>
      <c r="E1554" s="151">
        <v>13736.41015625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103.02308654785156</v>
      </c>
      <c r="E1555" s="155">
        <v>103.02308654785156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1.5405570268630981</v>
      </c>
      <c r="E1558" s="149">
        <v>1.5405570268630981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833.4000244140625</v>
      </c>
      <c r="E1560" s="155">
        <v>833.4000244140625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160.31056213378906</v>
      </c>
      <c r="E1561" s="155">
        <v>160.31056213378906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2579.82080078125</v>
      </c>
      <c r="E1562" s="152">
        <v>2579.82080078125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347.52001953125</v>
      </c>
      <c r="E1563" s="155">
        <v>347.52001953125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833.4000244140625</v>
      </c>
      <c r="E1564" s="155">
        <v>833.4000244140625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158.72332763671875</v>
      </c>
      <c r="E1565" s="155">
        <v>158.72332763671875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3033.8701171875</v>
      </c>
      <c r="E1567" s="151">
        <v>3033.8701171875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1210.59326171875</v>
      </c>
      <c r="E1568" s="152">
        <v>1210.59326171875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3.9190521240234375</v>
      </c>
      <c r="E1569" s="149">
        <v>3.9190521240234375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762.85321044921875</v>
      </c>
      <c r="E1570" s="155">
        <v>762.85321044921875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510.45608520507813</v>
      </c>
      <c r="E1571" s="155">
        <v>510.45608520507813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105114.0390625</v>
      </c>
      <c r="E1572" s="151">
        <v>105114.0390625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788.35528564453125</v>
      </c>
      <c r="E1573" s="155">
        <v>788.35528564453125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1.5872339010238647</v>
      </c>
      <c r="E1576" s="149">
        <v>1.5872339010238647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713.949462890625</v>
      </c>
      <c r="E1578" s="155">
        <v>713.949462890625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33.590000152587891</v>
      </c>
      <c r="E1579" s="150">
        <v>33.590000152587891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3046.921875</v>
      </c>
      <c r="E1580" s="151">
        <v>3046.921875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324.99832153320312</v>
      </c>
      <c r="E1581" s="155">
        <v>324.99832153320312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713.949462890625</v>
      </c>
      <c r="E1582" s="155">
        <v>713.949462890625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33.257427215576172</v>
      </c>
      <c r="E1583" s="150">
        <v>33.257427215576172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3478.277099609375</v>
      </c>
      <c r="E1585" s="151">
        <v>3478.277099609375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1210.59326171875</v>
      </c>
      <c r="E1586" s="152">
        <v>1210.59326171875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3.9190521240234375</v>
      </c>
      <c r="E1587" s="149">
        <v>3.9190521240234375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1013.8223266601562</v>
      </c>
      <c r="E1588" s="152">
        <v>1013.8223266601562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819.03955078125</v>
      </c>
      <c r="E1589" s="155">
        <v>819.03955078125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85547.3828125</v>
      </c>
      <c r="E1590" s="151">
        <v>85547.3828125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641.6053466796875</v>
      </c>
      <c r="E1591" s="155">
        <v>641.6053466796875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0.33257511258125305</v>
      </c>
      <c r="E1594" s="156">
        <v>0.33257511258125305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713.949462890625</v>
      </c>
      <c r="E1596" s="155">
        <v>713.949462890625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33.257427215576172</v>
      </c>
      <c r="E1597" s="150">
        <v>33.257427215576172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3478.277099609375</v>
      </c>
      <c r="E1598" s="151">
        <v>3478.277099609375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511.00241088867187</v>
      </c>
      <c r="E1599" s="155">
        <v>511.00241088867187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713.949462890625</v>
      </c>
      <c r="E1600" s="155">
        <v>713.949462890625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32.928142547607422</v>
      </c>
      <c r="E1601" s="150">
        <v>32.928142547607422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3530.8583984375</v>
      </c>
      <c r="E1603" s="151">
        <v>3530.8583984375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1210.59326171875</v>
      </c>
      <c r="E1604" s="152">
        <v>1210.59326171875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3.9190521240234375</v>
      </c>
      <c r="E1605" s="149">
        <v>3.9190521240234375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819.03948974609375</v>
      </c>
      <c r="E1606" s="155">
        <v>819.03948974609375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794.86370849609375</v>
      </c>
      <c r="E1607" s="155">
        <v>794.86370849609375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10428.033203125</v>
      </c>
      <c r="E1608" s="151">
        <v>10428.033203125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78.210250854492188</v>
      </c>
      <c r="E1609" s="150">
        <v>78.210250854492188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0.32928222417831421</v>
      </c>
      <c r="E1612" s="156">
        <v>0.32928222417831421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836.278564453125</v>
      </c>
      <c r="E1614" s="155">
        <v>836.278564453125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157.15180969238281</v>
      </c>
      <c r="E1615" s="155">
        <v>157.15180969238281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3271.4150390625</v>
      </c>
      <c r="E1616" s="151">
        <v>3271.4150390625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489.99703979492187</v>
      </c>
      <c r="E1617" s="155">
        <v>489.99703979492187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836.278564453125</v>
      </c>
      <c r="E1618" s="155">
        <v>836.278564453125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155.59585571289062</v>
      </c>
      <c r="E1619" s="155">
        <v>155.59585571289062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3352.44677734375</v>
      </c>
      <c r="E1621" s="151">
        <v>3352.44677734375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1210.59326171875</v>
      </c>
      <c r="E1622" s="152">
        <v>1210.59326171875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3.9190521240234375</v>
      </c>
      <c r="E1623" s="149">
        <v>3.9190521240234375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1055.9381103515625</v>
      </c>
      <c r="E1624" s="152">
        <v>1055.9381103515625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1013.822265625</v>
      </c>
      <c r="E1625" s="152">
        <v>1013.822265625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18823.93359375</v>
      </c>
      <c r="E1626" s="151">
        <v>18823.93359375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141.17950439453125</v>
      </c>
      <c r="E1627" s="155">
        <v>141.17950439453125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1.5559588670730591</v>
      </c>
      <c r="E1630" s="149">
        <v>1.5559588670730591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2.0221452713012695</v>
      </c>
      <c r="E1634" s="149">
        <v>2.0221452713012695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32.928146362304687</v>
      </c>
      <c r="E1635" s="150">
        <v>32.928146362304687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534.10321044921875</v>
      </c>
      <c r="E1636" s="155">
        <v>534.10321044921875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3530.8583984375</v>
      </c>
      <c r="E1637" s="151">
        <v>3530.8583984375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713.949462890625</v>
      </c>
      <c r="E1638" s="155">
        <v>713.949462890625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30.906000137329102</v>
      </c>
      <c r="E1639" s="150">
        <v>30.906000137329102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533.2178955078125</v>
      </c>
      <c r="E1640" s="155">
        <v>533.2178955078125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3530.8583984375</v>
      </c>
      <c r="E1641" s="151">
        <v>3530.8583984375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33.590000152587891</v>
      </c>
      <c r="E1646" s="150">
        <v>33.590000152587891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478.34292602539062</v>
      </c>
      <c r="E1647" s="155">
        <v>478.34292602539062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3404.03271484375</v>
      </c>
      <c r="E1648" s="151">
        <v>3404.03271484375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33.590000152587891</v>
      </c>
      <c r="E1650" s="150">
        <v>33.590000152587891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478.34292602539062</v>
      </c>
      <c r="E1651" s="155">
        <v>478.34292602539062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3404.03271484375</v>
      </c>
      <c r="E1652" s="151">
        <v>3404.03271484375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30.600000381469727</v>
      </c>
      <c r="E1657" s="150">
        <v>30.600000381469727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476.73226928710937</v>
      </c>
      <c r="E1658" s="155">
        <v>476.73226928710937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3404.03271484375</v>
      </c>
      <c r="E1659" s="151">
        <v>3404.03271484375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30.600000381469727</v>
      </c>
      <c r="E1661" s="150">
        <v>30.600000381469727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476.73226928710937</v>
      </c>
      <c r="E1662" s="155">
        <v>476.73226928710937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3404.03271484375</v>
      </c>
      <c r="E1663" s="151">
        <v>3404.03271484375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37.367374420166016</v>
      </c>
      <c r="E1665" s="150">
        <v>37.367374420166016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156.77415466308594</v>
      </c>
      <c r="E1666" s="155">
        <v>156.77415466308594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29630.25</v>
      </c>
      <c r="E1667" s="151">
        <v>29630.25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29630.25</v>
      </c>
      <c r="E1671" s="151">
        <v>29630.25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344444.625</v>
      </c>
      <c r="E1675" s="151">
        <v>344444.625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279406.1875</v>
      </c>
      <c r="E1678" s="151">
        <v>279406.1875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98.869110107421875</v>
      </c>
      <c r="E1679" s="150">
        <v>98.869110107421875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266101.15625</v>
      </c>
      <c r="E1682" s="151">
        <v>266101.15625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269187.5</v>
      </c>
      <c r="E1683" s="151">
        <v>269187.5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98.85345458984375</v>
      </c>
      <c r="E1684" s="150">
        <v>98.85345458984375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3086.34716796875</v>
      </c>
      <c r="E1685" s="151">
        <v>3086.34716796875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2707.173828125</v>
      </c>
      <c r="E1686" s="152">
        <v>2707.173828125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379.1734619140625</v>
      </c>
      <c r="E1687" s="155">
        <v>379.1734619140625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266101.15625</v>
      </c>
      <c r="E1688" s="151">
        <v>266101.15625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98.85345458984375</v>
      </c>
      <c r="E1689" s="150">
        <v>98.85345458984375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419.10928344726562</v>
      </c>
      <c r="E1690" s="155">
        <v>419.10928344726562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139.70309448242187</v>
      </c>
      <c r="E1691" s="155">
        <v>139.70309448242187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310.45132446289062</v>
      </c>
      <c r="E1692" s="155">
        <v>310.45132446289062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98.869110107421875</v>
      </c>
      <c r="E1694" s="150">
        <v>98.869110107421875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160.15650939941406</v>
      </c>
      <c r="E1695" s="155">
        <v>160.15650939941406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534.06414794921875</v>
      </c>
      <c r="E1696" s="155">
        <v>534.06414794921875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838.13238525390625</v>
      </c>
      <c r="E1697" s="155">
        <v>838.13238525390625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279406.1875</v>
      </c>
      <c r="E1702" s="151">
        <v>279406.1875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98.869110107421875</v>
      </c>
      <c r="E1703" s="150">
        <v>98.869110107421875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266101.15625</v>
      </c>
      <c r="E1706" s="151">
        <v>266101.15625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269187.5</v>
      </c>
      <c r="E1707" s="151">
        <v>269187.5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98.85345458984375</v>
      </c>
      <c r="E1708" s="150">
        <v>98.85345458984375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3086.34716796875</v>
      </c>
      <c r="E1709" s="151">
        <v>3086.34716796875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2707.173828125</v>
      </c>
      <c r="E1710" s="152">
        <v>2707.173828125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379.1734619140625</v>
      </c>
      <c r="E1711" s="155">
        <v>379.1734619140625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22.419384002685547</v>
      </c>
      <c r="E1712" s="150">
        <v>22.419384002685547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4.9829401969909668</v>
      </c>
      <c r="E1713" s="149">
        <v>4.9829401969909668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399886.15625</v>
      </c>
      <c r="E1714" s="151">
        <v>399886.15625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12.69625186920166</v>
      </c>
      <c r="E1716" s="150">
        <v>12.69625186920166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3.936690092086792</v>
      </c>
      <c r="E1717" s="149">
        <v>3.936690092086792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318855.75</v>
      </c>
      <c r="E1718" s="151">
        <v>318855.75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35.115638732910156</v>
      </c>
      <c r="E1719" s="150">
        <v>35.115638732910156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4.9829401969909668</v>
      </c>
      <c r="E1720" s="149">
        <v>4.9829401969909668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718741.9375</v>
      </c>
      <c r="E1721" s="151">
        <v>718741.9375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37.482078552246094</v>
      </c>
      <c r="E1722" s="150">
        <v>37.482078552246094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5.9795279502868652</v>
      </c>
      <c r="E1723" s="149">
        <v>5.9795279502868652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46714368</v>
      </c>
      <c r="E1724" s="151">
        <v>46714368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54241232</v>
      </c>
      <c r="E1725" s="151">
        <v>54241232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152.52998352050781</v>
      </c>
      <c r="E1728" s="155">
        <v>152.52998352050781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152.52999877929687</v>
      </c>
      <c r="E1729" s="155">
        <v>152.52999877929687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534.06414794921875</v>
      </c>
      <c r="E1730" s="155">
        <v>534.06414794921875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838.13238525390625</v>
      </c>
      <c r="E1731" s="155">
        <v>838.13238525390625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3404.03271484375</v>
      </c>
      <c r="E1732" s="151">
        <v>3404.03271484375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837.6541748046875</v>
      </c>
      <c r="E1733" s="155">
        <v>837.6541748046875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152.52999877929687</v>
      </c>
      <c r="E1734" s="155">
        <v>152.52999877929687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3404.03271484375</v>
      </c>
      <c r="E1735" s="151">
        <v>3404.03271484375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56.080005645751953</v>
      </c>
      <c r="E1736" s="150">
        <v>56.080005645751953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3145.0048828125</v>
      </c>
      <c r="E1737" s="151">
        <v>3145.0048828125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56.080001831054688</v>
      </c>
      <c r="E1738" s="150">
        <v>56.080001831054688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384.12844848632812</v>
      </c>
      <c r="E1739" s="155">
        <v>384.12844848632812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837.6541748046875</v>
      </c>
      <c r="E1740" s="155">
        <v>837.6541748046875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3145.0048828125</v>
      </c>
      <c r="E1741" s="151">
        <v>3145.0048828125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11.495413780212402</v>
      </c>
      <c r="E1742" s="150">
        <v>11.495413780212402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1.319455448538065E-2</v>
      </c>
      <c r="E1745" s="156">
        <v>1.319455448538065E-2</v>
      </c>
    </row>
    <row r="1746" spans="1:5" ht="30">
      <c r="A1746" s="99" t="s">
        <v>3682</v>
      </c>
      <c r="B1746" s="109" t="s">
        <v>3683</v>
      </c>
      <c r="C1746" s="114"/>
      <c r="D1746" s="138">
        <v>2.7198643684387207</v>
      </c>
      <c r="E1746" s="149">
        <v>2.7198643684387207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86.436210632324219</v>
      </c>
      <c r="E1748" s="150">
        <v>86.436210632324219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86.436210632324219</v>
      </c>
      <c r="E1749" s="150">
        <v>86.436210632324219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60271.97265625</v>
      </c>
      <c r="E1750" s="151">
        <v>60271.97265625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60121.29296875</v>
      </c>
      <c r="E1751" s="151">
        <v>60121.29296875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150.67979431152344</v>
      </c>
      <c r="E1752" s="155">
        <v>150.67979431152344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56.080001831054688</v>
      </c>
      <c r="E1755" s="150">
        <v>56.080001831054688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56.080001831054688</v>
      </c>
      <c r="E1756" s="150">
        <v>56.080001831054688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384.12844848632812</v>
      </c>
      <c r="E1757" s="155">
        <v>384.12844848632812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781.56573486328125</v>
      </c>
      <c r="E1758" s="155">
        <v>781.56573486328125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3145.0048828125</v>
      </c>
      <c r="E1759" s="151">
        <v>3145.0048828125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781.56573486328125</v>
      </c>
      <c r="E1760" s="155">
        <v>781.56573486328125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56.080001831054688</v>
      </c>
      <c r="E1761" s="150">
        <v>56.080001831054688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3145.0048828125</v>
      </c>
      <c r="E1762" s="151">
        <v>3145.0048828125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33.590000152587891</v>
      </c>
      <c r="E1763" s="150">
        <v>33.590000152587891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3047.149169921875</v>
      </c>
      <c r="E1764" s="151">
        <v>3047.149169921875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33.590000152587891</v>
      </c>
      <c r="E1765" s="150">
        <v>33.590000152587891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325.08953857421875</v>
      </c>
      <c r="E1766" s="155">
        <v>325.08953857421875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781.56573486328125</v>
      </c>
      <c r="E1767" s="155">
        <v>781.56573486328125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3047.149169921875</v>
      </c>
      <c r="E1768" s="151">
        <v>3047.149169921875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16.516485214233398</v>
      </c>
      <c r="E1769" s="150">
        <v>16.516485214233398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3.0513579025864601E-2</v>
      </c>
      <c r="E1772" s="156">
        <v>3.0513579025864601E-2</v>
      </c>
    </row>
    <row r="1773" spans="1:5" ht="30">
      <c r="A1773" s="99" t="s">
        <v>3736</v>
      </c>
      <c r="B1773" s="109" t="s">
        <v>3737</v>
      </c>
      <c r="C1773" s="114"/>
      <c r="D1773" s="138">
        <v>1.6695445775985718</v>
      </c>
      <c r="E1773" s="149">
        <v>1.6695445775985718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72.038925170898438</v>
      </c>
      <c r="E1774" s="150">
        <v>72.038925170898438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72.917488098144531</v>
      </c>
      <c r="E1775" s="150">
        <v>72.917488098144531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72.917488098144531</v>
      </c>
      <c r="E1776" s="150">
        <v>72.917488098144531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21244.92578125</v>
      </c>
      <c r="E1777" s="151">
        <v>21244.92578125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21191.8125</v>
      </c>
      <c r="E1778" s="151">
        <v>21191.8125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53.112262725830078</v>
      </c>
      <c r="E1779" s="150">
        <v>53.112262725830078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30.600000381469727</v>
      </c>
      <c r="E1782" s="150">
        <v>30.600000381469727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30.600000381469727</v>
      </c>
      <c r="E1783" s="150">
        <v>30.600000381469727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532.32940673828125</v>
      </c>
      <c r="E1784" s="155">
        <v>532.32940673828125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706.34674072265625</v>
      </c>
      <c r="E1785" s="155">
        <v>706.34674072265625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3529.158203125</v>
      </c>
      <c r="E1786" s="151">
        <v>3529.158203125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706.34674072265625</v>
      </c>
      <c r="E1787" s="155">
        <v>706.34674072265625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30.600000381469727</v>
      </c>
      <c r="E1788" s="150">
        <v>30.600000381469727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3529.158203125</v>
      </c>
      <c r="E1789" s="151">
        <v>3529.158203125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16.370000839233398</v>
      </c>
      <c r="E1790" s="150">
        <v>16.370000839233398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3339.0400390625</v>
      </c>
      <c r="E1791" s="151">
        <v>3339.0400390625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16.370000839233398</v>
      </c>
      <c r="E1792" s="150">
        <v>16.370000839233398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439.05459594726562</v>
      </c>
      <c r="E1793" s="155">
        <v>439.05459594726562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706.34674072265625</v>
      </c>
      <c r="E1794" s="155">
        <v>706.34674072265625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3339.0400390625</v>
      </c>
      <c r="E1795" s="151">
        <v>3339.0400390625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38.712631225585938</v>
      </c>
      <c r="E1796" s="150">
        <v>38.712631225585938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5.7954050600528717E-2</v>
      </c>
      <c r="E1799" s="156">
        <v>5.7954050600528717E-2</v>
      </c>
    </row>
    <row r="1800" spans="1:5" ht="30">
      <c r="A1800" s="99" t="s">
        <v>3790</v>
      </c>
      <c r="B1800" s="109" t="s">
        <v>3791</v>
      </c>
      <c r="C1800" s="114"/>
      <c r="D1800" s="138">
        <v>1.8692729473114014</v>
      </c>
      <c r="E1800" s="149">
        <v>1.8692729473114014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89.212799072265625</v>
      </c>
      <c r="E1802" s="150">
        <v>89.212799072265625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89.212799072265625</v>
      </c>
      <c r="E1803" s="150">
        <v>89.212799072265625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37303.18359375</v>
      </c>
      <c r="E1804" s="151">
        <v>37303.18359375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37209.92578125</v>
      </c>
      <c r="E1805" s="151">
        <v>37209.92578125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93.25787353515625</v>
      </c>
      <c r="E1806" s="150">
        <v>93.25787353515625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16.370000839233398</v>
      </c>
      <c r="E1809" s="150">
        <v>16.370000839233398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16.370000839233398</v>
      </c>
      <c r="E1810" s="150">
        <v>16.370000839233398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439.05459594726562</v>
      </c>
      <c r="E1811" s="155">
        <v>439.05459594726562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688.60699462890625</v>
      </c>
      <c r="E1812" s="155">
        <v>688.60699462890625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3339.0400390625</v>
      </c>
      <c r="E1813" s="151">
        <v>3339.0400390625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688.60699462890625</v>
      </c>
      <c r="E1814" s="155">
        <v>688.60699462890625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16.370000839233398</v>
      </c>
      <c r="E1815" s="150">
        <v>16.370000839233398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3339.0400390625</v>
      </c>
      <c r="E1816" s="151">
        <v>3339.0400390625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9.25</v>
      </c>
      <c r="E1817" s="149">
        <v>9.25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3182.7314453125</v>
      </c>
      <c r="E1818" s="151">
        <v>3182.7314453125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9.25</v>
      </c>
      <c r="E1819" s="149">
        <v>9.25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360.9017333984375</v>
      </c>
      <c r="E1820" s="155">
        <v>360.9017333984375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688.60699462890625</v>
      </c>
      <c r="E1821" s="155">
        <v>688.60699462890625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3182.7314453125</v>
      </c>
      <c r="E1822" s="151">
        <v>3182.7314453125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59.583015441894531</v>
      </c>
      <c r="E1823" s="150">
        <v>59.583015441894531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9.9441163241863251E-2</v>
      </c>
      <c r="E1826" s="156">
        <v>9.9441163241863251E-2</v>
      </c>
    </row>
    <row r="1827" spans="1:5" ht="30">
      <c r="A1827" s="99" t="s">
        <v>3844</v>
      </c>
      <c r="B1827" s="109" t="s">
        <v>3845</v>
      </c>
      <c r="C1827" s="114"/>
      <c r="D1827" s="138">
        <v>1.7697297334671021</v>
      </c>
      <c r="E1827" s="149">
        <v>1.7697297334671021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90.270393371582031</v>
      </c>
      <c r="E1829" s="150">
        <v>90.270393371582031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90.270393371582031</v>
      </c>
      <c r="E1830" s="150">
        <v>90.270393371582031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29899.10546875</v>
      </c>
      <c r="E1831" s="151">
        <v>29899.10546875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29824.359375</v>
      </c>
      <c r="E1832" s="151">
        <v>29824.359375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74.747695922851562</v>
      </c>
      <c r="E1833" s="150">
        <v>74.747695922851562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9.25</v>
      </c>
      <c r="E1836" s="149">
        <v>9.25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9.25</v>
      </c>
      <c r="E1837" s="149">
        <v>9.25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360.9017333984375</v>
      </c>
      <c r="E1838" s="155">
        <v>360.9017333984375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617.9869384765625</v>
      </c>
      <c r="E1839" s="155">
        <v>617.9869384765625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3182.7314453125</v>
      </c>
      <c r="E1840" s="151">
        <v>3182.7314453125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617.9869384765625</v>
      </c>
      <c r="E1841" s="155">
        <v>617.9869384765625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9.25</v>
      </c>
      <c r="E1842" s="149">
        <v>9.25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3182.7314453125</v>
      </c>
      <c r="E1843" s="151">
        <v>3182.7314453125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3.6399998664855957</v>
      </c>
      <c r="E1844" s="149">
        <v>3.6399998664855957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2961.265380859375</v>
      </c>
      <c r="E1845" s="152">
        <v>2961.265380859375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3.6400001049041748</v>
      </c>
      <c r="E1846" s="149">
        <v>3.6400001049041748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247.79411315917969</v>
      </c>
      <c r="E1847" s="155">
        <v>247.79411315917969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617.9869384765625</v>
      </c>
      <c r="E1848" s="155">
        <v>617.9869384765625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2961.265380859375</v>
      </c>
      <c r="E1849" s="152">
        <v>2961.265380859375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111.92173767089844</v>
      </c>
      <c r="E1850" s="155">
        <v>111.92173767089844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0.14917142689228058</v>
      </c>
      <c r="E1853" s="156">
        <v>0.14917142689228058</v>
      </c>
    </row>
    <row r="1854" spans="1:5" ht="30">
      <c r="A1854" s="99" t="s">
        <v>3898</v>
      </c>
      <c r="B1854" s="109" t="s">
        <v>3899</v>
      </c>
      <c r="C1854" s="114"/>
      <c r="D1854" s="138">
        <v>2.5412089824676514</v>
      </c>
      <c r="E1854" s="149">
        <v>2.5412089824676514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91.508628845214844</v>
      </c>
      <c r="E1856" s="150">
        <v>91.508628845214844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91.508522033691406</v>
      </c>
      <c r="E1857" s="150">
        <v>91.508522033691406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38018.1328125</v>
      </c>
      <c r="E1858" s="151">
        <v>38018.1328125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37923.0859375</v>
      </c>
      <c r="E1859" s="151">
        <v>37923.0859375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95.045234680175781</v>
      </c>
      <c r="E1860" s="150">
        <v>95.045234680175781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3.6400001049041748</v>
      </c>
      <c r="E1863" s="149">
        <v>3.6400001049041748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3.6400001049041748</v>
      </c>
      <c r="E1864" s="149">
        <v>3.6400001049041748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247.79411315917969</v>
      </c>
      <c r="E1865" s="155">
        <v>247.79411315917969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583.6168212890625</v>
      </c>
      <c r="E1866" s="155">
        <v>583.6168212890625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2961.265380859375</v>
      </c>
      <c r="E1867" s="152">
        <v>2961.265380859375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583.6168212890625</v>
      </c>
      <c r="E1868" s="155">
        <v>583.6168212890625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3.6400001049041748</v>
      </c>
      <c r="E1869" s="149">
        <v>3.6400001049041748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2961.265380859375</v>
      </c>
      <c r="E1870" s="152">
        <v>2961.265380859375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1.3799999952316284</v>
      </c>
      <c r="E1871" s="149">
        <v>1.3799999952316284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2770.950439453125</v>
      </c>
      <c r="E1872" s="152">
        <v>2770.950439453125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1.3799999952316284</v>
      </c>
      <c r="E1873" s="149">
        <v>1.3799999952316284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148.59317016601562</v>
      </c>
      <c r="E1874" s="155">
        <v>148.59317016601562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583.6168212890625</v>
      </c>
      <c r="E1875" s="155">
        <v>583.6168212890625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2770.950439453125</v>
      </c>
      <c r="E1876" s="152">
        <v>2770.950439453125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225.96841430664062</v>
      </c>
      <c r="E1877" s="155">
        <v>225.96841430664062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0.32489749789237976</v>
      </c>
      <c r="E1880" s="156">
        <v>0.32489749789237976</v>
      </c>
    </row>
    <row r="1881" spans="1:5" ht="30">
      <c r="A1881" s="99" t="s">
        <v>3952</v>
      </c>
      <c r="B1881" s="109" t="s">
        <v>3953</v>
      </c>
      <c r="C1881" s="114"/>
      <c r="D1881" s="138">
        <v>2.6376810073852539</v>
      </c>
      <c r="E1881" s="149">
        <v>2.6376810073852539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92.475639343261719</v>
      </c>
      <c r="E1883" s="150">
        <v>92.475639343261719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92.475639343261719</v>
      </c>
      <c r="E1884" s="150">
        <v>92.475639343261719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30853.541015625</v>
      </c>
      <c r="E1885" s="151">
        <v>30853.541015625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30776.408203125</v>
      </c>
      <c r="E1886" s="151">
        <v>30776.408203125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77.133781433105469</v>
      </c>
      <c r="E1887" s="150">
        <v>77.133781433105469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1.3799999952316284</v>
      </c>
      <c r="E1890" s="149">
        <v>1.3799999952316284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1.3799999952316284</v>
      </c>
      <c r="E1891" s="149">
        <v>1.3799999952316284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148.59317016601562</v>
      </c>
      <c r="E1892" s="155">
        <v>148.59317016601562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564.1280517578125</v>
      </c>
      <c r="E1893" s="155">
        <v>564.1280517578125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2770.950439453125</v>
      </c>
      <c r="E1894" s="152">
        <v>2770.950439453125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564.1280517578125</v>
      </c>
      <c r="E1895" s="155">
        <v>564.1280517578125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1.3799999952316284</v>
      </c>
      <c r="E1896" s="149">
        <v>1.3799999952316284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2770.950439453125</v>
      </c>
      <c r="E1897" s="152">
        <v>2770.950439453125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2676.2568359375</v>
      </c>
      <c r="E1899" s="152">
        <v>2676.2568359375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98.773048400878906</v>
      </c>
      <c r="E1901" s="150">
        <v>98.773048400878906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564.1280517578125</v>
      </c>
      <c r="E1902" s="155">
        <v>564.1280517578125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2676.2568359375</v>
      </c>
      <c r="E1903" s="152">
        <v>2676.2568359375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340.71774291992187</v>
      </c>
      <c r="E1904" s="155">
        <v>340.71774291992187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0.74576127529144287</v>
      </c>
      <c r="E1907" s="156">
        <v>0.74576127529144287</v>
      </c>
    </row>
    <row r="1908" spans="1:5" ht="30">
      <c r="A1908" s="99" t="s">
        <v>4006</v>
      </c>
      <c r="B1908" s="109" t="s">
        <v>4007</v>
      </c>
      <c r="C1908" s="114"/>
      <c r="D1908" s="138">
        <v>1.7692309617996216</v>
      </c>
      <c r="E1908" s="149">
        <v>1.7692309617996216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92.320915222167969</v>
      </c>
      <c r="E1910" s="150">
        <v>92.320915222167969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92.320915222167969</v>
      </c>
      <c r="E1911" s="150">
        <v>92.320915222167969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14838.923828125</v>
      </c>
      <c r="E1912" s="151">
        <v>14838.923828125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14801.826171875</v>
      </c>
      <c r="E1913" s="151">
        <v>14801.826171875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37.097274780273437</v>
      </c>
      <c r="E1914" s="150">
        <v>37.097274780273437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98.773048400878906</v>
      </c>
      <c r="E1919" s="150">
        <v>98.773048400878906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540.45263671875</v>
      </c>
      <c r="E1920" s="155">
        <v>540.45263671875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2676.2568359375</v>
      </c>
      <c r="E1921" s="152">
        <v>2676.2568359375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540.45263671875</v>
      </c>
      <c r="E1922" s="155">
        <v>540.45263671875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2676.2568359375</v>
      </c>
      <c r="E1924" s="152">
        <v>2676.2568359375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2528.859619140625</v>
      </c>
      <c r="E1926" s="152">
        <v>2528.859619140625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540.45263671875</v>
      </c>
      <c r="E1929" s="155">
        <v>540.45263671875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2528.859619140625</v>
      </c>
      <c r="E1930" s="152">
        <v>2528.859619140625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795.9229736328125</v>
      </c>
      <c r="E1931" s="155">
        <v>795.9229736328125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1.1869176626205444</v>
      </c>
      <c r="E1934" s="149">
        <v>1.1869176626205444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91.903244018554688</v>
      </c>
      <c r="E1937" s="150">
        <v>91.903244018554688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91.903244018554688</v>
      </c>
      <c r="E1938" s="150">
        <v>91.903244018554688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22128.451171875</v>
      </c>
      <c r="E1939" s="151">
        <v>22128.451171875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22073.12890625</v>
      </c>
      <c r="E1940" s="151">
        <v>22073.12890625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55.321071624755859</v>
      </c>
      <c r="E1941" s="150">
        <v>55.321071624755859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524.05548095703125</v>
      </c>
      <c r="E1947" s="155">
        <v>524.05548095703125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2528.859619140625</v>
      </c>
      <c r="E1948" s="152">
        <v>2528.859619140625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524.05548095703125</v>
      </c>
      <c r="E1949" s="155">
        <v>524.05548095703125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2528.859619140625</v>
      </c>
      <c r="E1951" s="152">
        <v>2528.859619140625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2395.817138671875</v>
      </c>
      <c r="E1953" s="152">
        <v>2395.817138671875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524.32763671875</v>
      </c>
      <c r="E1956" s="155">
        <v>524.32763671875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2423.912109375</v>
      </c>
      <c r="E1957" s="152">
        <v>2423.912109375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2015.952392578125</v>
      </c>
      <c r="E1959" s="152">
        <v>2015.952392578125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8.9557342529296875</v>
      </c>
      <c r="E1960" s="149">
        <v>8.9557342529296875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225.10185241699219</v>
      </c>
      <c r="E1961" s="155">
        <v>225.10185241699219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2823.340576171875</v>
      </c>
      <c r="E1962" s="152">
        <v>2823.340576171875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1009.6903076171875</v>
      </c>
      <c r="E1963" s="152">
        <v>1009.6903076171875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27.913862228393555</v>
      </c>
      <c r="E1964" s="150">
        <v>27.913862228393555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27.913862228393555</v>
      </c>
      <c r="E1965" s="150">
        <v>27.913862228393555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2.923424243927002</v>
      </c>
      <c r="E1966" s="149">
        <v>2.923424243927002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69.609100341796875</v>
      </c>
      <c r="E1969" s="150">
        <v>69.609100341796875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88.091804504394531</v>
      </c>
      <c r="E1970" s="150">
        <v>88.091804504394531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15303.919921875</v>
      </c>
      <c r="E1971" s="151">
        <v>15303.919921875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15265.6611328125</v>
      </c>
      <c r="E1972" s="151">
        <v>15265.6611328125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38.259761810302734</v>
      </c>
      <c r="E1973" s="150">
        <v>38.259761810302734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152.52999877929687</v>
      </c>
      <c r="E1976" s="155">
        <v>152.52999877929687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30.600000381469727</v>
      </c>
      <c r="E1977" s="150">
        <v>30.600000381469727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534.06414794921875</v>
      </c>
      <c r="E1978" s="155">
        <v>534.06414794921875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476.73226928710937</v>
      </c>
      <c r="E1979" s="155">
        <v>476.73226928710937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3404.03271484375</v>
      </c>
      <c r="E1980" s="151">
        <v>3404.03271484375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117.33078002929687</v>
      </c>
      <c r="E1983" s="155">
        <v>117.33078002929687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30.600000381469727</v>
      </c>
      <c r="E1984" s="150">
        <v>30.600000381469727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519.0753173828125</v>
      </c>
      <c r="E1985" s="155">
        <v>519.0753173828125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476.73226928710937</v>
      </c>
      <c r="E1986" s="155">
        <v>476.73226928710937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3404.03271484375</v>
      </c>
      <c r="E1987" s="151">
        <v>3404.03271484375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33.590000152587891</v>
      </c>
      <c r="E1990" s="150">
        <v>33.590000152587891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9.25</v>
      </c>
      <c r="E1991" s="149">
        <v>9.25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325.08956909179687</v>
      </c>
      <c r="E1992" s="155">
        <v>325.08956909179687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296.936279296875</v>
      </c>
      <c r="E1993" s="155">
        <v>296.936279296875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3047.149169921875</v>
      </c>
      <c r="E1994" s="151">
        <v>3047.149169921875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91.762283325195313</v>
      </c>
      <c r="E1995" s="150">
        <v>91.762283325195313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83.895736694335938</v>
      </c>
      <c r="E1996" s="150">
        <v>83.895736694335938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671.74267578125</v>
      </c>
      <c r="E1997" s="155">
        <v>671.74267578125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734.7291259765625</v>
      </c>
      <c r="E1998" s="155">
        <v>734.7291259765625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150.411376953125</v>
      </c>
      <c r="E1999" s="155">
        <v>150.411376953125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616406.4375</v>
      </c>
      <c r="E2000" s="151">
        <v>616406.4375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154.0552978515625</v>
      </c>
      <c r="E2001" s="155">
        <v>154.0552978515625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535.29998779296875</v>
      </c>
      <c r="E2002" s="155">
        <v>535.29998779296875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838.13238525390625</v>
      </c>
      <c r="E2003" s="155">
        <v>838.13238525390625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3405.732666015625</v>
      </c>
      <c r="E2004" s="151">
        <v>3405.732666015625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161.91366577148437</v>
      </c>
      <c r="E2005" s="155">
        <v>161.91366577148437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268.22537231445312</v>
      </c>
      <c r="E2006" s="155">
        <v>268.22537231445312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835.48345947265625</v>
      </c>
      <c r="E2007" s="155">
        <v>835.48345947265625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1173.8143310546875</v>
      </c>
      <c r="E2008" s="152">
        <v>1173.8143310546875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30.906000137329102</v>
      </c>
      <c r="E2009" s="150">
        <v>30.906000137329102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533.2178955078125</v>
      </c>
      <c r="E2010" s="155">
        <v>533.2178955078125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713.949462890625</v>
      </c>
      <c r="E2011" s="155">
        <v>713.949462890625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3530.8583984375</v>
      </c>
      <c r="E2012" s="151">
        <v>3530.8583984375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33.590000152587891</v>
      </c>
      <c r="E2013" s="150">
        <v>33.590000152587891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325.08953857421875</v>
      </c>
      <c r="E2014" s="155">
        <v>325.08953857421875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713.87823486328125</v>
      </c>
      <c r="E2015" s="155">
        <v>713.87823486328125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3047.149169921875</v>
      </c>
      <c r="E2016" s="151">
        <v>3047.149169921875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873.77337646484375</v>
      </c>
      <c r="E2019" s="155">
        <v>873.77337646484375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0.39747363328933716</v>
      </c>
      <c r="E2026" s="156">
        <v>0.39747363328933716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203.08763122558594</v>
      </c>
      <c r="E2027" s="155">
        <v>203.08763122558594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681052.5</v>
      </c>
      <c r="E2043" s="151">
        <v>681052.5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326.34042358398437</v>
      </c>
      <c r="E2045" s="155">
        <v>326.34042358398437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256.30279541015625</v>
      </c>
      <c r="E2046" s="155">
        <v>256.30279541015625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0.87703430652618408</v>
      </c>
      <c r="E2050" s="156">
        <v>0.87703430652618408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311.66824340820312</v>
      </c>
      <c r="E2051" s="155">
        <v>311.66824340820312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0.11669223755598068</v>
      </c>
      <c r="E2053" s="156">
        <v>0.11669223755598068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109.59461975097656</v>
      </c>
      <c r="E2054" s="155">
        <v>109.59461975097656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0.64962369203567505</v>
      </c>
      <c r="E2055" s="156">
        <v>0.64962369203567505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199668.171875</v>
      </c>
      <c r="E2070" s="151">
        <v>199668.171875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309.2332763671875</v>
      </c>
      <c r="E2073" s="155">
        <v>309.2332763671875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0.14079098403453827</v>
      </c>
      <c r="E2080" s="156">
        <v>0.14079098403453827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65.741531372070313</v>
      </c>
      <c r="E2081" s="150">
        <v>65.741531372070313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240902.71875</v>
      </c>
      <c r="E2097" s="151">
        <v>240902.71875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1177.4000244140625</v>
      </c>
      <c r="E2099" s="152">
        <v>1177.4000244140625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1210.592529296875</v>
      </c>
      <c r="E2100" s="152">
        <v>1210.592529296875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3.9190521240234375</v>
      </c>
      <c r="E2101" s="149">
        <v>3.9190521240234375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1302.3907470703125</v>
      </c>
      <c r="E2102" s="152">
        <v>1302.3907470703125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2.1512241363525391</v>
      </c>
      <c r="E2104" s="149">
        <v>2.1512241363525391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1411.218017578125</v>
      </c>
      <c r="E2105" s="152">
        <v>1411.218017578125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246.77471923828125</v>
      </c>
      <c r="E2107" s="155">
        <v>246.77471923828125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1381.7841796875</v>
      </c>
      <c r="E2108" s="152">
        <v>1381.7841796875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0.24336357414722443</v>
      </c>
      <c r="E2109" s="156">
        <v>0.24336357414722443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935384.4375</v>
      </c>
      <c r="E2124" s="151">
        <v>935384.4375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762.8531494140625</v>
      </c>
      <c r="E2126" s="155">
        <v>762.8531494140625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1210.592529296875</v>
      </c>
      <c r="E2127" s="152">
        <v>1210.592529296875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3.9190521240234375</v>
      </c>
      <c r="E2128" s="149">
        <v>3.9190521240234375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809.881103515625</v>
      </c>
      <c r="E2129" s="155">
        <v>809.881103515625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1.7106237411499023</v>
      </c>
      <c r="E2131" s="149">
        <v>1.7106237411499023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863.20367431640625</v>
      </c>
      <c r="E2132" s="155">
        <v>863.20367431640625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246.77471923828125</v>
      </c>
      <c r="E2134" s="155">
        <v>246.77471923828125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999.19775390625</v>
      </c>
      <c r="E2135" s="155">
        <v>999.19775390625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0.3365459144115448</v>
      </c>
      <c r="E2136" s="156">
        <v>0.3365459144115448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935384.4375</v>
      </c>
      <c r="E2151" s="151">
        <v>935384.4375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510.45611572265625</v>
      </c>
      <c r="E2153" s="155">
        <v>510.45611572265625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1210.592529296875</v>
      </c>
      <c r="E2154" s="152">
        <v>1210.592529296875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3.9190521240234375</v>
      </c>
      <c r="E2155" s="149">
        <v>3.9190521240234375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496.07052612304688</v>
      </c>
      <c r="E2156" s="155">
        <v>496.07052612304688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1.3645343780517578</v>
      </c>
      <c r="E2158" s="149">
        <v>1.3645343780517578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549.29736328125</v>
      </c>
      <c r="E2159" s="155">
        <v>549.29736328125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246.77471923828125</v>
      </c>
      <c r="E2161" s="155">
        <v>246.77471923828125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757.65716552734375</v>
      </c>
      <c r="E2162" s="155">
        <v>757.65716552734375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0.44383648037910461</v>
      </c>
      <c r="E2163" s="156">
        <v>0.44383648037910461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935384.4375</v>
      </c>
      <c r="E2178" s="151">
        <v>935384.4375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358.11898803710937</v>
      </c>
      <c r="E2180" s="155">
        <v>358.11898803710937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1210.592529296875</v>
      </c>
      <c r="E2181" s="152">
        <v>1210.592529296875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3.9190521240234375</v>
      </c>
      <c r="E2182" s="149">
        <v>3.9190521240234375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317.25259399414062</v>
      </c>
      <c r="E2183" s="155">
        <v>317.25259399414062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1.1097632646560669</v>
      </c>
      <c r="E2185" s="149">
        <v>1.1097632646560669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369.122802734375</v>
      </c>
      <c r="E2186" s="155">
        <v>369.122802734375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246.77471923828125</v>
      </c>
      <c r="E2188" s="155">
        <v>246.77471923828125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611.89483642578125</v>
      </c>
      <c r="E2189" s="155">
        <v>611.89483642578125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0.5495648980140686</v>
      </c>
      <c r="E2190" s="156">
        <v>0.5495648980140686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935384.4375</v>
      </c>
      <c r="E2205" s="151">
        <v>935384.4375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1055.93798828125</v>
      </c>
      <c r="E2207" s="152">
        <v>1055.93798828125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1210.592529296875</v>
      </c>
      <c r="E2208" s="152">
        <v>1210.592529296875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3.9190521240234375</v>
      </c>
      <c r="E2209" s="149">
        <v>3.9190521240234375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1158.7066650390625</v>
      </c>
      <c r="E2210" s="152">
        <v>1158.7066650390625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2.0338327884674072</v>
      </c>
      <c r="E2212" s="149">
        <v>2.0338327884674072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1247.1680908203125</v>
      </c>
      <c r="E2213" s="152">
        <v>1247.1680908203125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246.77471923828125</v>
      </c>
      <c r="E2215" s="155">
        <v>246.77471923828125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1269.20703125</v>
      </c>
      <c r="E2216" s="152">
        <v>1269.20703125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0.26494961977005005</v>
      </c>
      <c r="E2217" s="156">
        <v>0.26494961977005005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935384.4375</v>
      </c>
      <c r="E2232" s="151">
        <v>935384.4375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14.485066413879395</v>
      </c>
      <c r="E2235" s="150">
        <v>14.485066413879395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6.594914011657238E-3</v>
      </c>
      <c r="E2242" s="158">
        <v>6.594914011657238E-3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3.0930080413818359</v>
      </c>
      <c r="E2243" s="149">
        <v>3.0930080413818359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11284.3359375</v>
      </c>
      <c r="E2259" s="151">
        <v>11284.3359375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294.74819946289062</v>
      </c>
      <c r="E2262" s="155">
        <v>294.74819946289062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0.13419607281684875</v>
      </c>
      <c r="E2269" s="156">
        <v>0.13419607281684875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62.937820434570313</v>
      </c>
      <c r="E2270" s="150">
        <v>62.937820434570313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229618.390625</v>
      </c>
      <c r="E2286" s="151">
        <v>229618.390625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141.58064270019531</v>
      </c>
      <c r="E2288" s="155">
        <v>141.58064270019531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1328.4718017578125</v>
      </c>
      <c r="E2289" s="152">
        <v>1328.4718017578125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3.9190521240234375</v>
      </c>
      <c r="E2290" s="149">
        <v>3.9190521240234375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95.924537658691406</v>
      </c>
      <c r="E2291" s="150">
        <v>95.924537658691406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3.3761980533599854</v>
      </c>
      <c r="E2292" s="149">
        <v>3.3761980533599854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0.64033377170562744</v>
      </c>
      <c r="E2293" s="156">
        <v>0.64033377170562744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125.08006286621094</v>
      </c>
      <c r="E2294" s="155">
        <v>125.08006286621094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28.987741470336914</v>
      </c>
      <c r="E2295" s="150">
        <v>28.987741470336914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246.82833862304688</v>
      </c>
      <c r="E2296" s="155">
        <v>246.82833862304688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444.82815551757813</v>
      </c>
      <c r="E2297" s="155">
        <v>444.82815551757813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0.82957923412322998</v>
      </c>
      <c r="E2298" s="156">
        <v>0.82957923412322998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68.837913513183594</v>
      </c>
      <c r="E2299" s="150">
        <v>68.837913513183594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5.160649299621582</v>
      </c>
      <c r="E2300" s="149">
        <v>5.160649299621582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12.237866401672363</v>
      </c>
      <c r="E2301" s="150">
        <v>12.237866401672363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12.926244735717773</v>
      </c>
      <c r="E2302" s="150">
        <v>12.926244735717773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0.82811069488525391</v>
      </c>
      <c r="E2304" s="156">
        <v>0.82811069488525391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9.2137521132826805E-3</v>
      </c>
      <c r="E2305" s="158">
        <v>9.2137521132826805E-3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0.46068766713142395</v>
      </c>
      <c r="E2306" s="156">
        <v>0.46068766713142395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5.9267563819885254</v>
      </c>
      <c r="E2312" s="149">
        <v>5.9267563819885254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1027248.5</v>
      </c>
      <c r="E2313" s="151">
        <v>1027248.5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794.33953857421875</v>
      </c>
      <c r="E2316" s="155">
        <v>794.33953857421875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0.36133965849876404</v>
      </c>
      <c r="E2323" s="156">
        <v>0.36133965849876404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340.72698974609375</v>
      </c>
      <c r="E2324" s="155">
        <v>340.72698974609375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619138.625</v>
      </c>
      <c r="E2340" s="151">
        <v>619138.625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141.58064270019531</v>
      </c>
      <c r="E2342" s="155">
        <v>141.58064270019531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1328.471923828125</v>
      </c>
      <c r="E2343" s="152">
        <v>1328.471923828125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2.2471288219094276E-2</v>
      </c>
      <c r="E2344" s="156">
        <v>2.2471288219094276E-2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95.924537658691406</v>
      </c>
      <c r="E2345" s="150">
        <v>95.924537658691406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3.3484838008880615</v>
      </c>
      <c r="E2346" s="149">
        <v>3.3484838008880615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0.64269804954528809</v>
      </c>
      <c r="E2347" s="156">
        <v>0.64269804954528809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125.08004760742187</v>
      </c>
      <c r="E2348" s="155">
        <v>125.08004760742187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28.987743377685547</v>
      </c>
      <c r="E2349" s="150">
        <v>28.987743377685547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246.82838439941406</v>
      </c>
      <c r="E2350" s="155">
        <v>246.82838439941406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448.50991821289062</v>
      </c>
      <c r="E2351" s="155">
        <v>448.50991821289062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0.82276934385299683</v>
      </c>
      <c r="E2352" s="156">
        <v>0.82276934385299683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68.837913513183594</v>
      </c>
      <c r="E2353" s="150">
        <v>68.837913513183594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5.160649299621582</v>
      </c>
      <c r="E2354" s="149">
        <v>5.160649299621582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12.237868309020996</v>
      </c>
      <c r="E2355" s="150">
        <v>12.237868309020996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12.926247596740723</v>
      </c>
      <c r="E2356" s="150">
        <v>12.926247596740723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0.82811069488525391</v>
      </c>
      <c r="E2358" s="156">
        <v>0.82811069488525391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9.2137530446052551E-3</v>
      </c>
      <c r="E2359" s="158">
        <v>9.2137530446052551E-3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5.9267563819885254</v>
      </c>
      <c r="E2366" s="149">
        <v>5.9267563819885254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1027248.5</v>
      </c>
      <c r="E2367" s="151">
        <v>1027248.5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140.46952819824219</v>
      </c>
      <c r="E2369" s="155">
        <v>140.46952819824219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1328.471923828125</v>
      </c>
      <c r="E2370" s="152">
        <v>1328.471923828125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2.2471288219094276E-2</v>
      </c>
      <c r="E2371" s="156">
        <v>2.2471288219094276E-2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94.922813415527344</v>
      </c>
      <c r="E2372" s="150">
        <v>94.922813415527344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3.4372563362121582</v>
      </c>
      <c r="E2373" s="149">
        <v>3.4372563362121582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0.64124828577041626</v>
      </c>
      <c r="E2374" s="156">
        <v>0.64124828577041626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123.87298583984375</v>
      </c>
      <c r="E2375" s="155">
        <v>123.87298583984375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28.987743377685547</v>
      </c>
      <c r="E2376" s="150">
        <v>28.987743377685547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246.82838439941406</v>
      </c>
      <c r="E2377" s="155">
        <v>246.82838439941406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449.59835815429687</v>
      </c>
      <c r="E2378" s="155">
        <v>449.59835815429687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0.82077747583389282</v>
      </c>
      <c r="E2379" s="156">
        <v>0.82077747583389282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68.837913513183594</v>
      </c>
      <c r="E2380" s="150">
        <v>68.837913513183594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5.160649299621582</v>
      </c>
      <c r="E2381" s="149">
        <v>5.160649299621582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12.237868309020996</v>
      </c>
      <c r="E2382" s="150">
        <v>12.237868309020996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12.926247596740723</v>
      </c>
      <c r="E2383" s="150">
        <v>12.926247596740723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0.82811069488525391</v>
      </c>
      <c r="E2385" s="156">
        <v>0.82811069488525391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9.2137530446052551E-3</v>
      </c>
      <c r="E2386" s="158">
        <v>9.2137530446052551E-3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5.9267563819885254</v>
      </c>
      <c r="E2393" s="149">
        <v>5.9267563819885254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1027248.5</v>
      </c>
      <c r="E2394" s="151">
        <v>1027248.5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145.80528259277344</v>
      </c>
      <c r="E2396" s="155">
        <v>145.80528259277344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1328.471923828125</v>
      </c>
      <c r="E2397" s="152">
        <v>1328.471923828125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2.2471288219094276E-2</v>
      </c>
      <c r="E2398" s="156">
        <v>2.2471288219094276E-2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99.747611999511719</v>
      </c>
      <c r="E2399" s="150">
        <v>99.747611999511719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3.0805838108062744</v>
      </c>
      <c r="E2400" s="149">
        <v>3.0805838108062744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0.64401960372924805</v>
      </c>
      <c r="E2401" s="156">
        <v>0.64401960372924805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129.67240905761719</v>
      </c>
      <c r="E2402" s="155">
        <v>129.67240905761719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28.987743377685547</v>
      </c>
      <c r="E2403" s="150">
        <v>28.987743377685547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246.82838439941406</v>
      </c>
      <c r="E2404" s="155">
        <v>246.82838439941406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438.01922607421875</v>
      </c>
      <c r="E2405" s="155">
        <v>438.01922607421875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0.84247493743896484</v>
      </c>
      <c r="E2406" s="156">
        <v>0.84247493743896484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68.837913513183594</v>
      </c>
      <c r="E2407" s="150">
        <v>68.837913513183594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5.160649299621582</v>
      </c>
      <c r="E2408" s="149">
        <v>5.160649299621582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12.237868309020996</v>
      </c>
      <c r="E2409" s="150">
        <v>12.237868309020996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12.926247596740723</v>
      </c>
      <c r="E2410" s="150">
        <v>12.926247596740723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0.82811069488525391</v>
      </c>
      <c r="E2412" s="156">
        <v>0.82811069488525391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9.2137530446052551E-3</v>
      </c>
      <c r="E2413" s="158">
        <v>9.2137530446052551E-3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5.9267563819885254</v>
      </c>
      <c r="E2420" s="149">
        <v>5.9267563819885254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1027248.5</v>
      </c>
      <c r="E2421" s="151">
        <v>1027248.5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873.77337646484375</v>
      </c>
      <c r="E2424" s="155">
        <v>873.77337646484375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0.39747363328933716</v>
      </c>
      <c r="E2431" s="156">
        <v>0.39747363328933716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203.61955261230469</v>
      </c>
      <c r="E2432" s="155">
        <v>203.61955261230469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681052.5</v>
      </c>
      <c r="E2448" s="151">
        <v>681052.5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873.77337646484375</v>
      </c>
      <c r="E2451" s="155">
        <v>873.77337646484375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0.39747363328933716</v>
      </c>
      <c r="E2458" s="156">
        <v>0.39747363328933716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202.64041137695312</v>
      </c>
      <c r="E2459" s="155">
        <v>202.64041137695312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681052.5</v>
      </c>
      <c r="E2475" s="151">
        <v>681052.5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309.2332763671875</v>
      </c>
      <c r="E2478" s="155">
        <v>309.2332763671875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0.14079098403453827</v>
      </c>
      <c r="E2485" s="156">
        <v>0.14079098403453827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66.030830383300781</v>
      </c>
      <c r="E2486" s="150">
        <v>66.030830383300781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240902.71875</v>
      </c>
      <c r="E2502" s="151">
        <v>240902.71875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309.2332763671875</v>
      </c>
      <c r="E2505" s="155">
        <v>309.2332763671875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0.14079098403453827</v>
      </c>
      <c r="E2512" s="156">
        <v>0.14079098403453827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66.687965393066406</v>
      </c>
      <c r="E2513" s="150">
        <v>66.687965393066406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240902.71875</v>
      </c>
      <c r="E2529" s="151">
        <v>240902.71875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819.03955078125</v>
      </c>
      <c r="E2531" s="155">
        <v>819.03955078125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1210.592529296875</v>
      </c>
      <c r="E2532" s="152">
        <v>1210.592529296875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3.9190521240234375</v>
      </c>
      <c r="E2533" s="149">
        <v>3.9190521240234375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879.63385009765625</v>
      </c>
      <c r="E2534" s="155">
        <v>879.63385009765625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1.7770342826843262</v>
      </c>
      <c r="E2536" s="149">
        <v>1.7770342826843262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935.37481689453125</v>
      </c>
      <c r="E2537" s="155">
        <v>935.37481689453125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246.77471923828125</v>
      </c>
      <c r="E2539" s="155">
        <v>246.77471923828125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1048.1591796875</v>
      </c>
      <c r="E2540" s="152">
        <v>1048.1591796875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0.3208252489566803</v>
      </c>
      <c r="E2541" s="156">
        <v>0.3208252489566803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935384.4375</v>
      </c>
      <c r="E2556" s="151">
        <v>935384.4375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794.86370849609375</v>
      </c>
      <c r="E2558" s="155">
        <v>794.86370849609375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1210.592529296875</v>
      </c>
      <c r="E2559" s="152">
        <v>1210.592529296875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3.9190521240234375</v>
      </c>
      <c r="E2560" s="149">
        <v>3.9190521240234375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849.7103271484375</v>
      </c>
      <c r="E2561" s="155">
        <v>849.7103271484375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1.7489094734191895</v>
      </c>
      <c r="E2563" s="149">
        <v>1.7489094734191895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904.2291259765625</v>
      </c>
      <c r="E2564" s="155">
        <v>904.2291259765625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246.77471923828125</v>
      </c>
      <c r="E2566" s="155">
        <v>246.77471923828125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1027.508056640625</v>
      </c>
      <c r="E2567" s="152">
        <v>1027.508056640625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0.32727327942848206</v>
      </c>
      <c r="E2568" s="156">
        <v>0.32727327942848206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935384.4375</v>
      </c>
      <c r="E2583" s="151">
        <v>935384.4375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1013.822265625</v>
      </c>
      <c r="E2585" s="152">
        <v>1013.822265625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1210.592529296875</v>
      </c>
      <c r="E2586" s="152">
        <v>1210.592529296875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3.9190521240234375</v>
      </c>
      <c r="E2587" s="149">
        <v>3.9190521240234375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1111.6624755859375</v>
      </c>
      <c r="E2588" s="152">
        <v>1111.6624755859375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1.9915391206741333</v>
      </c>
      <c r="E2590" s="149">
        <v>1.9915391206741333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1190.924072265625</v>
      </c>
      <c r="E2591" s="152">
        <v>1190.924072265625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246.77471923828125</v>
      </c>
      <c r="E2593" s="155">
        <v>246.77471923828125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1232.031494140625</v>
      </c>
      <c r="E2594" s="152">
        <v>1232.031494140625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0.27294424176216125</v>
      </c>
      <c r="E2595" s="156">
        <v>0.27294424176216125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935384.4375</v>
      </c>
      <c r="E2610" s="151">
        <v>935384.4375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285.27645874023437</v>
      </c>
      <c r="E2612" s="155">
        <v>285.27645874023437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0.40755042433738708</v>
      </c>
      <c r="E2613" s="156">
        <v>0.40755042433738708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8.9721670150756836</v>
      </c>
      <c r="E2614" s="149">
        <v>8.9721670150756836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3047.149169921875</v>
      </c>
      <c r="E2615" s="151">
        <v>3047.149169921875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499.66070556640625</v>
      </c>
      <c r="E2616" s="155">
        <v>499.66070556640625</v>
      </c>
    </row>
    <row r="2617" spans="1:5" ht="45">
      <c r="A2617" s="99" t="s">
        <v>5428</v>
      </c>
      <c r="B2617" s="109" t="s">
        <v>5429</v>
      </c>
      <c r="C2617" s="114"/>
      <c r="D2617" s="138">
        <v>1.1874319314956665</v>
      </c>
      <c r="E2617" s="149">
        <v>1.1874319314956665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6.7935079336166382E-2</v>
      </c>
      <c r="E2618" s="156">
        <v>6.7935079336166382E-2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1.9906296730041504</v>
      </c>
      <c r="E2619" s="149">
        <v>1.9906296730041504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4.1888102889060974E-2</v>
      </c>
      <c r="E2620" s="156">
        <v>4.1888102889060974E-2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1.9696270101121627E-5</v>
      </c>
      <c r="E2621" s="157">
        <v>1.9696270101121627E-5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285.17425537109375</v>
      </c>
      <c r="E2623" s="155">
        <v>285.17425537109375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0.71500086784362793</v>
      </c>
      <c r="E2624" s="156">
        <v>0.71500086784362793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9.2420339584350586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3047.149169921875</v>
      </c>
      <c r="E2626" s="151">
        <v>3047.149169921875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499.66070556640625</v>
      </c>
      <c r="E2627" s="155">
        <v>499.66070556640625</v>
      </c>
    </row>
    <row r="2628" spans="1:5" ht="30">
      <c r="A2628" s="99" t="s">
        <v>5452</v>
      </c>
      <c r="B2628" s="109" t="s">
        <v>5453</v>
      </c>
      <c r="C2628" s="114"/>
      <c r="D2628" s="138">
        <v>1.1939361095428467</v>
      </c>
      <c r="E2628" s="149">
        <v>1.1939361095428467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3.7848688662052155E-2</v>
      </c>
      <c r="E2629" s="156">
        <v>3.7848688662052155E-2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1.9893985986709595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4.1870161890983582E-2</v>
      </c>
      <c r="E2631" s="156">
        <v>4.1870161890983582E-2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1.9692981368280016E-5</v>
      </c>
      <c r="E2632" s="157">
        <v>1.9692981368280016E-5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166.803466796875</v>
      </c>
      <c r="E2633" s="155">
        <v>166.803466796875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238.801025390625</v>
      </c>
      <c r="E2634" s="155">
        <v>238.801025390625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835.48345947265625</v>
      </c>
      <c r="E2635" s="155">
        <v>835.48345947265625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2.663179874420166</v>
      </c>
      <c r="E2636" s="149">
        <v>2.663179874420166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1033.924560546875</v>
      </c>
      <c r="E2637" s="152">
        <v>1033.924560546875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-1513.56396484375</v>
      </c>
      <c r="E2638" s="152">
        <v>-1513.56396484375</v>
      </c>
    </row>
    <row r="2639" spans="1:5" ht="60">
      <c r="A2639" s="99" t="s">
        <v>5474</v>
      </c>
      <c r="B2639" s="109" t="s">
        <v>5475</v>
      </c>
      <c r="C2639" s="114"/>
      <c r="D2639" s="145">
        <v>-0.729805588722229</v>
      </c>
      <c r="E2639" s="156">
        <v>-0.729805588722229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828.259033203125</v>
      </c>
      <c r="E2640" s="155">
        <v>828.259033203125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4.628173828125</v>
      </c>
      <c r="E2641" s="149">
        <v>4.628173828125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0.64571017026901245</v>
      </c>
      <c r="E2642" s="156">
        <v>0.64571017026901245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1.1453872139099985E-4</v>
      </c>
      <c r="E2643" s="159">
        <v>1.1453872139099985E-4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10.246251106262207</v>
      </c>
      <c r="E2644" s="150">
        <v>10.246251106262207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133.96018981933594</v>
      </c>
      <c r="E2645" s="155">
        <v>133.96018981933594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650.60394287109375</v>
      </c>
      <c r="E2646" s="155">
        <v>650.60394287109375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1.6756043434143066</v>
      </c>
      <c r="E2647" s="149">
        <v>1.6756043434143066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563.72698974609375</v>
      </c>
      <c r="E2648" s="155">
        <v>563.72698974609375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-1983.7615966796875</v>
      </c>
      <c r="E2649" s="152">
        <v>-1983.7615966796875</v>
      </c>
    </row>
    <row r="2650" spans="1:5" ht="45">
      <c r="A2650" s="99" t="s">
        <v>5496</v>
      </c>
      <c r="B2650" s="109" t="s">
        <v>5497</v>
      </c>
      <c r="C2650" s="114"/>
      <c r="D2650" s="145">
        <v>-0.10127914696931839</v>
      </c>
      <c r="E2650" s="156">
        <v>-0.10127914696931839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931.85321044921875</v>
      </c>
      <c r="E2651" s="155">
        <v>931.85321044921875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4.269261360168457</v>
      </c>
      <c r="E2652" s="149">
        <v>4.269261360168457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0.68595141172409058</v>
      </c>
      <c r="E2653" s="156">
        <v>0.68595141172409058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2.0611325453501195E-4</v>
      </c>
      <c r="E2654" s="159">
        <v>2.0611325453501195E-4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9.25</v>
      </c>
      <c r="E2655" s="149">
        <v>9.25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360.9017333984375</v>
      </c>
      <c r="E2656" s="155">
        <v>360.9017333984375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28.932809829711914</v>
      </c>
      <c r="E2657" s="150">
        <v>28.932809829711914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7.3772764205932617</v>
      </c>
      <c r="E2658" s="149">
        <v>7.3772764205932617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3182.7314453125</v>
      </c>
      <c r="E2659" s="151">
        <v>3182.7314453125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635.242919921875</v>
      </c>
      <c r="E2660" s="155">
        <v>635.242919921875</v>
      </c>
    </row>
    <row r="2661" spans="1:5" ht="30">
      <c r="A2661" s="99" t="s">
        <v>5518</v>
      </c>
      <c r="B2661" s="109" t="s">
        <v>5519</v>
      </c>
      <c r="C2661" s="114"/>
      <c r="D2661" s="138">
        <v>1.2016619443893433</v>
      </c>
      <c r="E2661" s="149">
        <v>1.2016619443893433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3.2103085517883301</v>
      </c>
      <c r="E2662" s="149">
        <v>3.2103085517883301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2.1097791194915771</v>
      </c>
      <c r="E2663" s="149">
        <v>2.1097791194915771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5.0976157188415527E-2</v>
      </c>
      <c r="E2664" s="156">
        <v>5.0976157188415527E-2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2.2790565708419308E-5</v>
      </c>
      <c r="E2665" s="157">
        <v>2.2790565708419308E-5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33.590000152587891</v>
      </c>
      <c r="E2666" s="150">
        <v>33.590000152587891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325.08953857421875</v>
      </c>
      <c r="E2667" s="155">
        <v>325.08953857421875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713.87823486328125</v>
      </c>
      <c r="E2668" s="155">
        <v>713.87823486328125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6.5832109451293945</v>
      </c>
      <c r="E2669" s="149">
        <v>6.5832109451293945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3047.149169921875</v>
      </c>
      <c r="E2670" s="151">
        <v>3047.149169921875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499.66070556640625</v>
      </c>
      <c r="E2671" s="155">
        <v>499.66070556640625</v>
      </c>
    </row>
    <row r="2672" spans="1:5" ht="45">
      <c r="A2672" s="99" t="s">
        <v>5540</v>
      </c>
      <c r="B2672" s="109" t="s">
        <v>5541</v>
      </c>
      <c r="C2672" s="114"/>
      <c r="D2672" s="138">
        <v>1.1383438110351563</v>
      </c>
      <c r="E2672" s="149">
        <v>1.1383438110351563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13.144547462463379</v>
      </c>
      <c r="E2673" s="150">
        <v>13.144547462463379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2.5109977722167969</v>
      </c>
      <c r="E2674" s="149">
        <v>2.5109977722167969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5.0458185374736786E-2</v>
      </c>
      <c r="E2675" s="156">
        <v>5.0458185374736786E-2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2.111484354827553E-5</v>
      </c>
      <c r="E2676" s="157">
        <v>2.111484354827553E-5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32.928146362304687</v>
      </c>
      <c r="E2677" s="150">
        <v>32.928146362304687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534.10321044921875</v>
      </c>
      <c r="E2678" s="155">
        <v>534.10321044921875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713.949462890625</v>
      </c>
      <c r="E2679" s="155">
        <v>713.949462890625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7.2870020866394043</v>
      </c>
      <c r="E2680" s="149">
        <v>7.2870020866394043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3530.8583984375</v>
      </c>
      <c r="E2681" s="151">
        <v>3530.8583984375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983.36968994140625</v>
      </c>
      <c r="E2682" s="155">
        <v>983.36968994140625</v>
      </c>
    </row>
    <row r="2683" spans="1:5" ht="60">
      <c r="A2683" s="99" t="s">
        <v>5562</v>
      </c>
      <c r="B2683" s="109" t="s">
        <v>5563</v>
      </c>
      <c r="C2683" s="114"/>
      <c r="D2683" s="138">
        <v>1.4111387729644775</v>
      </c>
      <c r="E2683" s="149">
        <v>1.4111387729644775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9.0310325622558594</v>
      </c>
      <c r="E2684" s="149">
        <v>9.0310325622558594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2.2503550052642822</v>
      </c>
      <c r="E2685" s="149">
        <v>2.2503550052642822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7.3484510183334351E-2</v>
      </c>
      <c r="E2686" s="156">
        <v>7.3484510183334351E-2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3.0050841814954765E-5</v>
      </c>
      <c r="E2687" s="157">
        <v>3.0050841814954765E-5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648.314453125</v>
      </c>
      <c r="E2690" s="155">
        <v>648.314453125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54.980396270751953</v>
      </c>
      <c r="E2699" s="150">
        <v>54.980396270751953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241.58125305175781</v>
      </c>
      <c r="E2700" s="155">
        <v>241.58125305175781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56.088481903076172</v>
      </c>
      <c r="E2701" s="150">
        <v>56.088481903076172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2.7118163108825684</v>
      </c>
      <c r="E2702" s="149">
        <v>2.7118163108825684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1045.3377685546875</v>
      </c>
      <c r="E2703" s="152">
        <v>1045.3377685546875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-1502.1507568359375</v>
      </c>
      <c r="E2704" s="152">
        <v>-1502.1507568359375</v>
      </c>
    </row>
    <row r="2705" spans="1:5" ht="60">
      <c r="A2705" s="99" t="s">
        <v>5606</v>
      </c>
      <c r="B2705" s="109" t="s">
        <v>5607</v>
      </c>
      <c r="C2705" s="114"/>
      <c r="D2705" s="145">
        <v>-8.6901910603046417E-2</v>
      </c>
      <c r="E2705" s="156">
        <v>-8.6901910603046417E-2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813.34735107421875</v>
      </c>
      <c r="E2706" s="155">
        <v>813.34735107421875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4.759305477142334</v>
      </c>
      <c r="E2707" s="149">
        <v>4.759305477142334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0.63021141290664673</v>
      </c>
      <c r="E2708" s="156">
        <v>0.63021141290664673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1.1026234278688207E-4</v>
      </c>
      <c r="E2709" s="159">
        <v>1.1026234278688207E-4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163.53280639648437</v>
      </c>
      <c r="E2710" s="155">
        <v>163.53280639648437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268.43365478515625</v>
      </c>
      <c r="E2711" s="155">
        <v>268.43365478515625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835.48345947265625</v>
      </c>
      <c r="E2712" s="155">
        <v>835.48345947265625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2.9313602447509766</v>
      </c>
      <c r="E2713" s="149">
        <v>2.9313602447509766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1174.8143310546875</v>
      </c>
      <c r="E2714" s="152">
        <v>1174.8143310546875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-1372.6741943359375</v>
      </c>
      <c r="E2715" s="152">
        <v>-1372.6741943359375</v>
      </c>
    </row>
    <row r="2716" spans="1:5" ht="45">
      <c r="A2716" s="99" t="s">
        <v>5628</v>
      </c>
      <c r="B2716" s="109" t="s">
        <v>5629</v>
      </c>
      <c r="C2716" s="114"/>
      <c r="D2716" s="145">
        <v>-0.53992462158203125</v>
      </c>
      <c r="E2716" s="156">
        <v>-0.53992462158203125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784.681884765625</v>
      </c>
      <c r="E2717" s="155">
        <v>784.681884765625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4.9034671783447266</v>
      </c>
      <c r="E2718" s="149">
        <v>4.9034671783447266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0.61093151569366455</v>
      </c>
      <c r="E2719" s="156">
        <v>0.61093151569366455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1.0121471132151783E-4</v>
      </c>
      <c r="E2720" s="159">
        <v>1.0121471132151783E-4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152.52998352050781</v>
      </c>
      <c r="E2721" s="155">
        <v>152.52998352050781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534.06414794921875</v>
      </c>
      <c r="E2722" s="155">
        <v>534.06414794921875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838.13238525390625</v>
      </c>
      <c r="E2723" s="155">
        <v>838.13238525390625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6.4591197967529297</v>
      </c>
      <c r="E2724" s="149">
        <v>6.4591197967529297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3404.03271484375</v>
      </c>
      <c r="E2725" s="151">
        <v>3404.03271484375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856.5440673828125</v>
      </c>
      <c r="E2726" s="155">
        <v>856.5440673828125</v>
      </c>
    </row>
    <row r="2727" spans="1:5" ht="30">
      <c r="A2727" s="99" t="s">
        <v>5650</v>
      </c>
      <c r="B2727" s="109" t="s">
        <v>5651</v>
      </c>
      <c r="C2727" s="114"/>
      <c r="D2727" s="138">
        <v>1.8139698505401611</v>
      </c>
      <c r="E2727" s="149">
        <v>1.8139698505401611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45.717861175537109</v>
      </c>
      <c r="E2728" s="150">
        <v>45.717861175537109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2.7325868606567383</v>
      </c>
      <c r="E2729" s="149">
        <v>2.7325868606567383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8.4686890244483948E-2</v>
      </c>
      <c r="E2730" s="156">
        <v>8.4686890244483948E-2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3.0746894481126219E-5</v>
      </c>
      <c r="E2731" s="157">
        <v>3.0746894481126219E-5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11.440872192382813</v>
      </c>
      <c r="E2732" s="150">
        <v>11.440872192382813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45.369831085205078</v>
      </c>
      <c r="E2733" s="150">
        <v>45.369831085205078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650.60394287109375</v>
      </c>
      <c r="E2734" s="155">
        <v>650.60394287109375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0.64299243688583374</v>
      </c>
      <c r="E2735" s="156">
        <v>0.64299243688583374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190.9267578125</v>
      </c>
      <c r="E2736" s="155">
        <v>190.9267578125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-2356.561767578125</v>
      </c>
      <c r="E2737" s="152">
        <v>-2356.561767578125</v>
      </c>
    </row>
    <row r="2738" spans="1:5" ht="45">
      <c r="A2738" s="99" t="s">
        <v>5672</v>
      </c>
      <c r="B2738" s="109" t="s">
        <v>5673</v>
      </c>
      <c r="C2738" s="114"/>
      <c r="D2738" s="145">
        <v>-0.30005025863647461</v>
      </c>
      <c r="E2738" s="156">
        <v>-0.30005025863647461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990.55950927734375</v>
      </c>
      <c r="E2739" s="155">
        <v>990.55950927734375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4.1769518852233887</v>
      </c>
      <c r="E2740" s="149">
        <v>4.1769518852233887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0.63629007339477539</v>
      </c>
      <c r="E2741" s="156">
        <v>0.63629007339477539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5.9169530868530273E-4</v>
      </c>
      <c r="E2742" s="159">
        <v>5.9169530868530273E-4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56.080001831054688</v>
      </c>
      <c r="E2743" s="150">
        <v>56.080001831054688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384.12844848632812</v>
      </c>
      <c r="E2744" s="155">
        <v>384.12844848632812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837.6541748046875</v>
      </c>
      <c r="E2745" s="155">
        <v>837.6541748046875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6.5217227935791016</v>
      </c>
      <c r="E2746" s="149">
        <v>6.5217227935791016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3145.0048828125</v>
      </c>
      <c r="E2747" s="151">
        <v>3145.0048828125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597.5162353515625</v>
      </c>
      <c r="E2748" s="155">
        <v>597.5162353515625</v>
      </c>
    </row>
    <row r="2749" spans="1:5" ht="30">
      <c r="A2749" s="99" t="s">
        <v>5694</v>
      </c>
      <c r="B2749" s="109" t="s">
        <v>5695</v>
      </c>
      <c r="C2749" s="114"/>
      <c r="D2749" s="138">
        <v>1.2230832576751709</v>
      </c>
      <c r="E2749" s="149">
        <v>1.2230832576751709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20.241277694702148</v>
      </c>
      <c r="E2750" s="150">
        <v>20.241277694702148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2.5706393718719482</v>
      </c>
      <c r="E2751" s="149">
        <v>2.5706393718719482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5.8874219655990601E-2</v>
      </c>
      <c r="E2752" s="156">
        <v>5.8874219655990601E-2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2.3684578991378658E-5</v>
      </c>
      <c r="E2753" s="157">
        <v>2.3684578991378658E-5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56.080001831054688</v>
      </c>
      <c r="E2754" s="150">
        <v>56.080001831054688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384.12844848632812</v>
      </c>
      <c r="E2755" s="155">
        <v>384.12844848632812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781.56573486328125</v>
      </c>
      <c r="E2756" s="155">
        <v>781.56573486328125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6.5217227935791016</v>
      </c>
      <c r="E2757" s="149">
        <v>6.5217227935791016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3145.0048828125</v>
      </c>
      <c r="E2758" s="151">
        <v>3145.0048828125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597.5162353515625</v>
      </c>
      <c r="E2759" s="155">
        <v>597.5162353515625</v>
      </c>
    </row>
    <row r="2760" spans="1:5" ht="30">
      <c r="A2760" s="99" t="s">
        <v>5716</v>
      </c>
      <c r="B2760" s="109" t="s">
        <v>5717</v>
      </c>
      <c r="C2760" s="114"/>
      <c r="D2760" s="138">
        <v>1.2230832576751709</v>
      </c>
      <c r="E2760" s="149">
        <v>1.2230832576751709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20.241277694702148</v>
      </c>
      <c r="E2761" s="150">
        <v>20.241277694702148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2.5706393718719482</v>
      </c>
      <c r="E2762" s="149">
        <v>2.5706393718719482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5.8874219655990601E-2</v>
      </c>
      <c r="E2763" s="156">
        <v>5.8874219655990601E-2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2.3684578991378658E-5</v>
      </c>
      <c r="E2764" s="157">
        <v>2.3684578991378658E-5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56.080001831054688</v>
      </c>
      <c r="E2765" s="150">
        <v>56.080001831054688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384.12844848632812</v>
      </c>
      <c r="E2766" s="155">
        <v>384.12844848632812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56.088481903076172</v>
      </c>
      <c r="E2767" s="150">
        <v>56.088481903076172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6.5217227935791016</v>
      </c>
      <c r="E2768" s="149">
        <v>6.5217227935791016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3145.0048828125</v>
      </c>
      <c r="E2769" s="151">
        <v>3145.0048828125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597.5162353515625</v>
      </c>
      <c r="E2770" s="155">
        <v>597.5162353515625</v>
      </c>
    </row>
    <row r="2771" spans="1:5" ht="30">
      <c r="A2771" s="99" t="s">
        <v>5738</v>
      </c>
      <c r="B2771" s="109" t="s">
        <v>5739</v>
      </c>
      <c r="C2771" s="114"/>
      <c r="D2771" s="138">
        <v>1.2230832576751709</v>
      </c>
      <c r="E2771" s="149">
        <v>1.2230832576751709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20.241277694702148</v>
      </c>
      <c r="E2772" s="150">
        <v>20.241277694702148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2.5706393718719482</v>
      </c>
      <c r="E2773" s="149">
        <v>2.5706393718719482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5.8874219655990601E-2</v>
      </c>
      <c r="E2774" s="156">
        <v>5.8874219655990601E-2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2.3684578991378658E-5</v>
      </c>
      <c r="E2775" s="157">
        <v>2.3684578991378658E-5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33.590000152587891</v>
      </c>
      <c r="E2776" s="150">
        <v>33.590000152587891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325.08953857421875</v>
      </c>
      <c r="E2777" s="155">
        <v>325.08953857421875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781.56573486328125</v>
      </c>
      <c r="E2778" s="155">
        <v>781.56573486328125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6.5832109451293945</v>
      </c>
      <c r="E2779" s="149">
        <v>6.5832109451293945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3047.149169921875</v>
      </c>
      <c r="E2780" s="151">
        <v>3047.149169921875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499.66070556640625</v>
      </c>
      <c r="E2781" s="155">
        <v>499.66070556640625</v>
      </c>
    </row>
    <row r="2782" spans="1:5" ht="30">
      <c r="A2782" s="99" t="s">
        <v>5760</v>
      </c>
      <c r="B2782" s="109" t="s">
        <v>5761</v>
      </c>
      <c r="C2782" s="114"/>
      <c r="D2782" s="138">
        <v>1.1383438110351563</v>
      </c>
      <c r="E2782" s="149">
        <v>1.1383438110351563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13.144547462463379</v>
      </c>
      <c r="E2783" s="150">
        <v>13.144547462463379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2.5109977722167969</v>
      </c>
      <c r="E2784" s="149">
        <v>2.5109977722167969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5.0458185374736786E-2</v>
      </c>
      <c r="E2785" s="156">
        <v>5.0458185374736786E-2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2.111484354827553E-5</v>
      </c>
      <c r="E2786" s="157">
        <v>2.111484354827553E-5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33.590000152587891</v>
      </c>
      <c r="E2787" s="150">
        <v>33.590000152587891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325.08953857421875</v>
      </c>
      <c r="E2788" s="155">
        <v>325.08953857421875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715.00079345703125</v>
      </c>
      <c r="E2789" s="155">
        <v>715.00079345703125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6.5832109451293945</v>
      </c>
      <c r="E2790" s="149">
        <v>6.5832109451293945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3047.149169921875</v>
      </c>
      <c r="E2791" s="151">
        <v>3047.149169921875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499.66070556640625</v>
      </c>
      <c r="E2792" s="155">
        <v>499.66070556640625</v>
      </c>
    </row>
    <row r="2793" spans="1:5" ht="30">
      <c r="A2793" s="99" t="s">
        <v>5782</v>
      </c>
      <c r="B2793" s="109" t="s">
        <v>5783</v>
      </c>
      <c r="C2793" s="114"/>
      <c r="D2793" s="138">
        <v>1.1383438110351563</v>
      </c>
      <c r="E2793" s="149">
        <v>1.1383438110351563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13.144547462463379</v>
      </c>
      <c r="E2794" s="150">
        <v>13.144547462463379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2.5109977722167969</v>
      </c>
      <c r="E2795" s="149">
        <v>2.5109977722167969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5.0458185374736786E-2</v>
      </c>
      <c r="E2796" s="156">
        <v>5.0458185374736786E-2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2.111484354827553E-5</v>
      </c>
      <c r="E2797" s="157">
        <v>2.111484354827553E-5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33.590000152587891</v>
      </c>
      <c r="E2798" s="150">
        <v>33.590000152587891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325.08953857421875</v>
      </c>
      <c r="E2799" s="155">
        <v>325.08953857421875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713.87823486328125</v>
      </c>
      <c r="E2800" s="155">
        <v>713.87823486328125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6.5832109451293945</v>
      </c>
      <c r="E2801" s="149">
        <v>6.5832109451293945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3047.149169921875</v>
      </c>
      <c r="E2802" s="151">
        <v>3047.149169921875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499.66070556640625</v>
      </c>
      <c r="E2803" s="155">
        <v>499.66070556640625</v>
      </c>
    </row>
    <row r="2804" spans="1:5" ht="30">
      <c r="A2804" s="99" t="s">
        <v>5804</v>
      </c>
      <c r="B2804" s="109" t="s">
        <v>5805</v>
      </c>
      <c r="C2804" s="114"/>
      <c r="D2804" s="138">
        <v>1.1383438110351563</v>
      </c>
      <c r="E2804" s="149">
        <v>1.1383438110351563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13.144547462463379</v>
      </c>
      <c r="E2805" s="150">
        <v>13.144547462463379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2.5109977722167969</v>
      </c>
      <c r="E2806" s="149">
        <v>2.5109977722167969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5.0458185374736786E-2</v>
      </c>
      <c r="E2807" s="156">
        <v>5.0458185374736786E-2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2.111484354827553E-5</v>
      </c>
      <c r="E2808" s="157">
        <v>2.111484354827553E-5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33.590000152587891</v>
      </c>
      <c r="E2809" s="150">
        <v>33.590000152587891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325.08953857421875</v>
      </c>
      <c r="E2810" s="155">
        <v>325.08953857421875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61.418380737304688</v>
      </c>
      <c r="E2811" s="150">
        <v>61.418380737304688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6.5832109451293945</v>
      </c>
      <c r="E2812" s="149">
        <v>6.5832109451293945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3047.149169921875</v>
      </c>
      <c r="E2813" s="151">
        <v>3047.149169921875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499.66070556640625</v>
      </c>
      <c r="E2814" s="155">
        <v>499.66070556640625</v>
      </c>
    </row>
    <row r="2815" spans="1:5" ht="30">
      <c r="A2815" s="99" t="s">
        <v>5826</v>
      </c>
      <c r="B2815" s="109" t="s">
        <v>5827</v>
      </c>
      <c r="C2815" s="114"/>
      <c r="D2815" s="138">
        <v>1.1383438110351563</v>
      </c>
      <c r="E2815" s="149">
        <v>1.1383438110351563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13.144547462463379</v>
      </c>
      <c r="E2816" s="150">
        <v>13.144547462463379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2.5109977722167969</v>
      </c>
      <c r="E2817" s="149">
        <v>2.5109977722167969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5.0458185374736786E-2</v>
      </c>
      <c r="E2818" s="156">
        <v>5.0458185374736786E-2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2.111484354827553E-5</v>
      </c>
      <c r="E2819" s="157">
        <v>2.111484354827553E-5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152.52998352050781</v>
      </c>
      <c r="E2820" s="155">
        <v>152.52998352050781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534.06414794921875</v>
      </c>
      <c r="E2821" s="155">
        <v>534.06414794921875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838.13238525390625</v>
      </c>
      <c r="E2822" s="155">
        <v>838.13238525390625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6.4591197967529297</v>
      </c>
      <c r="E2823" s="149">
        <v>6.4591197967529297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3404.03271484375</v>
      </c>
      <c r="E2824" s="151">
        <v>3404.03271484375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856.5440673828125</v>
      </c>
      <c r="E2825" s="155">
        <v>856.5440673828125</v>
      </c>
    </row>
    <row r="2826" spans="1:5" ht="30">
      <c r="A2826" s="99" t="s">
        <v>5848</v>
      </c>
      <c r="B2826" s="109" t="s">
        <v>5849</v>
      </c>
      <c r="C2826" s="114"/>
      <c r="D2826" s="138">
        <v>1.8139698505401611</v>
      </c>
      <c r="E2826" s="149">
        <v>1.8139698505401611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45.717861175537109</v>
      </c>
      <c r="E2827" s="150">
        <v>45.717861175537109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2.7325868606567383</v>
      </c>
      <c r="E2828" s="149">
        <v>2.7325868606567383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8.4686890244483948E-2</v>
      </c>
      <c r="E2829" s="156">
        <v>8.4686890244483948E-2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3.0746894481126219E-5</v>
      </c>
      <c r="E2830" s="157">
        <v>3.0746894481126219E-5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32.931373596191406</v>
      </c>
      <c r="E2831" s="150">
        <v>32.931373596191406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323.98184204101562</v>
      </c>
      <c r="E2832" s="155">
        <v>323.98184204101562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61.418380737304688</v>
      </c>
      <c r="E2833" s="150">
        <v>61.418380737304688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6.5900001525878906</v>
      </c>
      <c r="E2834" s="149">
        <v>6.5900001525878906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3046.1494140625</v>
      </c>
      <c r="E2835" s="151">
        <v>3046.1494140625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498.66073608398437</v>
      </c>
      <c r="E2836" s="155">
        <v>498.66073608398437</v>
      </c>
    </row>
    <row r="2837" spans="1:5" ht="45">
      <c r="A2837" s="99" t="s">
        <v>5870</v>
      </c>
      <c r="B2837" s="109" t="s">
        <v>5871</v>
      </c>
      <c r="C2837" s="114"/>
      <c r="D2837" s="138">
        <v>1.137295126914978</v>
      </c>
      <c r="E2837" s="149">
        <v>1.137295126914978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12.896742820739746</v>
      </c>
      <c r="E2838" s="150">
        <v>12.896742820739746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2.5034964084625244</v>
      </c>
      <c r="E2839" s="149">
        <v>2.5034964084625244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5.0253491848707199E-2</v>
      </c>
      <c r="E2840" s="156">
        <v>5.0253491848707199E-2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2.1069459762657061E-5</v>
      </c>
      <c r="E2841" s="157">
        <v>2.1069459762657061E-5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170.1395263671875</v>
      </c>
      <c r="E2842" s="155">
        <v>170.1395263671875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201.15837097167969</v>
      </c>
      <c r="E2843" s="155">
        <v>201.15837097167969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835.48345947265625</v>
      </c>
      <c r="E2844" s="155">
        <v>835.48345947265625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2.3180711269378662</v>
      </c>
      <c r="E2845" s="149">
        <v>2.3180711269378662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864.08154296875</v>
      </c>
      <c r="E2846" s="155">
        <v>864.08154296875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-1683.406982421875</v>
      </c>
      <c r="E2847" s="152">
        <v>-1683.406982421875</v>
      </c>
    </row>
    <row r="2848" spans="1:5" ht="60">
      <c r="A2848" s="99" t="s">
        <v>5892</v>
      </c>
      <c r="B2848" s="109" t="s">
        <v>5893</v>
      </c>
      <c r="C2848" s="114"/>
      <c r="D2848" s="145">
        <v>-0.9655115008354187</v>
      </c>
      <c r="E2848" s="156">
        <v>-0.9655115008354187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874.6551513671875</v>
      </c>
      <c r="E2849" s="155">
        <v>874.6551513671875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4.4197721481323242</v>
      </c>
      <c r="E2850" s="149">
        <v>4.4197721481323242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0.67630058526992798</v>
      </c>
      <c r="E2851" s="156">
        <v>0.67630058526992798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1.3659887190442532E-4</v>
      </c>
      <c r="E2852" s="159">
        <v>1.3659887190442532E-4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32.931381225585937</v>
      </c>
      <c r="E2853" s="150">
        <v>32.931381225585937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206.76092529296875</v>
      </c>
      <c r="E2854" s="155">
        <v>206.76092529296875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117.50686645507812</v>
      </c>
      <c r="E2855" s="155">
        <v>117.50686645507812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2.3919143676757813</v>
      </c>
      <c r="E2856" s="149">
        <v>2.3919143676757813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883.52227783203125</v>
      </c>
      <c r="E2857" s="155">
        <v>883.52227783203125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-1663.96630859375</v>
      </c>
      <c r="E2858" s="152">
        <v>-1663.96630859375</v>
      </c>
    </row>
    <row r="2859" spans="1:5" ht="60">
      <c r="A2859" s="99" t="s">
        <v>5914</v>
      </c>
      <c r="B2859" s="109" t="s">
        <v>5915</v>
      </c>
      <c r="C2859" s="114"/>
      <c r="D2859" s="145">
        <v>-8.4541536867618561E-2</v>
      </c>
      <c r="E2859" s="156">
        <v>-8.4541536867618561E-2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857.888427734375</v>
      </c>
      <c r="E2860" s="155">
        <v>857.888427734375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4.5225725173950195</v>
      </c>
      <c r="E2861" s="149">
        <v>4.5225725173950195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0.66057813167572021</v>
      </c>
      <c r="E2862" s="156">
        <v>0.66057813167572021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1.2942151806782931E-4</v>
      </c>
      <c r="E2863" s="159">
        <v>1.2942151806782931E-4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9.25</v>
      </c>
      <c r="E2864" s="149">
        <v>9.25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360.9017333984375</v>
      </c>
      <c r="E2865" s="155">
        <v>360.9017333984375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617.9869384765625</v>
      </c>
      <c r="E2866" s="155">
        <v>617.9869384765625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7.3772764205932617</v>
      </c>
      <c r="E2867" s="149">
        <v>7.3772764205932617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3182.7314453125</v>
      </c>
      <c r="E2868" s="151">
        <v>3182.7314453125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635.242919921875</v>
      </c>
      <c r="E2869" s="155">
        <v>635.242919921875</v>
      </c>
    </row>
    <row r="2870" spans="1:5" ht="30">
      <c r="A2870" s="99" t="s">
        <v>5936</v>
      </c>
      <c r="B2870" s="109" t="s">
        <v>5937</v>
      </c>
      <c r="C2870" s="114"/>
      <c r="D2870" s="138">
        <v>1.2016619443893433</v>
      </c>
      <c r="E2870" s="149">
        <v>1.2016619443893433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3.2103085517883301</v>
      </c>
      <c r="E2871" s="149">
        <v>3.2103085517883301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2.1097791194915771</v>
      </c>
      <c r="E2872" s="149">
        <v>2.1097791194915771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5.0976157188415527E-2</v>
      </c>
      <c r="E2873" s="156">
        <v>5.0976157188415527E-2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2.2790565708419308E-5</v>
      </c>
      <c r="E2874" s="157">
        <v>2.2790565708419308E-5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30.600000381469727</v>
      </c>
      <c r="E2875" s="150">
        <v>30.600000381469727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532.32940673828125</v>
      </c>
      <c r="E2876" s="155">
        <v>532.32940673828125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706.34674072265625</v>
      </c>
      <c r="E2877" s="155">
        <v>706.34674072265625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7.3180360794067383</v>
      </c>
      <c r="E2878" s="149">
        <v>7.3180360794067383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3529.158203125</v>
      </c>
      <c r="E2879" s="151">
        <v>3529.158203125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981.669677734375</v>
      </c>
      <c r="E2880" s="155">
        <v>981.669677734375</v>
      </c>
    </row>
    <row r="2881" spans="1:5" ht="30">
      <c r="A2881" s="99" t="s">
        <v>5958</v>
      </c>
      <c r="B2881" s="109" t="s">
        <v>5959</v>
      </c>
      <c r="C2881" s="114"/>
      <c r="D2881" s="138">
        <v>1.4055819511413574</v>
      </c>
      <c r="E2881" s="149">
        <v>1.4055819511413574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8.3993978500366211</v>
      </c>
      <c r="E2882" s="149">
        <v>8.3993978500366211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2.2425906658172607</v>
      </c>
      <c r="E2883" s="149">
        <v>2.2425906658172607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7.309269905090332E-2</v>
      </c>
      <c r="E2884" s="156">
        <v>7.309269905090332E-2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2.9970564355608076E-5</v>
      </c>
      <c r="E2885" s="157">
        <v>2.9970564355608076E-5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30.600000381469727</v>
      </c>
      <c r="E2886" s="150">
        <v>30.600000381469727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532.32940673828125</v>
      </c>
      <c r="E2887" s="155">
        <v>532.32940673828125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706.34674072265625</v>
      </c>
      <c r="E2888" s="155">
        <v>706.34674072265625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7.3180360794067383</v>
      </c>
      <c r="E2889" s="149">
        <v>7.3180360794067383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3529.158203125</v>
      </c>
      <c r="E2890" s="151">
        <v>3529.158203125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981.66961669921875</v>
      </c>
      <c r="E2891" s="155">
        <v>981.66961669921875</v>
      </c>
    </row>
    <row r="2892" spans="1:5" ht="30">
      <c r="A2892" s="99" t="s">
        <v>5980</v>
      </c>
      <c r="B2892" s="109" t="s">
        <v>5981</v>
      </c>
      <c r="C2892" s="114"/>
      <c r="D2892" s="138">
        <v>1.4055819511413574</v>
      </c>
      <c r="E2892" s="149">
        <v>1.4055819511413574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8.3993978500366211</v>
      </c>
      <c r="E2893" s="149">
        <v>8.3993978500366211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2.2425906658172607</v>
      </c>
      <c r="E2894" s="149">
        <v>2.2425906658172607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7.309269905090332E-2</v>
      </c>
      <c r="E2895" s="156">
        <v>7.309269905090332E-2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2.9970564355608076E-5</v>
      </c>
      <c r="E2896" s="157">
        <v>2.9970564355608076E-5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16.370000839233398</v>
      </c>
      <c r="E2897" s="150">
        <v>16.370000839233398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439.05459594726562</v>
      </c>
      <c r="E2898" s="155">
        <v>439.05459594726562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706.34674072265625</v>
      </c>
      <c r="E2899" s="155">
        <v>706.34674072265625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7.3505425453186035</v>
      </c>
      <c r="E2900" s="149">
        <v>7.3505425453186035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3339.0400390625</v>
      </c>
      <c r="E2901" s="151">
        <v>3339.0400390625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791.55145263671875</v>
      </c>
      <c r="E2902" s="155">
        <v>791.55145263671875</v>
      </c>
    </row>
    <row r="2903" spans="1:5" ht="30">
      <c r="A2903" s="99" t="s">
        <v>6002</v>
      </c>
      <c r="B2903" s="109" t="s">
        <v>6003</v>
      </c>
      <c r="C2903" s="114"/>
      <c r="D2903" s="138">
        <v>1.2826663255691528</v>
      </c>
      <c r="E2903" s="149">
        <v>1.2826663255691528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5.0683093070983887</v>
      </c>
      <c r="E2904" s="149">
        <v>5.0683093070983887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2.1635186672210693</v>
      </c>
      <c r="E2905" s="149">
        <v>2.1635186672210693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6.059645488858223E-2</v>
      </c>
      <c r="E2906" s="156">
        <v>6.059645488858223E-2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2.6064810299430974E-5</v>
      </c>
      <c r="E2907" s="157">
        <v>2.6064810299430974E-5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16.370000839233398</v>
      </c>
      <c r="E2908" s="150">
        <v>16.370000839233398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439.05459594726562</v>
      </c>
      <c r="E2909" s="155">
        <v>439.05459594726562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688.60699462890625</v>
      </c>
      <c r="E2910" s="155">
        <v>688.60699462890625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7.3505425453186035</v>
      </c>
      <c r="E2911" s="149">
        <v>7.3505425453186035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3339.0400390625</v>
      </c>
      <c r="E2912" s="151">
        <v>3339.0400390625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791.55145263671875</v>
      </c>
      <c r="E2913" s="155">
        <v>791.55145263671875</v>
      </c>
    </row>
    <row r="2914" spans="1:5" ht="30">
      <c r="A2914" s="99" t="s">
        <v>6024</v>
      </c>
      <c r="B2914" s="109" t="s">
        <v>6025</v>
      </c>
      <c r="C2914" s="114"/>
      <c r="D2914" s="138">
        <v>1.2826663255691528</v>
      </c>
      <c r="E2914" s="149">
        <v>1.2826663255691528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5.0683093070983887</v>
      </c>
      <c r="E2915" s="149">
        <v>5.0683093070983887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2.1635186672210693</v>
      </c>
      <c r="E2916" s="149">
        <v>2.1635186672210693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6.059645488858223E-2</v>
      </c>
      <c r="E2917" s="156">
        <v>6.059645488858223E-2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2.6064810299430974E-5</v>
      </c>
      <c r="E2918" s="157">
        <v>2.6064810299430974E-5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16.370000839233398</v>
      </c>
      <c r="E2919" s="150">
        <v>16.370000839233398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439.05459594726562</v>
      </c>
      <c r="E2920" s="155">
        <v>439.05459594726562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17.739725112915039</v>
      </c>
      <c r="E2921" s="150">
        <v>17.739725112915039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7.3505425453186035</v>
      </c>
      <c r="E2922" s="149">
        <v>7.3505425453186035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3339.0400390625</v>
      </c>
      <c r="E2923" s="151">
        <v>3339.0400390625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791.55145263671875</v>
      </c>
      <c r="E2924" s="155">
        <v>791.55145263671875</v>
      </c>
    </row>
    <row r="2925" spans="1:5" ht="30">
      <c r="A2925" s="99" t="s">
        <v>6046</v>
      </c>
      <c r="B2925" s="109" t="s">
        <v>6047</v>
      </c>
      <c r="C2925" s="114"/>
      <c r="D2925" s="138">
        <v>1.2826663255691528</v>
      </c>
      <c r="E2925" s="149">
        <v>1.2826663255691528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5.0683093070983887</v>
      </c>
      <c r="E2926" s="149">
        <v>5.0683093070983887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2.1635186672210693</v>
      </c>
      <c r="E2927" s="149">
        <v>2.1635186672210693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6.059645488858223E-2</v>
      </c>
      <c r="E2928" s="156">
        <v>6.059645488858223E-2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2.6064810299430974E-5</v>
      </c>
      <c r="E2929" s="157">
        <v>2.6064810299430974E-5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16.370000839233398</v>
      </c>
      <c r="E2930" s="150">
        <v>16.370000839233398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525.97064208984375</v>
      </c>
      <c r="E2931" s="155">
        <v>525.97064208984375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7.6027393341064453</v>
      </c>
      <c r="E2932" s="149">
        <v>7.6027393341064453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7.6023850440979004</v>
      </c>
      <c r="E2933" s="149">
        <v>7.6023850440979004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3529.158203125</v>
      </c>
      <c r="E2934" s="151">
        <v>3529.158203125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981.66961669921875</v>
      </c>
      <c r="E2935" s="155">
        <v>981.66961669921875</v>
      </c>
    </row>
    <row r="2936" spans="1:5" ht="30">
      <c r="A2936" s="99" t="s">
        <v>6068</v>
      </c>
      <c r="B2936" s="109" t="s">
        <v>6069</v>
      </c>
      <c r="C2936" s="114"/>
      <c r="D2936" s="138">
        <v>1.3811770677566528</v>
      </c>
      <c r="E2936" s="149">
        <v>1.3811770677566528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4.487889289855957</v>
      </c>
      <c r="E2937" s="149">
        <v>4.487889289855957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2.1961510181427002</v>
      </c>
      <c r="E2938" s="149">
        <v>2.1961510181427002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7.1285761892795563E-2</v>
      </c>
      <c r="E2939" s="156">
        <v>7.1285761892795563E-2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2.96716061711777E-5</v>
      </c>
      <c r="E2940" s="157">
        <v>2.96716061711777E-5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16.370000839233398</v>
      </c>
      <c r="E2941" s="150">
        <v>16.370000839233398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465.24093627929687</v>
      </c>
      <c r="E2942" s="155">
        <v>465.24093627929687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25.342464447021484</v>
      </c>
      <c r="E2943" s="150">
        <v>25.342464447021484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7.4291863441467285</v>
      </c>
      <c r="E2944" s="149">
        <v>7.4291863441467285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3396.07568359375</v>
      </c>
      <c r="E2945" s="151">
        <v>3396.07568359375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848.58697509765625</v>
      </c>
      <c r="E2946" s="155">
        <v>848.58697509765625</v>
      </c>
    </row>
    <row r="2947" spans="1:5" ht="30">
      <c r="A2947" s="99" t="s">
        <v>6090</v>
      </c>
      <c r="B2947" s="109" t="s">
        <v>6091</v>
      </c>
      <c r="C2947" s="114"/>
      <c r="D2947" s="138">
        <v>1.3122196197509766</v>
      </c>
      <c r="E2947" s="149">
        <v>1.3122196197509766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4.8771023750305176</v>
      </c>
      <c r="E2948" s="149">
        <v>4.8771023750305176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2.1705214977264404</v>
      </c>
      <c r="E2949" s="149">
        <v>2.1705214977264404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6.3741214573383331E-2</v>
      </c>
      <c r="E2950" s="156">
        <v>6.3741214573383331E-2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2.715978553169407E-5</v>
      </c>
      <c r="E2951" s="157">
        <v>2.715978553169407E-5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16.049028396606445</v>
      </c>
      <c r="E2952" s="150">
        <v>16.049028396606445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181.85214233398438</v>
      </c>
      <c r="E2953" s="155">
        <v>181.85214233398438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142.84931945800781</v>
      </c>
      <c r="E2954" s="155">
        <v>142.84931945800781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2.1566853523254395</v>
      </c>
      <c r="E2955" s="149">
        <v>2.1566853523254395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771.57159423828125</v>
      </c>
      <c r="E2956" s="155">
        <v>771.57159423828125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-1775.9168701171875</v>
      </c>
      <c r="E2957" s="152">
        <v>-1775.9168701171875</v>
      </c>
    </row>
    <row r="2958" spans="1:5" ht="45">
      <c r="A2958" s="99" t="s">
        <v>6112</v>
      </c>
      <c r="B2958" s="109" t="s">
        <v>6113</v>
      </c>
      <c r="C2958" s="114"/>
      <c r="D2958" s="145">
        <v>-4.5355342328548431E-2</v>
      </c>
      <c r="E2958" s="156">
        <v>-4.5355342328548431E-2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885.43048095703125</v>
      </c>
      <c r="E2959" s="155">
        <v>885.43048095703125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4.4120798110961914</v>
      </c>
      <c r="E2960" s="149">
        <v>4.4120798110961914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0.67468792200088501</v>
      </c>
      <c r="E2961" s="156">
        <v>0.67468792200088501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1.4792497677262872E-4</v>
      </c>
      <c r="E2962" s="159">
        <v>1.4792497677262872E-4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10.148115158081055</v>
      </c>
      <c r="E2963" s="150">
        <v>10.148115158081055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175.6890869140625</v>
      </c>
      <c r="E2964" s="155">
        <v>175.6890869140625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840.28717041015625</v>
      </c>
      <c r="E2965" s="155">
        <v>840.28717041015625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2.0974917411804199</v>
      </c>
      <c r="E2966" s="149">
        <v>2.0974917411804199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744.14617919921875</v>
      </c>
      <c r="E2967" s="155">
        <v>744.14617919921875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-1803.3424072265625</v>
      </c>
      <c r="E2968" s="152">
        <v>-1803.3424072265625</v>
      </c>
    </row>
    <row r="2969" spans="1:5" ht="30">
      <c r="A2969" s="99" t="s">
        <v>6134</v>
      </c>
      <c r="B2969" s="109" t="s">
        <v>6135</v>
      </c>
      <c r="C2969" s="114"/>
      <c r="D2969" s="145">
        <v>-1.0617310181260109E-2</v>
      </c>
      <c r="E2969" s="156">
        <v>-1.0617310181260109E-2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891.67071533203125</v>
      </c>
      <c r="E2970" s="155">
        <v>891.67071533203125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4.3904671669006348</v>
      </c>
      <c r="E2971" s="149">
        <v>4.3904671669006348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0.67709809541702271</v>
      </c>
      <c r="E2972" s="156">
        <v>0.67709809541702271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1.5336787328124046E-4</v>
      </c>
      <c r="E2973" s="159">
        <v>1.5336787328124046E-4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9.25</v>
      </c>
      <c r="E2974" s="149">
        <v>9.25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360.9017333984375</v>
      </c>
      <c r="E2975" s="155">
        <v>360.9017333984375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688.60699462890625</v>
      </c>
      <c r="E2976" s="155">
        <v>688.60699462890625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7.3772764205932617</v>
      </c>
      <c r="E2977" s="149">
        <v>7.3772764205932617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3182.7314453125</v>
      </c>
      <c r="E2978" s="151">
        <v>3182.7314453125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635.242919921875</v>
      </c>
      <c r="E2979" s="155">
        <v>635.242919921875</v>
      </c>
    </row>
    <row r="2980" spans="1:5" ht="30">
      <c r="A2980" s="99" t="s">
        <v>6156</v>
      </c>
      <c r="B2980" s="109" t="s">
        <v>6157</v>
      </c>
      <c r="C2980" s="114"/>
      <c r="D2980" s="138">
        <v>1.2016619443893433</v>
      </c>
      <c r="E2980" s="149">
        <v>1.2016619443893433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3.2103085517883301</v>
      </c>
      <c r="E2981" s="149">
        <v>3.2103085517883301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2.1097791194915771</v>
      </c>
      <c r="E2982" s="149">
        <v>2.1097791194915771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5.0976157188415527E-2</v>
      </c>
      <c r="E2983" s="156">
        <v>5.0976157188415527E-2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2.2790565708419308E-5</v>
      </c>
      <c r="E2984" s="157">
        <v>2.2790565708419308E-5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9.25</v>
      </c>
      <c r="E2985" s="149">
        <v>9.25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360.9017333984375</v>
      </c>
      <c r="E2986" s="155">
        <v>360.9017333984375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41.687252044677734</v>
      </c>
      <c r="E2987" s="150">
        <v>41.687252044677734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7.3772764205932617</v>
      </c>
      <c r="E2988" s="149">
        <v>7.3772764205932617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3182.7314453125</v>
      </c>
      <c r="E2989" s="151">
        <v>3182.7314453125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635.242919921875</v>
      </c>
      <c r="E2990" s="155">
        <v>635.242919921875</v>
      </c>
    </row>
    <row r="2991" spans="1:5" ht="30">
      <c r="A2991" s="99" t="s">
        <v>6178</v>
      </c>
      <c r="B2991" s="109" t="s">
        <v>6179</v>
      </c>
      <c r="C2991" s="114"/>
      <c r="D2991" s="138">
        <v>1.2016619443893433</v>
      </c>
      <c r="E2991" s="149">
        <v>1.2016619443893433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3.2103085517883301</v>
      </c>
      <c r="E2992" s="149">
        <v>3.2103085517883301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2.1097791194915771</v>
      </c>
      <c r="E2993" s="149">
        <v>2.1097791194915771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5.0976157188415527E-2</v>
      </c>
      <c r="E2994" s="156">
        <v>5.0976157188415527E-2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2.2790565708419308E-5</v>
      </c>
      <c r="E2995" s="157">
        <v>2.2790565708419308E-5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9.25</v>
      </c>
      <c r="E2996" s="149">
        <v>9.25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353.86044311523437</v>
      </c>
      <c r="E2997" s="155">
        <v>353.86044311523437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46.833827972412109</v>
      </c>
      <c r="E2998" s="150">
        <v>46.833827972412109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7.3536481857299805</v>
      </c>
      <c r="E2999" s="149">
        <v>7.3536481857299805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3167.832275390625</v>
      </c>
      <c r="E3000" s="151">
        <v>3167.832275390625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620.3438720703125</v>
      </c>
      <c r="E3001" s="155">
        <v>620.3438720703125</v>
      </c>
    </row>
    <row r="3002" spans="1:5" ht="30">
      <c r="A3002" s="99" t="s">
        <v>6200</v>
      </c>
      <c r="B3002" s="109" t="s">
        <v>6201</v>
      </c>
      <c r="C3002" s="114"/>
      <c r="D3002" s="138">
        <v>1.194308876991272</v>
      </c>
      <c r="E3002" s="149">
        <v>1.194308876991272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3.2486155033111572</v>
      </c>
      <c r="E3003" s="149">
        <v>3.2486155033111572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2.1100163459777832</v>
      </c>
      <c r="E3004" s="149">
        <v>2.1100163459777832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5.0194393843412399E-2</v>
      </c>
      <c r="E3005" s="156">
        <v>5.0194393843412399E-2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2.2493419237434864E-5</v>
      </c>
      <c r="E3006" s="157">
        <v>2.2493419237434864E-5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173.54231262207031</v>
      </c>
      <c r="E3007" s="155">
        <v>173.54231262207031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179.33369445800781</v>
      </c>
      <c r="E3008" s="155">
        <v>179.33369445800781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840.28717041015625</v>
      </c>
      <c r="E3009" s="155">
        <v>840.28717041015625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2.1115524768829346</v>
      </c>
      <c r="E3010" s="149">
        <v>2.1115524768829346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768.75830078125</v>
      </c>
      <c r="E3011" s="155">
        <v>768.75830078125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-1778.730224609375</v>
      </c>
      <c r="E3012" s="152">
        <v>-1778.730224609375</v>
      </c>
    </row>
    <row r="3013" spans="1:5" ht="30">
      <c r="A3013" s="99" t="s">
        <v>6222</v>
      </c>
      <c r="B3013" s="109" t="s">
        <v>6223</v>
      </c>
      <c r="C3013" s="114"/>
      <c r="D3013" s="138">
        <v>-1.1280032396316528</v>
      </c>
      <c r="E3013" s="149">
        <v>-1.1280032396316528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898.21954345703125</v>
      </c>
      <c r="E3014" s="155">
        <v>898.21954345703125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4.3384270668029785</v>
      </c>
      <c r="E3015" s="149">
        <v>4.3384270668029785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0.68773871660232544</v>
      </c>
      <c r="E3016" s="156">
        <v>0.68773871660232544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1.5402746794279665E-4</v>
      </c>
      <c r="E3017" s="159">
        <v>1.5402746794279665E-4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33.590000152587891</v>
      </c>
      <c r="E3018" s="150">
        <v>33.590000152587891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325.08953857421875</v>
      </c>
      <c r="E3019" s="155">
        <v>325.08953857421875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5.1465744972229004</v>
      </c>
      <c r="E3020" s="149">
        <v>5.1465744972229004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6.5832109451293945</v>
      </c>
      <c r="E3021" s="149">
        <v>6.5832109451293945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3047.149169921875</v>
      </c>
      <c r="E3022" s="151">
        <v>3047.149169921875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499.66070556640625</v>
      </c>
      <c r="E3023" s="155">
        <v>499.66070556640625</v>
      </c>
    </row>
    <row r="3024" spans="1:5" ht="30">
      <c r="A3024" s="99" t="s">
        <v>6244</v>
      </c>
      <c r="B3024" s="109" t="s">
        <v>6245</v>
      </c>
      <c r="C3024" s="114"/>
      <c r="D3024" s="138">
        <v>1.1383438110351563</v>
      </c>
      <c r="E3024" s="149">
        <v>1.1383438110351563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13.144547462463379</v>
      </c>
      <c r="E3025" s="150">
        <v>13.144547462463379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2.5109977722167969</v>
      </c>
      <c r="E3026" s="149">
        <v>2.5109977722167969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5.0458185374736786E-2</v>
      </c>
      <c r="E3027" s="156">
        <v>5.0458185374736786E-2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2.111484354827553E-5</v>
      </c>
      <c r="E3028" s="157">
        <v>2.111484354827553E-5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30.600000381469727</v>
      </c>
      <c r="E3029" s="150">
        <v>30.600000381469727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476.73226928710937</v>
      </c>
      <c r="E3030" s="155">
        <v>476.73226928710937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7.1570672988891602</v>
      </c>
      <c r="E3032" s="149">
        <v>7.1570672988891602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3404.03271484375</v>
      </c>
      <c r="E3033" s="151">
        <v>3404.03271484375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856.5440673828125</v>
      </c>
      <c r="E3034" s="155">
        <v>856.5440673828125</v>
      </c>
    </row>
    <row r="3035" spans="1:5" ht="30">
      <c r="A3035" s="99" t="s">
        <v>6266</v>
      </c>
      <c r="B3035" s="109" t="s">
        <v>6267</v>
      </c>
      <c r="C3035" s="114"/>
      <c r="D3035" s="138">
        <v>1.3356680870056152</v>
      </c>
      <c r="E3035" s="149">
        <v>1.3356680870056152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9.0844087600708008</v>
      </c>
      <c r="E3036" s="149">
        <v>9.0844087600708008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2.2323508262634277</v>
      </c>
      <c r="E3037" s="149">
        <v>2.2323508262634277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6.6251225769519806E-2</v>
      </c>
      <c r="E3038" s="156">
        <v>6.6251225769519806E-2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2.765663703030441E-5</v>
      </c>
      <c r="E3039" s="157">
        <v>2.765663703030441E-5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54.980392456054687</v>
      </c>
      <c r="E3040" s="150">
        <v>54.980392456054687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382.87188720703125</v>
      </c>
      <c r="E3041" s="155">
        <v>382.87188720703125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56.088481903076172</v>
      </c>
      <c r="E3042" s="150">
        <v>56.088481903076172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6.5285520553588867</v>
      </c>
      <c r="E3043" s="149">
        <v>6.5285520553588867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3144.0048828125</v>
      </c>
      <c r="E3044" s="151">
        <v>3144.0048828125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596.51629638671875</v>
      </c>
      <c r="E3045" s="155">
        <v>596.51629638671875</v>
      </c>
    </row>
    <row r="3046" spans="1:5" ht="45">
      <c r="A3046" s="99" t="s">
        <v>6288</v>
      </c>
      <c r="B3046" s="109" t="s">
        <v>6289</v>
      </c>
      <c r="C3046" s="114"/>
      <c r="D3046" s="138">
        <v>1.2207380533218384</v>
      </c>
      <c r="E3046" s="149">
        <v>1.2207380533218384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19.857433319091797</v>
      </c>
      <c r="E3047" s="150">
        <v>19.857433319091797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2.5624351501464844</v>
      </c>
      <c r="E3048" s="149">
        <v>2.5624351501464844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5.8604016900062561E-2</v>
      </c>
      <c r="E3049" s="156">
        <v>5.8604016900062561E-2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2.3628843337064609E-5</v>
      </c>
      <c r="E3050" s="157">
        <v>2.3628843337064609E-5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33.590000152587891</v>
      </c>
      <c r="E3051" s="150">
        <v>33.590000152587891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478.34292602539062</v>
      </c>
      <c r="E3052" s="155">
        <v>478.34292602539062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7.1152400970458984</v>
      </c>
      <c r="E3054" s="149">
        <v>7.1152400970458984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3404.03271484375</v>
      </c>
      <c r="E3055" s="151">
        <v>3404.03271484375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856.5440673828125</v>
      </c>
      <c r="E3056" s="155">
        <v>856.5440673828125</v>
      </c>
    </row>
    <row r="3057" spans="1:5" ht="30">
      <c r="A3057" s="99" t="s">
        <v>6310</v>
      </c>
      <c r="B3057" s="109" t="s">
        <v>6311</v>
      </c>
      <c r="C3057" s="114"/>
      <c r="D3057" s="138">
        <v>1.3405994176864624</v>
      </c>
      <c r="E3057" s="149">
        <v>1.3405994176864624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9.9754476547241211</v>
      </c>
      <c r="E3058" s="149">
        <v>9.9754476547241211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2.2450664043426514</v>
      </c>
      <c r="E3059" s="149">
        <v>2.2450664043426514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6.6688120365142822E-2</v>
      </c>
      <c r="E3060" s="156">
        <v>6.6688120365142822E-2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2.7729520297725685E-5</v>
      </c>
      <c r="E3061" s="157">
        <v>2.7729520297725685E-5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16.049018859863281</v>
      </c>
      <c r="E3062" s="150">
        <v>16.049018859863281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464.59918212890625</v>
      </c>
      <c r="E3063" s="155">
        <v>464.59918212890625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25.342464447021484</v>
      </c>
      <c r="E3064" s="150">
        <v>25.342464447021484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7.4368338584899902</v>
      </c>
      <c r="E3065" s="149">
        <v>7.4368338584899902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3395.07568359375</v>
      </c>
      <c r="E3066" s="151">
        <v>3395.07568359375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847.5870361328125</v>
      </c>
      <c r="E3067" s="155">
        <v>847.5870361328125</v>
      </c>
    </row>
    <row r="3068" spans="1:5" ht="45">
      <c r="A3068" s="99" t="s">
        <v>6332</v>
      </c>
      <c r="B3068" s="109" t="s">
        <v>6333</v>
      </c>
      <c r="C3068" s="114"/>
      <c r="D3068" s="138">
        <v>1.3113782405853271</v>
      </c>
      <c r="E3068" s="149">
        <v>1.3113782405853271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4.784430980682373</v>
      </c>
      <c r="E3069" s="149">
        <v>4.784430980682373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2.1689708232879639</v>
      </c>
      <c r="E3070" s="149">
        <v>2.1689708232879639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6.3638746738433838E-2</v>
      </c>
      <c r="E3071" s="156">
        <v>6.3638746738433838E-2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2.7132849936606362E-5</v>
      </c>
      <c r="E3072" s="157">
        <v>2.7132849936606362E-5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28.932809829711914</v>
      </c>
      <c r="E3075" s="150">
        <v>28.932809829711914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7.7180910110473633</v>
      </c>
      <c r="E3076" s="149">
        <v>7.7180910110473633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2442.983154296875</v>
      </c>
      <c r="E3077" s="152">
        <v>2442.983154296875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-104.5054931640625</v>
      </c>
      <c r="E3078" s="155">
        <v>-104.5054931640625</v>
      </c>
    </row>
    <row r="3079" spans="1:5" ht="30">
      <c r="A3079" s="99" t="s">
        <v>6354</v>
      </c>
      <c r="B3079" s="109" t="s">
        <v>6355</v>
      </c>
      <c r="C3079" s="114"/>
      <c r="D3079" s="145">
        <v>0.94149160385131836</v>
      </c>
      <c r="E3079" s="156">
        <v>0.94149160385131836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7.069774717092514E-2</v>
      </c>
      <c r="E3080" s="156">
        <v>7.069774717092514E-2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3.6400001049041748</v>
      </c>
      <c r="E3084" s="149">
        <v>3.6400001049041748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247.79411315917969</v>
      </c>
      <c r="E3085" s="155">
        <v>247.79411315917969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617.9869384765625</v>
      </c>
      <c r="E3086" s="155">
        <v>617.9869384765625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7.4171099662780762</v>
      </c>
      <c r="E3087" s="149">
        <v>7.4171099662780762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2961.265380859375</v>
      </c>
      <c r="E3088" s="152">
        <v>2961.265380859375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413.77682495117187</v>
      </c>
      <c r="E3089" s="155">
        <v>413.77682495117187</v>
      </c>
    </row>
    <row r="3090" spans="1:5" ht="30">
      <c r="A3090" s="99" t="s">
        <v>6376</v>
      </c>
      <c r="B3090" s="109" t="s">
        <v>6377</v>
      </c>
      <c r="C3090" s="114"/>
      <c r="D3090" s="138">
        <v>1.1061373949050903</v>
      </c>
      <c r="E3090" s="149">
        <v>1.1061373949050903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1.5337786674499512</v>
      </c>
      <c r="E3091" s="149">
        <v>1.5337786674499512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2.0534088611602783</v>
      </c>
      <c r="E3092" s="149">
        <v>2.0534088611602783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3.8430232554674149E-2</v>
      </c>
      <c r="E3093" s="156">
        <v>3.8430232554674149E-2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1.8091608581016771E-5</v>
      </c>
      <c r="E3094" s="157">
        <v>1.8091608581016771E-5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30.600000381469727</v>
      </c>
      <c r="E3095" s="150">
        <v>30.600000381469727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532.32940673828125</v>
      </c>
      <c r="E3096" s="155">
        <v>532.32940673828125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713.949462890625</v>
      </c>
      <c r="E3097" s="155">
        <v>713.949462890625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7.3180360794067383</v>
      </c>
      <c r="E3098" s="149">
        <v>7.3180360794067383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3529.158203125</v>
      </c>
      <c r="E3099" s="151">
        <v>3529.158203125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981.66961669921875</v>
      </c>
      <c r="E3100" s="155">
        <v>981.66961669921875</v>
      </c>
    </row>
    <row r="3101" spans="1:5" ht="30">
      <c r="A3101" s="99" t="s">
        <v>6398</v>
      </c>
      <c r="B3101" s="109" t="s">
        <v>6399</v>
      </c>
      <c r="C3101" s="114"/>
      <c r="D3101" s="138">
        <v>1.4055819511413574</v>
      </c>
      <c r="E3101" s="149">
        <v>1.4055819511413574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8.3993978500366211</v>
      </c>
      <c r="E3102" s="149">
        <v>8.3993978500366211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2.2425906658172607</v>
      </c>
      <c r="E3103" s="149">
        <v>2.2425906658172607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7.309269905090332E-2</v>
      </c>
      <c r="E3104" s="156">
        <v>7.309269905090332E-2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2.9970564355608076E-5</v>
      </c>
      <c r="E3105" s="157">
        <v>2.9970564355608076E-5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160.31056213378906</v>
      </c>
      <c r="E3106" s="155">
        <v>160.31056213378906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317.01608276367187</v>
      </c>
      <c r="E3107" s="155">
        <v>317.01608276367187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835.48345947265625</v>
      </c>
      <c r="E3108" s="155">
        <v>835.48345947265625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3.3896617889404297</v>
      </c>
      <c r="E3109" s="149">
        <v>3.3896617889404297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1433.771728515625</v>
      </c>
      <c r="E3110" s="152">
        <v>1433.771728515625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-1113.716796875</v>
      </c>
      <c r="E3111" s="152">
        <v>-1113.716796875</v>
      </c>
    </row>
    <row r="3112" spans="1:5" ht="60">
      <c r="A3112" s="99" t="s">
        <v>6420</v>
      </c>
      <c r="B3112" s="109" t="s">
        <v>6421</v>
      </c>
      <c r="C3112" s="114"/>
      <c r="D3112" s="145">
        <v>-0.23375408351421356</v>
      </c>
      <c r="E3112" s="156">
        <v>-0.23375408351421356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689.3072509765625</v>
      </c>
      <c r="E3113" s="155">
        <v>689.3072509765625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5.99176025390625</v>
      </c>
      <c r="E3114" s="149">
        <v>5.99176025390625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0.52726614475250244</v>
      </c>
      <c r="E3115" s="156">
        <v>0.52726614475250244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8.1938553194049746E-5</v>
      </c>
      <c r="E3116" s="157">
        <v>8.1938553194049746E-5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160.31056213378906</v>
      </c>
      <c r="E3117" s="155">
        <v>160.31056213378906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347.52005004882812</v>
      </c>
      <c r="E3118" s="155">
        <v>347.52005004882812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833.4000244140625</v>
      </c>
      <c r="E3119" s="155">
        <v>833.4000244140625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5.2443771362304687</v>
      </c>
      <c r="E3120" s="149">
        <v>5.2443771362304687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2579.82080078125</v>
      </c>
      <c r="E3121" s="152">
        <v>2579.82080078125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32.332313537597656</v>
      </c>
      <c r="E3122" s="150">
        <v>32.332313537597656</v>
      </c>
    </row>
    <row r="3123" spans="1:5" ht="75">
      <c r="A3123" s="99" t="s">
        <v>6442</v>
      </c>
      <c r="B3123" s="109" t="s">
        <v>6443</v>
      </c>
      <c r="C3123" s="114"/>
      <c r="D3123" s="138">
        <v>1.0000003576278687</v>
      </c>
      <c r="E3123" s="149">
        <v>1.0000003576278687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107.77562713623047</v>
      </c>
      <c r="E3124" s="155">
        <v>107.77562713623047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15.602813720703125</v>
      </c>
      <c r="E3125" s="150">
        <v>15.602813720703125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0.1277872622013092</v>
      </c>
      <c r="E3126" s="156">
        <v>0.1277872622013092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2.3400918507832102E-5</v>
      </c>
      <c r="E3127" s="157">
        <v>2.3400918507832102E-5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158.72332763671875</v>
      </c>
      <c r="E3128" s="155">
        <v>158.72332763671875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420.00347900390625</v>
      </c>
      <c r="E3129" s="155">
        <v>420.00347900390625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833.4000244140625</v>
      </c>
      <c r="E3130" s="155">
        <v>833.4000244140625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5.9470725059509277</v>
      </c>
      <c r="E3131" s="149">
        <v>5.9470725059509277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3033.8701171875</v>
      </c>
      <c r="E3132" s="151">
        <v>3033.8701171875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486.38156127929687</v>
      </c>
      <c r="E3133" s="155">
        <v>486.38156127929687</v>
      </c>
    </row>
    <row r="3134" spans="1:5" ht="60">
      <c r="A3134" s="99" t="s">
        <v>6464</v>
      </c>
      <c r="B3134" s="109" t="s">
        <v>6465</v>
      </c>
      <c r="C3134" s="114"/>
      <c r="D3134" s="138">
        <v>1.4776053428649902</v>
      </c>
      <c r="E3134" s="149">
        <v>1.4776053428649902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63.90997314453125</v>
      </c>
      <c r="E3135" s="150">
        <v>63.90997314453125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3.8373095989227295</v>
      </c>
      <c r="E3136" s="149">
        <v>3.8373095989227295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8.078167587518692E-2</v>
      </c>
      <c r="E3137" s="156">
        <v>8.078167587518692E-2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2.5902199922711588E-5</v>
      </c>
      <c r="E3138" s="157">
        <v>2.5902199922711588E-5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155.59585571289062</v>
      </c>
      <c r="E3139" s="155">
        <v>155.59585571289062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514.99859619140625</v>
      </c>
      <c r="E3140" s="155">
        <v>514.99859619140625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838.13238525390625</v>
      </c>
      <c r="E3141" s="155">
        <v>838.13238525390625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6.3791050910949707</v>
      </c>
      <c r="E3142" s="149">
        <v>6.3791050910949707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3346.732177734375</v>
      </c>
      <c r="E3143" s="151">
        <v>3346.732177734375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799.2435302734375</v>
      </c>
      <c r="E3144" s="155">
        <v>799.2435302734375</v>
      </c>
    </row>
    <row r="3145" spans="1:5" ht="60">
      <c r="A3145" s="99" t="s">
        <v>6486</v>
      </c>
      <c r="B3145" s="109" t="s">
        <v>6487</v>
      </c>
      <c r="C3145" s="114"/>
      <c r="D3145" s="138">
        <v>1.7818517684936523</v>
      </c>
      <c r="E3145" s="149">
        <v>1.7818517684936523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48.540576934814453</v>
      </c>
      <c r="E3146" s="150">
        <v>48.540576934814453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2.820652961730957</v>
      </c>
      <c r="E3147" s="149">
        <v>2.820652961730957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8.3395965397357941E-2</v>
      </c>
      <c r="E3148" s="156">
        <v>8.3395965397357941E-2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2.9967339287395589E-5</v>
      </c>
      <c r="E3149" s="157">
        <v>2.9967339287395589E-5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1.3799999952316284</v>
      </c>
      <c r="E3150" s="149">
        <v>1.3799999952316284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148.59317016601562</v>
      </c>
      <c r="E3151" s="155">
        <v>148.59317016601562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583.6168212890625</v>
      </c>
      <c r="E3152" s="155">
        <v>583.6168212890625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7.4541411399841309</v>
      </c>
      <c r="E3153" s="149">
        <v>7.4541411399841309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2770.950439453125</v>
      </c>
      <c r="E3154" s="152">
        <v>2770.950439453125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223.46185302734375</v>
      </c>
      <c r="E3155" s="155">
        <v>223.46185302734375</v>
      </c>
    </row>
    <row r="3156" spans="1:5" ht="30">
      <c r="A3156" s="99" t="s">
        <v>6508</v>
      </c>
      <c r="B3156" s="109" t="s">
        <v>6509</v>
      </c>
      <c r="C3156" s="114"/>
      <c r="D3156" s="138">
        <v>1.0365508794784546</v>
      </c>
      <c r="E3156" s="149">
        <v>1.0365508794784546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0.71742713451385498</v>
      </c>
      <c r="E3157" s="156">
        <v>0.71742713451385498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2.0167522430419922</v>
      </c>
      <c r="E3158" s="149">
        <v>2.0167522430419922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2.8824128210544586E-2</v>
      </c>
      <c r="E3159" s="156">
        <v>2.8824128210544586E-2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1.412044366588816E-5</v>
      </c>
      <c r="E3160" s="157">
        <v>1.412044366588816E-5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98.773048400878906</v>
      </c>
      <c r="E3162" s="150">
        <v>98.773048400878906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564.1280517578125</v>
      </c>
      <c r="E3163" s="155">
        <v>564.1280517578125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7.4754209518432617</v>
      </c>
      <c r="E3164" s="149">
        <v>7.4754209518432617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2676.2568359375</v>
      </c>
      <c r="E3165" s="152">
        <v>2676.2568359375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128.76828002929687</v>
      </c>
      <c r="E3166" s="155">
        <v>128.76828002929687</v>
      </c>
    </row>
    <row r="3167" spans="1:5" ht="30">
      <c r="A3167" s="99" t="s">
        <v>6530</v>
      </c>
      <c r="B3167" s="109" t="s">
        <v>6531</v>
      </c>
      <c r="C3167" s="114"/>
      <c r="D3167" s="138">
        <v>1.0053515434265137</v>
      </c>
      <c r="E3167" s="149">
        <v>1.0053515434265137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0.45991829037666321</v>
      </c>
      <c r="E3168" s="156">
        <v>0.45991829037666321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1.9959405660629272</v>
      </c>
      <c r="E3169" s="149">
        <v>1.9959405660629272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2.4534396827220917E-2</v>
      </c>
      <c r="E3170" s="156">
        <v>2.4534396827220917E-2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1.2252121450728737E-5</v>
      </c>
      <c r="E3171" s="157">
        <v>1.2252121450728737E-5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3.6400001049041748</v>
      </c>
      <c r="E3172" s="149">
        <v>3.6400001049041748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247.79411315917969</v>
      </c>
      <c r="E3173" s="155">
        <v>247.79411315917969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34.370098114013672</v>
      </c>
      <c r="E3174" s="150">
        <v>34.370098114013672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7.4171099662780762</v>
      </c>
      <c r="E3175" s="149">
        <v>7.4171099662780762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2961.265380859375</v>
      </c>
      <c r="E3176" s="152">
        <v>2961.265380859375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413.77682495117187</v>
      </c>
      <c r="E3177" s="155">
        <v>413.77682495117187</v>
      </c>
    </row>
    <row r="3178" spans="1:5" ht="30">
      <c r="A3178" s="99" t="s">
        <v>6552</v>
      </c>
      <c r="B3178" s="109" t="s">
        <v>6553</v>
      </c>
      <c r="C3178" s="114"/>
      <c r="D3178" s="138">
        <v>1.1061373949050903</v>
      </c>
      <c r="E3178" s="149">
        <v>1.1061373949050903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1.5337786674499512</v>
      </c>
      <c r="E3179" s="149">
        <v>1.5337786674499512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2.0534088611602783</v>
      </c>
      <c r="E3180" s="149">
        <v>2.0534088611602783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3.8430232554674149E-2</v>
      </c>
      <c r="E3181" s="156">
        <v>3.8430232554674149E-2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1.8091608581016771E-5</v>
      </c>
      <c r="E3182" s="157">
        <v>1.8091608581016771E-5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3.6400001049041748</v>
      </c>
      <c r="E3183" s="149">
        <v>3.6400001049041748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247.79411315917969</v>
      </c>
      <c r="E3184" s="155">
        <v>247.79411315917969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583.6168212890625</v>
      </c>
      <c r="E3185" s="155">
        <v>583.6168212890625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7.4171099662780762</v>
      </c>
      <c r="E3186" s="149">
        <v>7.4171099662780762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2961.265380859375</v>
      </c>
      <c r="E3187" s="152">
        <v>2961.265380859375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413.77682495117187</v>
      </c>
      <c r="E3188" s="155">
        <v>413.77682495117187</v>
      </c>
    </row>
    <row r="3189" spans="1:5" ht="30">
      <c r="A3189" s="99" t="s">
        <v>6574</v>
      </c>
      <c r="B3189" s="109" t="s">
        <v>6575</v>
      </c>
      <c r="C3189" s="114"/>
      <c r="D3189" s="138">
        <v>1.1061373949050903</v>
      </c>
      <c r="E3189" s="149">
        <v>1.1061373949050903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1.5337786674499512</v>
      </c>
      <c r="E3190" s="149">
        <v>1.5337786674499512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2.0534088611602783</v>
      </c>
      <c r="E3191" s="149">
        <v>2.0534088611602783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3.8430232554674149E-2</v>
      </c>
      <c r="E3192" s="156">
        <v>3.8430232554674149E-2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1.8091608581016771E-5</v>
      </c>
      <c r="E3193" s="157">
        <v>1.8091608581016771E-5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1.3799999952316284</v>
      </c>
      <c r="E3194" s="149">
        <v>1.3799999952316284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148.59317016601562</v>
      </c>
      <c r="E3195" s="155">
        <v>148.59317016601562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19.488811492919922</v>
      </c>
      <c r="E3196" s="150">
        <v>19.488811492919922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7.4541411399841309</v>
      </c>
      <c r="E3197" s="149">
        <v>7.4541411399841309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2770.950439453125</v>
      </c>
      <c r="E3198" s="152">
        <v>2770.950439453125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223.46185302734375</v>
      </c>
      <c r="E3199" s="155">
        <v>223.46185302734375</v>
      </c>
    </row>
    <row r="3200" spans="1:5" ht="30">
      <c r="A3200" s="99" t="s">
        <v>6596</v>
      </c>
      <c r="B3200" s="109" t="s">
        <v>6597</v>
      </c>
      <c r="C3200" s="114"/>
      <c r="D3200" s="138">
        <v>1.0365508794784546</v>
      </c>
      <c r="E3200" s="149">
        <v>1.0365508794784546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0.71742713451385498</v>
      </c>
      <c r="E3201" s="156">
        <v>0.71742713451385498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2.0167522430419922</v>
      </c>
      <c r="E3202" s="149">
        <v>2.0167522430419922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2.8824128210544586E-2</v>
      </c>
      <c r="E3203" s="156">
        <v>2.8824128210544586E-2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1.412044366588816E-5</v>
      </c>
      <c r="E3204" s="157">
        <v>1.412044366588816E-5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1.3799999952316284</v>
      </c>
      <c r="E3205" s="149">
        <v>1.3799999952316284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148.59317016601562</v>
      </c>
      <c r="E3206" s="155">
        <v>148.59317016601562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564.1280517578125</v>
      </c>
      <c r="E3207" s="155">
        <v>564.1280517578125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7.4541411399841309</v>
      </c>
      <c r="E3208" s="149">
        <v>7.4541411399841309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2770.950439453125</v>
      </c>
      <c r="E3209" s="152">
        <v>2770.950439453125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223.46185302734375</v>
      </c>
      <c r="E3210" s="155">
        <v>223.46185302734375</v>
      </c>
    </row>
    <row r="3211" spans="1:5" ht="30">
      <c r="A3211" s="99" t="s">
        <v>6618</v>
      </c>
      <c r="B3211" s="109" t="s">
        <v>6619</v>
      </c>
      <c r="C3211" s="114"/>
      <c r="D3211" s="138">
        <v>1.0365508794784546</v>
      </c>
      <c r="E3211" s="149">
        <v>1.0365508794784546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0.71742713451385498</v>
      </c>
      <c r="E3212" s="156">
        <v>0.71742713451385498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2.0167522430419922</v>
      </c>
      <c r="E3213" s="149">
        <v>2.0167522430419922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2.8824128210544586E-2</v>
      </c>
      <c r="E3214" s="156">
        <v>2.8824128210544586E-2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1.412044366588816E-5</v>
      </c>
      <c r="E3215" s="157">
        <v>1.412044366588816E-5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540.45263671875</v>
      </c>
      <c r="E3218" s="155">
        <v>540.45263671875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7.5135126113891602</v>
      </c>
      <c r="E3219" s="149">
        <v>7.5135126113891602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2528.859619140625</v>
      </c>
      <c r="E3220" s="152">
        <v>2528.859619140625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-18.628881454467773</v>
      </c>
      <c r="E3221" s="150">
        <v>-18.628881454467773</v>
      </c>
    </row>
    <row r="3222" spans="1:5" ht="30">
      <c r="A3222" s="99" t="s">
        <v>6640</v>
      </c>
      <c r="B3222" s="109" t="s">
        <v>6641</v>
      </c>
      <c r="C3222" s="114"/>
      <c r="D3222" s="145">
        <v>0.960060715675354</v>
      </c>
      <c r="E3222" s="156">
        <v>0.960060715675354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0.18861708045005798</v>
      </c>
      <c r="E3223" s="156">
        <v>0.18861708045005798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98.773048400878906</v>
      </c>
      <c r="E3228" s="150">
        <v>98.773048400878906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23.675441741943359</v>
      </c>
      <c r="E3229" s="150">
        <v>23.675441741943359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7.4754209518432617</v>
      </c>
      <c r="E3230" s="149">
        <v>7.4754209518432617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2676.2568359375</v>
      </c>
      <c r="E3231" s="152">
        <v>2676.2568359375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128.76828002929687</v>
      </c>
      <c r="E3232" s="155">
        <v>128.76828002929687</v>
      </c>
    </row>
    <row r="3233" spans="1:5" ht="30">
      <c r="A3233" s="99" t="s">
        <v>6662</v>
      </c>
      <c r="B3233" s="109" t="s">
        <v>6663</v>
      </c>
      <c r="C3233" s="114"/>
      <c r="D3233" s="138">
        <v>1.0053515434265137</v>
      </c>
      <c r="E3233" s="149">
        <v>1.0053515434265137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0.45991829037666321</v>
      </c>
      <c r="E3234" s="156">
        <v>0.45991829037666321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1.9959405660629272</v>
      </c>
      <c r="E3235" s="149">
        <v>1.9959405660629272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2.4534396827220917E-2</v>
      </c>
      <c r="E3236" s="156">
        <v>2.4534396827220917E-2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1.2252121450728737E-5</v>
      </c>
      <c r="E3237" s="157">
        <v>1.2252121450728737E-5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16.397085189819336</v>
      </c>
      <c r="E3240" s="150">
        <v>16.397085189819336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7.5135126113891602</v>
      </c>
      <c r="E3241" s="149">
        <v>7.5135126113891602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2528.859619140625</v>
      </c>
      <c r="E3242" s="152">
        <v>2528.859619140625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-18.628881454467773</v>
      </c>
      <c r="E3243" s="150">
        <v>-18.628881454467773</v>
      </c>
    </row>
    <row r="3244" spans="1:5" ht="30">
      <c r="A3244" s="99" t="s">
        <v>6684</v>
      </c>
      <c r="B3244" s="109" t="s">
        <v>6685</v>
      </c>
      <c r="C3244" s="114"/>
      <c r="D3244" s="145">
        <v>0.960060715675354</v>
      </c>
      <c r="E3244" s="156">
        <v>0.960060715675354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0.18861708045005798</v>
      </c>
      <c r="E3245" s="156">
        <v>0.18861708045005798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98.773048400878906</v>
      </c>
      <c r="E3250" s="150">
        <v>98.773048400878906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540.45263671875</v>
      </c>
      <c r="E3251" s="155">
        <v>540.45263671875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7.4754209518432617</v>
      </c>
      <c r="E3252" s="149">
        <v>7.4754209518432617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2676.2568359375</v>
      </c>
      <c r="E3253" s="152">
        <v>2676.2568359375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128.76828002929687</v>
      </c>
      <c r="E3254" s="155">
        <v>128.76828002929687</v>
      </c>
    </row>
    <row r="3255" spans="1:5" ht="30">
      <c r="A3255" s="99" t="s">
        <v>6706</v>
      </c>
      <c r="B3255" s="109" t="s">
        <v>6707</v>
      </c>
      <c r="C3255" s="114"/>
      <c r="D3255" s="138">
        <v>1.0053515434265137</v>
      </c>
      <c r="E3255" s="149">
        <v>1.0053515434265137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0.45991829037666321</v>
      </c>
      <c r="E3256" s="156">
        <v>0.45991829037666321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1.9959405660629272</v>
      </c>
      <c r="E3257" s="149">
        <v>1.9959405660629272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2.4534396827220917E-2</v>
      </c>
      <c r="E3258" s="156">
        <v>2.4534396827220917E-2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1.2252121450728737E-5</v>
      </c>
      <c r="E3259" s="157">
        <v>1.2252121450728737E-5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524.32763671875</v>
      </c>
      <c r="E3262" s="155">
        <v>524.32763671875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7.6582064628601074</v>
      </c>
      <c r="E3263" s="149">
        <v>7.6582064628601074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2423.912109375</v>
      </c>
      <c r="E3264" s="152">
        <v>2423.912109375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-123.57640838623047</v>
      </c>
      <c r="E3265" s="155">
        <v>-123.57640838623047</v>
      </c>
    </row>
    <row r="3266" spans="1:5" ht="30">
      <c r="A3266" s="99" t="s">
        <v>6728</v>
      </c>
      <c r="B3266" s="109" t="s">
        <v>6729</v>
      </c>
      <c r="C3266" s="114"/>
      <c r="D3266" s="145">
        <v>0.93352293968200684</v>
      </c>
      <c r="E3266" s="156">
        <v>0.93352293968200684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7.1301184594631195E-2</v>
      </c>
      <c r="E3267" s="156">
        <v>7.1301184594631195E-2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14815.125</v>
      </c>
      <c r="E3273" s="151">
        <v>14815.125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37.367374420166016</v>
      </c>
      <c r="E3283" s="150">
        <v>37.367374420166016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29630.25</v>
      </c>
      <c r="E3284" s="151">
        <v>29630.25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0.53702390193939209</v>
      </c>
      <c r="E3285" s="156">
        <v>0.53702390193939209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156.77432250976563</v>
      </c>
      <c r="E3286" s="155">
        <v>156.77432250976563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-2390.714111328125</v>
      </c>
      <c r="E3287" s="152">
        <v>-2390.714111328125</v>
      </c>
    </row>
    <row r="3288" spans="1:5" ht="45">
      <c r="A3288" s="99" t="s">
        <v>6772</v>
      </c>
      <c r="B3288" s="109" t="s">
        <v>6773</v>
      </c>
      <c r="C3288" s="114"/>
      <c r="D3288" s="145">
        <v>-0.19907167553901672</v>
      </c>
      <c r="E3288" s="156">
        <v>-0.19907167553901672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0.62587207555770874</v>
      </c>
      <c r="E3291" s="156">
        <v>0.62587207555770874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6.8574160104617476E-4</v>
      </c>
      <c r="E3292" s="159">
        <v>6.8574160104617476E-4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524.05548095703125</v>
      </c>
      <c r="E3295" s="155">
        <v>524.05548095703125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7.5135126113891602</v>
      </c>
      <c r="E3296" s="149">
        <v>7.5135126113891602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2528.859619140625</v>
      </c>
      <c r="E3297" s="152">
        <v>2528.859619140625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-18.628881454467773</v>
      </c>
      <c r="E3298" s="150">
        <v>-18.628881454467773</v>
      </c>
    </row>
    <row r="3299" spans="1:5" ht="30">
      <c r="A3299" s="99" t="s">
        <v>6794</v>
      </c>
      <c r="B3299" s="109" t="s">
        <v>6795</v>
      </c>
      <c r="C3299" s="114"/>
      <c r="D3299" s="145">
        <v>0.960060715675354</v>
      </c>
      <c r="E3299" s="156">
        <v>0.960060715675354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0.18861708045005798</v>
      </c>
      <c r="E3300" s="156">
        <v>0.18861708045005798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48.610866546630859</v>
      </c>
      <c r="E3305" s="150">
        <v>48.610866546630859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93.931449890136719</v>
      </c>
      <c r="E3306" s="150">
        <v>93.931449890136719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0.68578577041625977</v>
      </c>
      <c r="E3307" s="156">
        <v>0.68578577041625977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203.48982238769531</v>
      </c>
      <c r="E3308" s="155">
        <v>203.48982238769531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-2343.998779296875</v>
      </c>
      <c r="E3309" s="152">
        <v>-2343.998779296875</v>
      </c>
    </row>
    <row r="3310" spans="1:5" ht="30">
      <c r="A3310" s="99" t="s">
        <v>6816</v>
      </c>
      <c r="B3310" s="109" t="s">
        <v>6817</v>
      </c>
      <c r="C3310" s="114"/>
      <c r="D3310" s="145">
        <v>-1.5205901116132736E-2</v>
      </c>
      <c r="E3310" s="156">
        <v>-1.5205901116132736E-2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988.66986083984375</v>
      </c>
      <c r="E3311" s="155">
        <v>988.66986083984375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4.1804947853088379</v>
      </c>
      <c r="E3312" s="149">
        <v>4.1804947853088379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0.63945567607879639</v>
      </c>
      <c r="E3313" s="156">
        <v>0.63945567607879639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5.5933283874765038E-4</v>
      </c>
      <c r="E3314" s="159">
        <v>5.5933283874765038E-4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11.090871810913086</v>
      </c>
      <c r="E3315" s="150">
        <v>11.090871810913086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45.798027038574219</v>
      </c>
      <c r="E3316" s="150">
        <v>45.798027038574219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650.60394287109375</v>
      </c>
      <c r="E3317" s="155">
        <v>650.60394287109375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0.64861845970153809</v>
      </c>
      <c r="E3318" s="156">
        <v>0.64861845970153809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192.68548583984375</v>
      </c>
      <c r="E3319" s="155">
        <v>192.68548583984375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-2354.802978515625</v>
      </c>
      <c r="E3320" s="152">
        <v>-2354.802978515625</v>
      </c>
    </row>
    <row r="3321" spans="1:5" ht="60">
      <c r="A3321" s="99" t="s">
        <v>6838</v>
      </c>
      <c r="B3321" s="109" t="s">
        <v>6839</v>
      </c>
      <c r="C3321" s="114"/>
      <c r="D3321" s="145">
        <v>-0.29533907771110535</v>
      </c>
      <c r="E3321" s="156">
        <v>-0.29533907771110535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990.3634033203125</v>
      </c>
      <c r="E3322" s="155">
        <v>990.3634033203125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4.1771440505981445</v>
      </c>
      <c r="E3323" s="149">
        <v>4.1771440505981445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0.63677704334259033</v>
      </c>
      <c r="E3324" s="156">
        <v>0.63677704334259033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5.8726361021399498E-4</v>
      </c>
      <c r="E3325" s="159">
        <v>5.8726361021399498E-4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45.247013092041016</v>
      </c>
      <c r="E3327" s="150">
        <v>45.247013092041016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650.60394287109375</v>
      </c>
      <c r="E3328" s="155">
        <v>650.60394287109375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0.64185208082199097</v>
      </c>
      <c r="E3329" s="156">
        <v>0.64185208082199097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189.44769287109375</v>
      </c>
      <c r="E3330" s="155">
        <v>189.44769287109375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-2358.040771484375</v>
      </c>
      <c r="E3331" s="152">
        <v>-2358.040771484375</v>
      </c>
    </row>
    <row r="3332" spans="1:5" ht="45">
      <c r="A3332" s="99" t="s">
        <v>6860</v>
      </c>
      <c r="B3332" s="109" t="s">
        <v>6861</v>
      </c>
      <c r="C3332" s="114"/>
      <c r="D3332" s="145">
        <v>-6.1270333826541901E-2</v>
      </c>
      <c r="E3332" s="156">
        <v>-6.1270333826541901E-2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990.133056640625</v>
      </c>
      <c r="E3333" s="155">
        <v>990.133056640625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4.179558277130127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0.63557511568069458</v>
      </c>
      <c r="E3335" s="156">
        <v>0.63557511568069458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5.9284077724441886E-4</v>
      </c>
      <c r="E3336" s="159">
        <v>5.9284077724441886E-4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48.647994995117188</v>
      </c>
      <c r="E3338" s="150">
        <v>48.647994995117188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94.338996887207031</v>
      </c>
      <c r="E3339" s="150">
        <v>94.338996887207031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0.68626809120178223</v>
      </c>
      <c r="E3340" s="156">
        <v>0.68626809120178223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203.64512634277344</v>
      </c>
      <c r="E3341" s="155">
        <v>203.64512634277344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-2343.843505859375</v>
      </c>
      <c r="E3342" s="152">
        <v>-2343.843505859375</v>
      </c>
    </row>
    <row r="3343" spans="1:5" ht="45">
      <c r="A3343" s="99" t="s">
        <v>6882</v>
      </c>
      <c r="B3343" s="109" t="s">
        <v>6883</v>
      </c>
      <c r="C3343" s="114"/>
      <c r="D3343" s="145">
        <v>-1.5140220522880554E-2</v>
      </c>
      <c r="E3343" s="156">
        <v>-1.5140220522880554E-2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988.6534423828125</v>
      </c>
      <c r="E3344" s="155">
        <v>988.6534423828125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0.63949757814407349</v>
      </c>
      <c r="E3346" s="156">
        <v>0.63949757814407349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5.5898068239912391E-4</v>
      </c>
      <c r="E3347" s="159">
        <v>5.5898068239912391E-4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0.40755042433738708</v>
      </c>
      <c r="E3350" s="156">
        <v>0.40755042433738708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553.9754638671875</v>
      </c>
      <c r="E3361" s="155">
        <v>553.9754638671875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7.6638593673706055</v>
      </c>
      <c r="E3362" s="149">
        <v>7.6638593673706055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2425.71240234375</v>
      </c>
      <c r="E3363" s="152">
        <v>2425.71240234375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-121.77597045898437</v>
      </c>
      <c r="E3364" s="155">
        <v>-121.77597045898437</v>
      </c>
    </row>
    <row r="3365" spans="1:5" ht="45">
      <c r="A3365" s="99" t="s">
        <v>6926</v>
      </c>
      <c r="B3365" s="109" t="s">
        <v>6927</v>
      </c>
      <c r="C3365" s="114"/>
      <c r="D3365" s="145">
        <v>0.93427520990371704</v>
      </c>
      <c r="E3365" s="156">
        <v>0.93427520990371704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7.12437704205513E-2</v>
      </c>
      <c r="E3366" s="156">
        <v>7.12437704205513E-2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10.873403549194336</v>
      </c>
      <c r="E3370" s="150">
        <v>10.873403549194336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61.712944030761719</v>
      </c>
      <c r="E3371" s="150">
        <v>61.712944030761719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650.60394287109375</v>
      </c>
      <c r="E3372" s="155">
        <v>650.60394287109375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0.85209041833877563</v>
      </c>
      <c r="E3373" s="156">
        <v>0.85209041833877563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259.20196533203125</v>
      </c>
      <c r="E3374" s="155">
        <v>259.20196533203125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-2288.28662109375</v>
      </c>
      <c r="E3375" s="152">
        <v>-2288.28662109375</v>
      </c>
    </row>
    <row r="3376" spans="1:5" ht="60">
      <c r="A3376" s="99" t="s">
        <v>6948</v>
      </c>
      <c r="B3376" s="109" t="s">
        <v>6949</v>
      </c>
      <c r="C3376" s="114"/>
      <c r="D3376" s="145">
        <v>-0.25969028472900391</v>
      </c>
      <c r="E3376" s="156">
        <v>-0.25969028472900391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982.78802490234375</v>
      </c>
      <c r="E3377" s="155">
        <v>982.78802490234375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4.1829805374145508</v>
      </c>
      <c r="E3378" s="149">
        <v>4.1829805374145508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0.65348249673843384</v>
      </c>
      <c r="E3379" s="156">
        <v>0.65348249673843384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4.548138240352273E-4</v>
      </c>
      <c r="E3380" s="159">
        <v>4.548138240352273E-4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77.534355163574219</v>
      </c>
      <c r="E3383" s="150">
        <v>77.534355163574219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10.660200119018555</v>
      </c>
      <c r="E3392" s="150">
        <v>10.660200119018555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84.497879028320313</v>
      </c>
      <c r="E3393" s="150">
        <v>84.497879028320313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650.60394287109375</v>
      </c>
      <c r="E3394" s="155">
        <v>650.60394287109375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1.1278160810470581</v>
      </c>
      <c r="E3395" s="149">
        <v>1.1278160810470581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354.63882446289062</v>
      </c>
      <c r="E3396" s="155">
        <v>354.63882446289062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-2192.849609375</v>
      </c>
      <c r="E3397" s="152">
        <v>-2192.849609375</v>
      </c>
    </row>
    <row r="3398" spans="1:5" ht="60">
      <c r="A3398" s="99" t="s">
        <v>6992</v>
      </c>
      <c r="B3398" s="109" t="s">
        <v>6993</v>
      </c>
      <c r="C3398" s="114"/>
      <c r="D3398" s="145">
        <v>-0.20973896980285645</v>
      </c>
      <c r="E3398" s="156">
        <v>-0.20973896980285645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969.418701171875</v>
      </c>
      <c r="E3399" s="155">
        <v>969.418701171875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4.1976184844970703</v>
      </c>
      <c r="E3400" s="149">
        <v>4.1976184844970703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0.67093777656555176</v>
      </c>
      <c r="E3401" s="156">
        <v>0.67093777656555176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3.3609266392886639E-4</v>
      </c>
      <c r="E3402" s="159">
        <v>3.3609266392886639E-4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1.3529412746429443</v>
      </c>
      <c r="E3403" s="149">
        <v>1.3529412746429443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87.296844482421875</v>
      </c>
      <c r="E3404" s="150">
        <v>87.296844482421875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53.858909606933594</v>
      </c>
      <c r="E3405" s="150">
        <v>53.858909606933594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1.1612035036087036</v>
      </c>
      <c r="E3406" s="149">
        <v>1.1612035036087036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365.66033935546875</v>
      </c>
      <c r="E3407" s="155">
        <v>365.66033935546875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-2181.828125</v>
      </c>
      <c r="E3408" s="152">
        <v>-2181.828125</v>
      </c>
    </row>
    <row r="3409" spans="1:5" ht="60">
      <c r="A3409" s="99" t="s">
        <v>7014</v>
      </c>
      <c r="B3409" s="109" t="s">
        <v>7015</v>
      </c>
      <c r="C3409" s="114"/>
      <c r="D3409" s="145">
        <v>-3.9577186107635498E-2</v>
      </c>
      <c r="E3409" s="156">
        <v>-3.9577186107635498E-2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967.17181396484375</v>
      </c>
      <c r="E3410" s="155">
        <v>967.17181396484375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4.202080249786377</v>
      </c>
      <c r="E3411" s="149">
        <v>4.202080249786377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0.67209172248840332</v>
      </c>
      <c r="E3412" s="156">
        <v>0.67209172248840332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3.2491402816958725E-4</v>
      </c>
      <c r="E3413" s="159">
        <v>3.2491402816958725E-4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10.451175689697266</v>
      </c>
      <c r="E3414" s="150">
        <v>10.451175689697266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102.58309936523437</v>
      </c>
      <c r="E3415" s="155">
        <v>102.58309936523437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650.60394287109375</v>
      </c>
      <c r="E3416" s="155">
        <v>650.60394287109375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1.3353608846664429</v>
      </c>
      <c r="E3417" s="149">
        <v>1.3353608846664429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430.69235229492187</v>
      </c>
      <c r="E3418" s="155">
        <v>430.69235229492187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-2116.796142578125</v>
      </c>
      <c r="E3419" s="152">
        <v>-2116.796142578125</v>
      </c>
    </row>
    <row r="3420" spans="1:5" ht="60">
      <c r="A3420" s="99" t="s">
        <v>7036</v>
      </c>
      <c r="B3420" s="109" t="s">
        <v>7037</v>
      </c>
      <c r="C3420" s="114"/>
      <c r="D3420" s="145">
        <v>-0.16961085796356201</v>
      </c>
      <c r="E3420" s="156">
        <v>-0.16961085796356201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956.961181640625</v>
      </c>
      <c r="E3421" s="155">
        <v>956.961181640625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4.2164144515991211</v>
      </c>
      <c r="E3422" s="149">
        <v>4.2164144515991211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0.67986088991165161</v>
      </c>
      <c r="E3423" s="156">
        <v>0.67986088991165161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2.7492246590554714E-4</v>
      </c>
      <c r="E3424" s="159">
        <v>2.7492246590554714E-4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3.5686278343200684</v>
      </c>
      <c r="E3425" s="149">
        <v>3.5686278343200684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105.38641357421875</v>
      </c>
      <c r="E3426" s="155">
        <v>105.38641357421875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34.370098114013672</v>
      </c>
      <c r="E3427" s="150">
        <v>34.370098114013672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1.3672879934310913</v>
      </c>
      <c r="E3428" s="149">
        <v>1.3672879934310913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442.00534057617187</v>
      </c>
      <c r="E3429" s="155">
        <v>442.00534057617187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-2105.483154296875</v>
      </c>
      <c r="E3430" s="152">
        <v>-2105.483154296875</v>
      </c>
    </row>
    <row r="3431" spans="1:5" ht="60">
      <c r="A3431" s="99" t="s">
        <v>7058</v>
      </c>
      <c r="B3431" s="109" t="s">
        <v>7059</v>
      </c>
      <c r="C3431" s="114"/>
      <c r="D3431" s="145">
        <v>-6.7690879106521606E-2</v>
      </c>
      <c r="E3431" s="156">
        <v>-6.7690879106521606E-2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954.5689697265625</v>
      </c>
      <c r="E3432" s="155">
        <v>954.5689697265625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4.2216043472290039</v>
      </c>
      <c r="E3433" s="149">
        <v>4.2216043472290039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0.680489182472229</v>
      </c>
      <c r="E3434" s="156">
        <v>0.680489182472229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2.6698713190853596E-4</v>
      </c>
      <c r="E3435" s="159">
        <v>2.6698713190853596E-4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3.5686275959014893</v>
      </c>
      <c r="E3436" s="149">
        <v>3.5686275959014893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247.1854248046875</v>
      </c>
      <c r="E3437" s="155">
        <v>247.1854248046875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34.370098114013672</v>
      </c>
      <c r="E3438" s="150">
        <v>34.370098114013672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7.4242119789123535</v>
      </c>
      <c r="E3439" s="149">
        <v>7.4242119789123535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2960.265380859375</v>
      </c>
      <c r="E3440" s="152">
        <v>2960.265380859375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412.77688598632812</v>
      </c>
      <c r="E3441" s="155">
        <v>412.77688598632812</v>
      </c>
    </row>
    <row r="3442" spans="1:5" ht="45">
      <c r="A3442" s="99" t="s">
        <v>7080</v>
      </c>
      <c r="B3442" s="109" t="s">
        <v>7081</v>
      </c>
      <c r="C3442" s="114"/>
      <c r="D3442" s="138">
        <v>1.1059893369674683</v>
      </c>
      <c r="E3442" s="149">
        <v>1.1059893369674683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1.5051616430282593</v>
      </c>
      <c r="E3443" s="149">
        <v>1.5051616430282593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2.0518252849578857</v>
      </c>
      <c r="E3444" s="149">
        <v>2.0518252849578857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3.8359891623258591E-2</v>
      </c>
      <c r="E3445" s="156">
        <v>3.8359891623258591E-2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1.8067528799292631E-5</v>
      </c>
      <c r="E3446" s="157">
        <v>1.8067528799292631E-5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1.3529411554336548</v>
      </c>
      <c r="E3447" s="149">
        <v>1.3529411554336548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147.99533081054687</v>
      </c>
      <c r="E3448" s="155">
        <v>147.99533081054687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19.488811492919922</v>
      </c>
      <c r="E3449" s="150">
        <v>19.488811492919922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7.4608011245727539</v>
      </c>
      <c r="E3450" s="149">
        <v>7.4608011245727539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2769.950439453125</v>
      </c>
      <c r="E3451" s="152">
        <v>2769.950439453125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222.46189880371094</v>
      </c>
      <c r="E3452" s="155">
        <v>222.46189880371094</v>
      </c>
    </row>
    <row r="3453" spans="1:5" ht="45">
      <c r="A3453" s="99" t="s">
        <v>7102</v>
      </c>
      <c r="B3453" s="109" t="s">
        <v>7103</v>
      </c>
      <c r="C3453" s="114"/>
      <c r="D3453" s="138">
        <v>1.0364773273468018</v>
      </c>
      <c r="E3453" s="149">
        <v>1.0364773273468018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0.70424282550811768</v>
      </c>
      <c r="E3454" s="156">
        <v>0.70424282550811768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2.0150694847106934</v>
      </c>
      <c r="E3455" s="149">
        <v>2.0150694847106934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2.8764141723513603E-2</v>
      </c>
      <c r="E3456" s="156">
        <v>2.8764141723513603E-2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1.4098178326094057E-5</v>
      </c>
      <c r="E3457" s="157">
        <v>1.4098178326094057E-5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98.177925109863281</v>
      </c>
      <c r="E3459" s="150">
        <v>98.177925109863281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23.675441741943359</v>
      </c>
      <c r="E3460" s="150">
        <v>23.675441741943359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7.4817614555358887</v>
      </c>
      <c r="E3461" s="149">
        <v>7.4817614555358887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2675.2568359375</v>
      </c>
      <c r="E3462" s="152">
        <v>2675.2568359375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127.76832580566406</v>
      </c>
      <c r="E3463" s="155">
        <v>127.76832580566406</v>
      </c>
    </row>
    <row r="3464" spans="1:5" ht="45">
      <c r="A3464" s="99" t="s">
        <v>7124</v>
      </c>
      <c r="B3464" s="109" t="s">
        <v>7125</v>
      </c>
      <c r="C3464" s="114"/>
      <c r="D3464" s="138">
        <v>1.005285382270813</v>
      </c>
      <c r="E3464" s="149">
        <v>1.005285382270813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0.45155608654022217</v>
      </c>
      <c r="E3465" s="156">
        <v>0.45155608654022217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1.9942759275436401</v>
      </c>
      <c r="E3466" s="149">
        <v>1.9942759275436401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2.4478176608681679E-2</v>
      </c>
      <c r="E3467" s="156">
        <v>2.4478176608681679E-2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1.2231357686687261E-5</v>
      </c>
      <c r="E3468" s="157">
        <v>1.2231357686687261E-5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16.397085189819336</v>
      </c>
      <c r="E3471" s="150">
        <v>16.397085189819336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7.5192928314208984</v>
      </c>
      <c r="E3472" s="149">
        <v>7.5192928314208984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2527.859619140625</v>
      </c>
      <c r="E3473" s="152">
        <v>2527.859619140625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-19.628839492797852</v>
      </c>
      <c r="E3474" s="150">
        <v>-19.628839492797852</v>
      </c>
    </row>
    <row r="3475" spans="1:5" ht="45">
      <c r="A3475" s="99" t="s">
        <v>7146</v>
      </c>
      <c r="B3475" s="109" t="s">
        <v>7147</v>
      </c>
      <c r="C3475" s="114"/>
      <c r="D3475" s="145">
        <v>0.95998293161392212</v>
      </c>
      <c r="E3475" s="156">
        <v>0.95998293161392212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0.18516236543655396</v>
      </c>
      <c r="E3476" s="156">
        <v>0.18516236543655396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33.590000152587891</v>
      </c>
      <c r="E3480" s="150">
        <v>33.590000152587891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324.99835205078125</v>
      </c>
      <c r="E3481" s="155">
        <v>324.99835205078125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713.949462890625</v>
      </c>
      <c r="E3482" s="155">
        <v>713.949462890625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6.5828313827514648</v>
      </c>
      <c r="E3483" s="149">
        <v>6.5828313827514648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3046.921875</v>
      </c>
      <c r="E3484" s="151">
        <v>3046.921875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499.43331909179687</v>
      </c>
      <c r="E3485" s="155">
        <v>499.43331909179687</v>
      </c>
    </row>
    <row r="3486" spans="1:5" ht="75">
      <c r="A3486" s="99" t="s">
        <v>7168</v>
      </c>
      <c r="B3486" s="109" t="s">
        <v>7169</v>
      </c>
      <c r="C3486" s="114"/>
      <c r="D3486" s="138">
        <v>1.1382149457931519</v>
      </c>
      <c r="E3486" s="149">
        <v>1.1382149457931519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13.147253036499023</v>
      </c>
      <c r="E3487" s="150">
        <v>13.147253036499023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2.5114829540252686</v>
      </c>
      <c r="E3488" s="149">
        <v>2.5114829540252686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5.0450719892978668E-2</v>
      </c>
      <c r="E3489" s="156">
        <v>5.0450719892978668E-2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2.1110789020895027E-5</v>
      </c>
      <c r="E3490" s="157">
        <v>2.1110789020895027E-5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33.257427215576172</v>
      </c>
      <c r="E3491" s="150">
        <v>33.257427215576172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511.00244140625</v>
      </c>
      <c r="E3492" s="155">
        <v>511.00244140625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713.949462890625</v>
      </c>
      <c r="E3493" s="155">
        <v>713.949462890625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7.216425895690918</v>
      </c>
      <c r="E3494" s="149">
        <v>7.216425895690918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3478.27685546875</v>
      </c>
      <c r="E3495" s="151">
        <v>3478.27685546875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930.78839111328125</v>
      </c>
      <c r="E3496" s="155">
        <v>930.78839111328125</v>
      </c>
    </row>
    <row r="3497" spans="1:5" ht="75">
      <c r="A3497" s="99" t="s">
        <v>7190</v>
      </c>
      <c r="B3497" s="109" t="s">
        <v>7191</v>
      </c>
      <c r="C3497" s="114"/>
      <c r="D3497" s="138">
        <v>1.3820490837097168</v>
      </c>
      <c r="E3497" s="149">
        <v>1.3820490837097168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9.4182100296020508</v>
      </c>
      <c r="E3498" s="149">
        <v>9.4182100296020508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2.246074914932251</v>
      </c>
      <c r="E3499" s="149">
        <v>2.246074914932251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7.0633098483085632E-2</v>
      </c>
      <c r="E3500" s="156">
        <v>7.0633098483085632E-2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2.9094591809553094E-5</v>
      </c>
      <c r="E3501" s="157">
        <v>2.9094591809553094E-5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158.72332763671875</v>
      </c>
      <c r="E3502" s="155">
        <v>158.72332763671875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418.003173828125</v>
      </c>
      <c r="E3503" s="155">
        <v>418.003173828125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836.278564453125</v>
      </c>
      <c r="E3504" s="155">
        <v>836.278564453125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5.9358062744140625</v>
      </c>
      <c r="E3505" s="149">
        <v>5.9358062744140625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3026.0732421875</v>
      </c>
      <c r="E3506" s="151">
        <v>3026.0732421875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478.58468627929687</v>
      </c>
      <c r="E3507" s="155">
        <v>478.58468627929687</v>
      </c>
    </row>
    <row r="3508" spans="1:5" ht="75">
      <c r="A3508" s="99" t="s">
        <v>7212</v>
      </c>
      <c r="B3508" s="109" t="s">
        <v>7213</v>
      </c>
      <c r="C3508" s="114"/>
      <c r="D3508" s="138">
        <v>1.4693126678466797</v>
      </c>
      <c r="E3508" s="149">
        <v>1.4693126678466797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64.376068115234375</v>
      </c>
      <c r="E3509" s="150">
        <v>64.376068115234375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3.8843555450439453</v>
      </c>
      <c r="E3510" s="149">
        <v>3.8843555450439453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8.0914601683616638E-2</v>
      </c>
      <c r="E3511" s="156">
        <v>8.0914601683616638E-2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2.5815723347477615E-5</v>
      </c>
      <c r="E3512" s="157">
        <v>2.5815723347477615E-5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157.15180969238281</v>
      </c>
      <c r="E3513" s="155">
        <v>157.15180969238281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489.99703979492187</v>
      </c>
      <c r="E3514" s="155">
        <v>489.99703979492187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836.278564453125</v>
      </c>
      <c r="E3515" s="155">
        <v>836.278564453125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6.2779722213745117</v>
      </c>
      <c r="E3516" s="149">
        <v>6.2779722213745117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3271.4150390625</v>
      </c>
      <c r="E3517" s="151">
        <v>3271.4150390625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723.926513671875</v>
      </c>
      <c r="E3518" s="155">
        <v>723.926513671875</v>
      </c>
    </row>
    <row r="3519" spans="1:5" ht="75">
      <c r="A3519" s="99" t="s">
        <v>7234</v>
      </c>
      <c r="B3519" s="109" t="s">
        <v>7235</v>
      </c>
      <c r="C3519" s="114"/>
      <c r="D3519" s="138">
        <v>1.716619610786438</v>
      </c>
      <c r="E3519" s="149">
        <v>1.716619610786438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51.821151733398437</v>
      </c>
      <c r="E3520" s="150">
        <v>51.821151733398437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2.9634678363800049</v>
      </c>
      <c r="E3521" s="149">
        <v>2.9634678363800049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8.1751808524131775E-2</v>
      </c>
      <c r="E3522" s="156">
        <v>8.1751808524131775E-2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2.8914097129018046E-5</v>
      </c>
      <c r="E3523" s="157">
        <v>2.8914097129018046E-5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9.0686273574829102</v>
      </c>
      <c r="E3524" s="149">
        <v>9.0686273574829102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353.21942138671875</v>
      </c>
      <c r="E3525" s="155">
        <v>353.21942138671875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46.833827972412109</v>
      </c>
      <c r="E3526" s="150">
        <v>46.833827972412109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7.3610467910766602</v>
      </c>
      <c r="E3527" s="149">
        <v>7.3610467910766602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3166.83251953125</v>
      </c>
      <c r="E3528" s="151">
        <v>3166.83251953125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619.34393310546875</v>
      </c>
      <c r="E3529" s="155">
        <v>619.34393310546875</v>
      </c>
    </row>
    <row r="3530" spans="1:5" ht="45">
      <c r="A3530" s="99" t="s">
        <v>7256</v>
      </c>
      <c r="B3530" s="109" t="s">
        <v>7257</v>
      </c>
      <c r="C3530" s="114"/>
      <c r="D3530" s="138">
        <v>1.1939173936843872</v>
      </c>
      <c r="E3530" s="149">
        <v>1.1939173936843872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3.1873466968536377</v>
      </c>
      <c r="E3531" s="149">
        <v>3.1873466968536377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2.1083805561065674</v>
      </c>
      <c r="E3532" s="149">
        <v>2.1083805561065674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5.0106063485145569E-2</v>
      </c>
      <c r="E3533" s="156">
        <v>5.0106063485145569E-2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2.2467316739493981E-5</v>
      </c>
      <c r="E3534" s="157">
        <v>2.2467316739493981E-5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173.54231262207031</v>
      </c>
      <c r="E3535" s="155">
        <v>173.54231262207031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179.33369445800781</v>
      </c>
      <c r="E3536" s="155">
        <v>179.33369445800781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2.8786089420318604</v>
      </c>
      <c r="E3537" s="149">
        <v>2.8786089420318604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2.1115524768829346</v>
      </c>
      <c r="E3538" s="149">
        <v>2.1115524768829346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768.75830078125</v>
      </c>
      <c r="E3539" s="155">
        <v>768.75830078125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-1778.730224609375</v>
      </c>
      <c r="E3540" s="152">
        <v>-1778.730224609375</v>
      </c>
    </row>
    <row r="3541" spans="1:5" ht="60">
      <c r="A3541" s="99" t="s">
        <v>7278</v>
      </c>
      <c r="B3541" s="109" t="s">
        <v>7279</v>
      </c>
      <c r="C3541" s="114"/>
      <c r="D3541" s="138">
        <v>-1.1280032396316528</v>
      </c>
      <c r="E3541" s="149">
        <v>-1.1280032396316528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898.21954345703125</v>
      </c>
      <c r="E3542" s="155">
        <v>898.21954345703125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4.3384270668029785</v>
      </c>
      <c r="E3543" s="149">
        <v>4.3384270668029785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0.68773871660232544</v>
      </c>
      <c r="E3544" s="156">
        <v>0.68773871660232544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1.5402746794279665E-4</v>
      </c>
      <c r="E3545" s="159">
        <v>1.5402746794279665E-4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173.54231262207031</v>
      </c>
      <c r="E3546" s="155">
        <v>173.54231262207031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179.33369445800781</v>
      </c>
      <c r="E3547" s="155">
        <v>179.33369445800781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1.8537998199462891</v>
      </c>
      <c r="E3548" s="149">
        <v>1.8537998199462891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2.1115524768829346</v>
      </c>
      <c r="E3549" s="149">
        <v>2.1115524768829346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768.75830078125</v>
      </c>
      <c r="E3550" s="155">
        <v>768.75830078125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-1778.730224609375</v>
      </c>
      <c r="E3551" s="152">
        <v>-1778.730224609375</v>
      </c>
    </row>
    <row r="3552" spans="1:5" ht="60">
      <c r="A3552" s="99" t="s">
        <v>7300</v>
      </c>
      <c r="B3552" s="109" t="s">
        <v>7301</v>
      </c>
      <c r="C3552" s="114"/>
      <c r="D3552" s="138">
        <v>-1.1280032396316528</v>
      </c>
      <c r="E3552" s="149">
        <v>-1.1280032396316528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898.21954345703125</v>
      </c>
      <c r="E3553" s="155">
        <v>898.21954345703125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4.3384270668029785</v>
      </c>
      <c r="E3554" s="149">
        <v>4.3384270668029785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0.68773871660232544</v>
      </c>
      <c r="E3555" s="156">
        <v>0.68773871660232544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1.5402746794279665E-4</v>
      </c>
      <c r="E3556" s="159">
        <v>1.5402746794279665E-4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173.54231262207031</v>
      </c>
      <c r="E3557" s="155">
        <v>173.54231262207031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179.33369445800781</v>
      </c>
      <c r="E3558" s="155">
        <v>179.33369445800781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835.48345947265625</v>
      </c>
      <c r="E3559" s="155">
        <v>835.48345947265625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2.1115524768829346</v>
      </c>
      <c r="E3560" s="149">
        <v>2.1115524768829346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768.75830078125</v>
      </c>
      <c r="E3561" s="155">
        <v>768.75830078125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-1778.730224609375</v>
      </c>
      <c r="E3562" s="152">
        <v>-1778.730224609375</v>
      </c>
    </row>
    <row r="3563" spans="1:5" ht="45">
      <c r="A3563" s="99" t="s">
        <v>7322</v>
      </c>
      <c r="B3563" s="109" t="s">
        <v>7323</v>
      </c>
      <c r="C3563" s="114"/>
      <c r="D3563" s="138">
        <v>-1.1280032396316528</v>
      </c>
      <c r="E3563" s="149">
        <v>-1.1280032396316528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898.21954345703125</v>
      </c>
      <c r="E3564" s="155">
        <v>898.21954345703125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4.3384270668029785</v>
      </c>
      <c r="E3565" s="149">
        <v>4.3384270668029785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0.68773871660232544</v>
      </c>
      <c r="E3566" s="156">
        <v>0.68773871660232544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1.5402746794279665E-4</v>
      </c>
      <c r="E3567" s="159">
        <v>1.5402746794279665E-4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173.54231262207031</v>
      </c>
      <c r="E3568" s="155">
        <v>173.54231262207031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179.33369445800781</v>
      </c>
      <c r="E3569" s="155">
        <v>179.33369445800781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4.7324085235595703</v>
      </c>
      <c r="E3570" s="149">
        <v>4.7324085235595703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2.1115524768829346</v>
      </c>
      <c r="E3571" s="149">
        <v>2.1115524768829346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768.75830078125</v>
      </c>
      <c r="E3572" s="155">
        <v>768.75830078125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-1778.730224609375</v>
      </c>
      <c r="E3573" s="152">
        <v>-1778.730224609375</v>
      </c>
    </row>
    <row r="3574" spans="1:5" ht="30">
      <c r="A3574" s="99" t="s">
        <v>7344</v>
      </c>
      <c r="B3574" s="109" t="s">
        <v>7345</v>
      </c>
      <c r="C3574" s="114"/>
      <c r="D3574" s="138">
        <v>-1.1280032396316528</v>
      </c>
      <c r="E3574" s="149">
        <v>-1.1280032396316528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898.21954345703125</v>
      </c>
      <c r="E3575" s="155">
        <v>898.21954345703125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4.3384270668029785</v>
      </c>
      <c r="E3576" s="149">
        <v>4.3384270668029785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0.68773871660232544</v>
      </c>
      <c r="E3577" s="156">
        <v>0.68773871660232544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1.5402746794279665E-4</v>
      </c>
      <c r="E3578" s="159">
        <v>1.5402746794279665E-4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173.54231262207031</v>
      </c>
      <c r="E3579" s="155">
        <v>173.54231262207031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179.33369445800781</v>
      </c>
      <c r="E3580" s="155">
        <v>179.33369445800781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5">
        <v>7.125922292470932E-2</v>
      </c>
      <c r="E3581" s="156">
        <v>7.125922292470932E-2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2.1115524768829346</v>
      </c>
      <c r="E3582" s="149">
        <v>2.1115524768829346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768.75830078125</v>
      </c>
      <c r="E3583" s="155">
        <v>768.75830078125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-1778.730224609375</v>
      </c>
      <c r="E3584" s="152">
        <v>-1778.730224609375</v>
      </c>
    </row>
    <row r="3585" spans="1:5" ht="60">
      <c r="A3585" s="99" t="s">
        <v>7366</v>
      </c>
      <c r="B3585" s="109" t="s">
        <v>7367</v>
      </c>
      <c r="C3585" s="114"/>
      <c r="D3585" s="138">
        <v>-1.1280032396316528</v>
      </c>
      <c r="E3585" s="149">
        <v>-1.1280032396316528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898.21954345703125</v>
      </c>
      <c r="E3586" s="155">
        <v>898.21954345703125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4.3384270668029785</v>
      </c>
      <c r="E3587" s="149">
        <v>4.3384270668029785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0.68773871660232544</v>
      </c>
      <c r="E3588" s="156">
        <v>0.68773871660232544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1.5402746794279665E-4</v>
      </c>
      <c r="E3589" s="159">
        <v>1.5402746794279665E-4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154.0552978515625</v>
      </c>
      <c r="E3590" s="155">
        <v>154.0552978515625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535.3017578125</v>
      </c>
      <c r="E3591" s="155">
        <v>535.3017578125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838.13238525390625</v>
      </c>
      <c r="E3592" s="155">
        <v>838.13238525390625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6.4571127891540527</v>
      </c>
      <c r="E3593" s="149">
        <v>6.4571127891540527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3405.732666015625</v>
      </c>
      <c r="E3594" s="151">
        <v>3405.732666015625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858.244140625</v>
      </c>
      <c r="E3595" s="155">
        <v>858.244140625</v>
      </c>
    </row>
    <row r="3596" spans="1:5" ht="45">
      <c r="A3596" s="99" t="s">
        <v>7388</v>
      </c>
      <c r="B3596" s="109" t="s">
        <v>7389</v>
      </c>
      <c r="C3596" s="114"/>
      <c r="D3596" s="138">
        <v>1.8291445970535278</v>
      </c>
      <c r="E3596" s="149">
        <v>1.8291445970535278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46.124729156494141</v>
      </c>
      <c r="E3597" s="150">
        <v>46.124729156494141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2.7364509105682373</v>
      </c>
      <c r="E3598" s="149">
        <v>2.7364509105682373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8.4981523454189301E-2</v>
      </c>
      <c r="E3599" s="156">
        <v>8.4981523454189301E-2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3.0812727345619351E-5</v>
      </c>
      <c r="E3600" s="157">
        <v>3.0812727345619351E-5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30.906000137329102</v>
      </c>
      <c r="E3601" s="150">
        <v>30.906000137329102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533.2178955078125</v>
      </c>
      <c r="E3602" s="155">
        <v>533.2178955078125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713.949462890625</v>
      </c>
      <c r="E3603" s="155">
        <v>713.949462890625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7.315645694732666</v>
      </c>
      <c r="E3604" s="149">
        <v>7.315645694732666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3530.8583984375</v>
      </c>
      <c r="E3605" s="151">
        <v>3530.8583984375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983.36968994140625</v>
      </c>
      <c r="E3606" s="155">
        <v>983.36968994140625</v>
      </c>
    </row>
    <row r="3607" spans="1:5" ht="45">
      <c r="A3607" s="99" t="s">
        <v>7410</v>
      </c>
      <c r="B3607" s="109" t="s">
        <v>7411</v>
      </c>
      <c r="C3607" s="114"/>
      <c r="D3607" s="138">
        <v>1.4071286916732788</v>
      </c>
      <c r="E3607" s="149">
        <v>1.4071286916732788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8.4750127792358398</v>
      </c>
      <c r="E3608" s="149">
        <v>8.4750127792358398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2.2438161373138428</v>
      </c>
      <c r="E3609" s="149">
        <v>2.2438161373138428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7.3226571083068848E-2</v>
      </c>
      <c r="E3610" s="156">
        <v>7.3226571083068848E-2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3.0008130124770105E-5</v>
      </c>
      <c r="E3611" s="157">
        <v>3.0008130124770105E-5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161.91366577148437</v>
      </c>
      <c r="E3612" s="155">
        <v>161.91366577148437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268.22540283203125</v>
      </c>
      <c r="E3613" s="155">
        <v>268.22540283203125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835.48345947265625</v>
      </c>
      <c r="E3614" s="155">
        <v>835.48345947265625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2.9298927783966064</v>
      </c>
      <c r="E3615" s="149">
        <v>2.9298927783966064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1173.8143310546875</v>
      </c>
      <c r="E3616" s="152">
        <v>1173.8143310546875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-1373.6741943359375</v>
      </c>
      <c r="E3617" s="152">
        <v>-1373.6741943359375</v>
      </c>
    </row>
    <row r="3618" spans="1:5" ht="45">
      <c r="A3618" s="99" t="s">
        <v>7432</v>
      </c>
      <c r="B3618" s="109" t="s">
        <v>7433</v>
      </c>
      <c r="C3618" s="114"/>
      <c r="D3618" s="145">
        <v>-0.52703046798706055</v>
      </c>
      <c r="E3618" s="156">
        <v>-0.52703046798706055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784.81396484375</v>
      </c>
      <c r="E3619" s="155">
        <v>784.81396484375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4.9034295082092285</v>
      </c>
      <c r="E3620" s="149">
        <v>4.9034295082092285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0.61098742485046387</v>
      </c>
      <c r="E3621" s="156">
        <v>0.61098742485046387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1.0125501285074279E-4</v>
      </c>
      <c r="E3622" s="159">
        <v>1.0125501285074279E-4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155.59585571289062</v>
      </c>
      <c r="E3623" s="155">
        <v>155.59585571289062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516.9989013671875</v>
      </c>
      <c r="E3624" s="155">
        <v>516.9989013671875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836.278564453125</v>
      </c>
      <c r="E3625" s="155">
        <v>836.278564453125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6.386347770690918</v>
      </c>
      <c r="E3626" s="149">
        <v>6.386347770690918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3352.44677734375</v>
      </c>
      <c r="E3627" s="151">
        <v>3352.44677734375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804.958251953125</v>
      </c>
      <c r="E3628" s="155">
        <v>804.958251953125</v>
      </c>
    </row>
    <row r="3629" spans="1:5" ht="75">
      <c r="A3629" s="99" t="s">
        <v>7454</v>
      </c>
      <c r="B3629" s="109" t="s">
        <v>7455</v>
      </c>
      <c r="C3629" s="114"/>
      <c r="D3629" s="138">
        <v>1.7877908945083618</v>
      </c>
      <c r="E3629" s="149">
        <v>1.7877908945083618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48.343818664550781</v>
      </c>
      <c r="E3630" s="150">
        <v>48.343818664550781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2.8121004104614258</v>
      </c>
      <c r="E3631" s="149">
        <v>2.8121004104614258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8.3561629056930542E-2</v>
      </c>
      <c r="E3632" s="156">
        <v>8.3561629056930542E-2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3.0052333386265673E-5</v>
      </c>
      <c r="E3633" s="157">
        <v>3.0052333386265673E-5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33.590000152587891</v>
      </c>
      <c r="E3634" s="150">
        <v>33.590000152587891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478.34292602539062</v>
      </c>
      <c r="E3635" s="155">
        <v>478.34292602539062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7.1152400970458984</v>
      </c>
      <c r="E3637" s="149">
        <v>7.1152400970458984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3404.03271484375</v>
      </c>
      <c r="E3638" s="151">
        <v>3404.03271484375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856.5440673828125</v>
      </c>
      <c r="E3639" s="155">
        <v>856.5440673828125</v>
      </c>
    </row>
    <row r="3640" spans="1:5" ht="30">
      <c r="A3640" s="99" t="s">
        <v>7476</v>
      </c>
      <c r="B3640" s="109" t="s">
        <v>7477</v>
      </c>
      <c r="C3640" s="114"/>
      <c r="D3640" s="138">
        <v>1.3405994176864624</v>
      </c>
      <c r="E3640" s="149">
        <v>1.3405994176864624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9.9754476547241211</v>
      </c>
      <c r="E3641" s="149">
        <v>9.9754476547241211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2.2450664043426514</v>
      </c>
      <c r="E3642" s="149">
        <v>2.2450664043426514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6.6688120365142822E-2</v>
      </c>
      <c r="E3643" s="156">
        <v>6.6688120365142822E-2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2.7729520297725685E-5</v>
      </c>
      <c r="E3644" s="157">
        <v>2.7729520297725685E-5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30.600000381469727</v>
      </c>
      <c r="E3645" s="150">
        <v>30.600000381469727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476.73226928710937</v>
      </c>
      <c r="E3646" s="155">
        <v>476.73226928710937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7.1570672988891602</v>
      </c>
      <c r="E3648" s="149">
        <v>7.1570672988891602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3404.03271484375</v>
      </c>
      <c r="E3649" s="151">
        <v>3404.03271484375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856.5440673828125</v>
      </c>
      <c r="E3650" s="155">
        <v>856.5440673828125</v>
      </c>
    </row>
    <row r="3651" spans="1:5" ht="30">
      <c r="A3651" s="99" t="s">
        <v>7498</v>
      </c>
      <c r="B3651" s="109" t="s">
        <v>7499</v>
      </c>
      <c r="C3651" s="114"/>
      <c r="D3651" s="138">
        <v>1.3356680870056152</v>
      </c>
      <c r="E3651" s="149">
        <v>1.3356680870056152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9.0844087600708008</v>
      </c>
      <c r="E3652" s="149">
        <v>9.0844087600708008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2.2323508262634277</v>
      </c>
      <c r="E3653" s="149">
        <v>2.2323508262634277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6.6251225769519806E-2</v>
      </c>
      <c r="E3654" s="156">
        <v>6.6251225769519806E-2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2.765663703030441E-5</v>
      </c>
      <c r="E3655" s="157">
        <v>2.765663703030441E-5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14815.125</v>
      </c>
      <c r="E3658" s="151">
        <v>14815.125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29630.25</v>
      </c>
      <c r="E3669" s="151">
        <v>29630.25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14815.125</v>
      </c>
      <c r="E3680" s="151">
        <v>14815.125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14815.125</v>
      </c>
      <c r="E3691" s="151">
        <v>14815.125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27.350252151489258</v>
      </c>
      <c r="E3701" s="150">
        <v>27.350252151489258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29630.25</v>
      </c>
      <c r="E3702" s="151">
        <v>29630.25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0.39998337626457214</v>
      </c>
      <c r="E3703" s="156">
        <v>0.39998337626457214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114.92573547363281</v>
      </c>
      <c r="E3704" s="155">
        <v>114.92573547363281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-2432.562744140625</v>
      </c>
      <c r="E3705" s="152">
        <v>-2432.562744140625</v>
      </c>
    </row>
    <row r="3706" spans="1:5" ht="45">
      <c r="A3706" s="99" t="s">
        <v>7608</v>
      </c>
      <c r="B3706" s="109" t="s">
        <v>7609</v>
      </c>
      <c r="C3706" s="114"/>
      <c r="D3706" s="145">
        <v>-0.22626990079879761</v>
      </c>
      <c r="E3706" s="156">
        <v>-0.22626990079879761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0.61177748441696167</v>
      </c>
      <c r="E3709" s="156">
        <v>0.61177748441696167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8.4339763270691037E-4</v>
      </c>
      <c r="E3710" s="159">
        <v>8.4339763270691037E-4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14.432716369628906</v>
      </c>
      <c r="E3713" s="150">
        <v>14.432716369628906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7.7126684188842773</v>
      </c>
      <c r="E3714" s="149">
        <v>7.7126684188842773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2441.25634765625</v>
      </c>
      <c r="E3715" s="152">
        <v>2441.25634765625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-106.232177734375</v>
      </c>
      <c r="E3716" s="155">
        <v>-106.232177734375</v>
      </c>
    </row>
    <row r="3717" spans="1:5" ht="45">
      <c r="A3717" s="99" t="s">
        <v>7630</v>
      </c>
      <c r="B3717" s="109" t="s">
        <v>7631</v>
      </c>
      <c r="C3717" s="114"/>
      <c r="D3717" s="145">
        <v>0.94077008962631226</v>
      </c>
      <c r="E3717" s="156">
        <v>0.94077008962631226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7.0751957595348358E-2</v>
      </c>
      <c r="E3718" s="156">
        <v>7.0751957595348358E-2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14.500094413757324</v>
      </c>
      <c r="E3724" s="150">
        <v>14.500094413757324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7.7234878540039062</v>
      </c>
      <c r="E3725" s="149">
        <v>7.7234878540039062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2444.70166015625</v>
      </c>
      <c r="E3726" s="152">
        <v>2444.70166015625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-102.78684234619141</v>
      </c>
      <c r="E3727" s="155">
        <v>-102.78684234619141</v>
      </c>
    </row>
    <row r="3728" spans="1:5" ht="45">
      <c r="A3728" s="99" t="s">
        <v>7652</v>
      </c>
      <c r="B3728" s="109" t="s">
        <v>7653</v>
      </c>
      <c r="C3728" s="114"/>
      <c r="D3728" s="145">
        <v>0.94220966100692749</v>
      </c>
      <c r="E3728" s="156">
        <v>0.94220966100692749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7.0643864572048187E-2</v>
      </c>
      <c r="E3729" s="156">
        <v>7.0643864572048187E-2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10.148115158081055</v>
      </c>
      <c r="E3733" s="150">
        <v>10.148115158081055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175.6890869140625</v>
      </c>
      <c r="E3734" s="155">
        <v>175.6890869140625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420.14358520507812</v>
      </c>
      <c r="E3735" s="155">
        <v>420.14358520507812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2.0974917411804199</v>
      </c>
      <c r="E3736" s="149">
        <v>2.0974917411804199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744.14617919921875</v>
      </c>
      <c r="E3737" s="155">
        <v>744.14617919921875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-1803.3424072265625</v>
      </c>
      <c r="E3738" s="152">
        <v>-1803.3424072265625</v>
      </c>
    </row>
    <row r="3739" spans="1:5" ht="45">
      <c r="A3739" s="99" t="s">
        <v>7674</v>
      </c>
      <c r="B3739" s="109" t="s">
        <v>7675</v>
      </c>
      <c r="C3739" s="114"/>
      <c r="D3739" s="145">
        <v>-1.0617310181260109E-2</v>
      </c>
      <c r="E3739" s="156">
        <v>-1.0617310181260109E-2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891.67071533203125</v>
      </c>
      <c r="E3740" s="155">
        <v>891.67071533203125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4.3904671669006348</v>
      </c>
      <c r="E3741" s="149">
        <v>4.3904671669006348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0.67709809541702271</v>
      </c>
      <c r="E3742" s="156">
        <v>0.67709809541702271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1.5336787328124046E-4</v>
      </c>
      <c r="E3743" s="159">
        <v>1.5336787328124046E-4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10.148115158081055</v>
      </c>
      <c r="E3744" s="150">
        <v>10.148115158081055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175.6890869140625</v>
      </c>
      <c r="E3745" s="155">
        <v>175.6890869140625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420.14358520507812</v>
      </c>
      <c r="E3746" s="155">
        <v>420.14358520507812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2.0974917411804199</v>
      </c>
      <c r="E3747" s="149">
        <v>2.0974917411804199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744.14617919921875</v>
      </c>
      <c r="E3748" s="155">
        <v>744.14617919921875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-1803.3424072265625</v>
      </c>
      <c r="E3749" s="152">
        <v>-1803.3424072265625</v>
      </c>
    </row>
    <row r="3750" spans="1:5" ht="45">
      <c r="A3750" s="99" t="s">
        <v>7696</v>
      </c>
      <c r="B3750" s="109" t="s">
        <v>7697</v>
      </c>
      <c r="C3750" s="114"/>
      <c r="D3750" s="145">
        <v>-1.0617310181260109E-2</v>
      </c>
      <c r="E3750" s="156">
        <v>-1.0617310181260109E-2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891.67071533203125</v>
      </c>
      <c r="E3751" s="155">
        <v>891.67071533203125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4.3904671669006348</v>
      </c>
      <c r="E3752" s="149">
        <v>4.3904671669006348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0.67709809541702271</v>
      </c>
      <c r="E3753" s="156">
        <v>0.67709809541702271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1.5336787328124046E-4</v>
      </c>
      <c r="E3754" s="159">
        <v>1.5336787328124046E-4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9.25</v>
      </c>
      <c r="E3755" s="149">
        <v>9.25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360.9017333984375</v>
      </c>
      <c r="E3756" s="155">
        <v>360.9017333984375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14.500094413757324</v>
      </c>
      <c r="E3757" s="150">
        <v>14.500094413757324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7.3772764205932617</v>
      </c>
      <c r="E3758" s="149">
        <v>7.3772764205932617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3182.7314453125</v>
      </c>
      <c r="E3759" s="151">
        <v>3182.7314453125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635.242919921875</v>
      </c>
      <c r="E3760" s="155">
        <v>635.242919921875</v>
      </c>
    </row>
    <row r="3761" spans="1:5" ht="45">
      <c r="A3761" s="99" t="s">
        <v>7718</v>
      </c>
      <c r="B3761" s="109" t="s">
        <v>7719</v>
      </c>
      <c r="C3761" s="114"/>
      <c r="D3761" s="138">
        <v>1.2016619443893433</v>
      </c>
      <c r="E3761" s="149">
        <v>1.2016619443893433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3.2103085517883301</v>
      </c>
      <c r="E3762" s="149">
        <v>3.2103085517883301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2.1097791194915771</v>
      </c>
      <c r="E3763" s="149">
        <v>2.1097791194915771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5.0976157188415527E-2</v>
      </c>
      <c r="E3764" s="156">
        <v>5.0976157188415527E-2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2.2790565708419308E-5</v>
      </c>
      <c r="E3765" s="157">
        <v>2.2790565708419308E-5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9.25</v>
      </c>
      <c r="E3766" s="149">
        <v>9.25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360.9017333984375</v>
      </c>
      <c r="E3767" s="155">
        <v>360.9017333984375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14.432716369628906</v>
      </c>
      <c r="E3768" s="150">
        <v>14.432716369628906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7.3772764205932617</v>
      </c>
      <c r="E3769" s="149">
        <v>7.3772764205932617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3182.7314453125</v>
      </c>
      <c r="E3770" s="151">
        <v>3182.7314453125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635.242919921875</v>
      </c>
      <c r="E3771" s="155">
        <v>635.242919921875</v>
      </c>
    </row>
    <row r="3772" spans="1:5" ht="45">
      <c r="A3772" s="99" t="s">
        <v>7740</v>
      </c>
      <c r="B3772" s="109" t="s">
        <v>7741</v>
      </c>
      <c r="C3772" s="114"/>
      <c r="D3772" s="138">
        <v>1.2016619443893433</v>
      </c>
      <c r="E3772" s="149">
        <v>1.2016619443893433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3.2103085517883301</v>
      </c>
      <c r="E3773" s="149">
        <v>3.2103085517883301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2.1097791194915771</v>
      </c>
      <c r="E3774" s="149">
        <v>2.1097791194915771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5.0976157188415527E-2</v>
      </c>
      <c r="E3775" s="156">
        <v>5.0976157188415527E-2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2.2790565708419308E-5</v>
      </c>
      <c r="E3776" s="157">
        <v>2.2790565708419308E-5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173.54231262207031</v>
      </c>
      <c r="E3777" s="155">
        <v>173.54231262207031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179.33372497558594</v>
      </c>
      <c r="E3778" s="155">
        <v>179.33372497558594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420.14358520507812</v>
      </c>
      <c r="E3779" s="155">
        <v>420.14358520507812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2.1115529537200928</v>
      </c>
      <c r="E3780" s="149">
        <v>2.1115529537200928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768.7584228515625</v>
      </c>
      <c r="E3781" s="155">
        <v>768.7584228515625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-1778.7301025390625</v>
      </c>
      <c r="E3782" s="152">
        <v>-1778.7301025390625</v>
      </c>
    </row>
    <row r="3783" spans="1:5" ht="45">
      <c r="A3783" s="99" t="s">
        <v>7762</v>
      </c>
      <c r="B3783" s="109" t="s">
        <v>7763</v>
      </c>
      <c r="C3783" s="114"/>
      <c r="D3783" s="138">
        <v>-1.1280031204223633</v>
      </c>
      <c r="E3783" s="149">
        <v>-1.1280031204223633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898.21954345703125</v>
      </c>
      <c r="E3784" s="155">
        <v>898.21954345703125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4.3384270668029785</v>
      </c>
      <c r="E3785" s="149">
        <v>4.3384270668029785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0.68773871660232544</v>
      </c>
      <c r="E3786" s="156">
        <v>0.68773871660232544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1.5402742428705096E-4</v>
      </c>
      <c r="E3787" s="159">
        <v>1.5402742428705096E-4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173.54231262207031</v>
      </c>
      <c r="E3788" s="155">
        <v>173.54231262207031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179.33372497558594</v>
      </c>
      <c r="E3789" s="155">
        <v>179.33372497558594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420.14358520507812</v>
      </c>
      <c r="E3790" s="155">
        <v>420.14358520507812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2.1115529537200928</v>
      </c>
      <c r="E3791" s="149">
        <v>2.1115529537200928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768.7584228515625</v>
      </c>
      <c r="E3792" s="155">
        <v>768.7584228515625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-1778.7301025390625</v>
      </c>
      <c r="E3793" s="152">
        <v>-1778.7301025390625</v>
      </c>
    </row>
    <row r="3794" spans="1:5" ht="45">
      <c r="A3794" s="99" t="s">
        <v>7784</v>
      </c>
      <c r="B3794" s="109" t="s">
        <v>7785</v>
      </c>
      <c r="C3794" s="114"/>
      <c r="D3794" s="138">
        <v>-1.1280031204223633</v>
      </c>
      <c r="E3794" s="149">
        <v>-1.1280031204223633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898.21954345703125</v>
      </c>
      <c r="E3795" s="155">
        <v>898.21954345703125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4.3384270668029785</v>
      </c>
      <c r="E3796" s="149">
        <v>4.3384270668029785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0.68773871660232544</v>
      </c>
      <c r="E3797" s="156">
        <v>0.68773871660232544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1.5402742428705096E-4</v>
      </c>
      <c r="E3798" s="159">
        <v>1.5402742428705096E-4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150.41136169433594</v>
      </c>
      <c r="E3801" s="155">
        <v>150.41136169433594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16088.923828125</v>
      </c>
      <c r="E3802" s="151">
        <v>16088.923828125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671742.625</v>
      </c>
      <c r="E3806" s="151">
        <v>671742.625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734729.0625</v>
      </c>
      <c r="E3807" s="151">
        <v>734729.0625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327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0</v>
      </c>
      <c r="F17" s="95">
        <f ca="1">VLOOKUP(B17,input!$M$3:$N$27,2,FALSE)</f>
        <v>0</v>
      </c>
      <c r="G17" s="95">
        <f t="shared" ca="1" si="1"/>
        <v>0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0</v>
      </c>
      <c r="F18" s="95">
        <f ca="1">VLOOKUP(B18,input!$M$3:$N$27,2,FALSE)</f>
        <v>0</v>
      </c>
      <c r="G18" s="95">
        <f t="shared" ca="1" si="1"/>
        <v>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0</v>
      </c>
      <c r="F20" s="95">
        <f ca="1">VLOOKUP(B20,input!$M$3:$N$27,2,FALSE)</f>
        <v>0</v>
      </c>
      <c r="G20" s="95">
        <f t="shared" ca="1" si="1"/>
        <v>0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9.2499971389770508</v>
      </c>
      <c r="E21" s="137">
        <f t="shared" ca="1" si="0"/>
        <v>9.2499971389770508</v>
      </c>
      <c r="F21" s="95" t="e">
        <f ca="1">VLOOKUP(B21,input!$M$3:$N$27,2,FALSE)</f>
        <v>#N/A</v>
      </c>
      <c r="G21" s="95">
        <f t="shared" ca="1" si="1"/>
        <v>9.2499971389770508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176.52560424804687</v>
      </c>
      <c r="E22" s="137">
        <f t="shared" ca="1" si="0"/>
        <v>176.52560424804687</v>
      </c>
      <c r="F22" s="95" t="e">
        <f ca="1">VLOOKUP(B22,input!$M$3:$N$27,2,FALSE)</f>
        <v>#N/A</v>
      </c>
      <c r="G22" s="95">
        <f t="shared" ca="1" si="1"/>
        <v>176.52560424804687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0.47884601354598999</v>
      </c>
      <c r="E46" s="137">
        <f t="shared" ca="1" si="0"/>
        <v>0.47884601354598999</v>
      </c>
      <c r="F46" s="95" t="e">
        <f ca="1">VLOOKUP(B46,input!$M$3:$N$27,2,FALSE)</f>
        <v>#N/A</v>
      </c>
      <c r="G46" s="95">
        <f t="shared" ca="1" si="1"/>
        <v>0.47884601354598999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28.070598602294922</v>
      </c>
      <c r="E58" s="137">
        <f t="shared" ca="1" si="0"/>
        <v>28.070598602294922</v>
      </c>
      <c r="F58" s="95" t="e">
        <f ca="1">VLOOKUP(B58,input!$M$3:$N$27,2,FALSE)</f>
        <v>#N/A</v>
      </c>
      <c r="G58" s="95">
        <f t="shared" ca="1" si="1"/>
        <v>28.070598602294922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583.8223876953125</v>
      </c>
      <c r="E61" s="137">
        <f t="shared" ca="1" si="0"/>
        <v>583.8223876953125</v>
      </c>
      <c r="F61" s="95" t="e">
        <f ca="1">VLOOKUP(B61,input!$M$3:$N$27,2,FALSE)</f>
        <v>#N/A</v>
      </c>
      <c r="G61" s="95">
        <f t="shared" ca="1" si="1"/>
        <v>583.8223876953125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56.736495971679688</v>
      </c>
      <c r="E62" s="137">
        <f t="shared" ca="1" si="0"/>
        <v>56.736495971679688</v>
      </c>
      <c r="F62" s="95" t="e">
        <f ca="1">VLOOKUP(B62,input!$M$3:$N$27,2,FALSE)</f>
        <v>#N/A</v>
      </c>
      <c r="G62" s="95">
        <f t="shared" ca="1" si="1"/>
        <v>56.736495971679688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0">
        <v>1.1889930963516235</v>
      </c>
      <c r="E72" s="137">
        <f t="shared" ca="1" si="0"/>
        <v>1.1889930963516235</v>
      </c>
      <c r="F72" s="95" t="e">
        <f ca="1">VLOOKUP(B72,input!$M$3:$N$27,2,FALSE)</f>
        <v>#N/A</v>
      </c>
      <c r="G72" s="95">
        <f t="shared" ca="1" si="1"/>
        <v>1.1889930963516235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266.6695556640625</v>
      </c>
      <c r="E75" s="137">
        <f t="shared" ca="1" si="2"/>
        <v>266.6695556640625</v>
      </c>
      <c r="F75" s="95" t="e">
        <f ca="1">VLOOKUP(B75,input!$M$3:$N$27,2,FALSE)</f>
        <v>#N/A</v>
      </c>
      <c r="G75" s="95">
        <f t="shared" ca="1" si="3"/>
        <v>266.6695556640625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2.7377169132232666</v>
      </c>
      <c r="E86" s="137">
        <f t="shared" ca="1" si="2"/>
        <v>2.7377169132232666</v>
      </c>
      <c r="F86" s="95" t="e">
        <f ca="1">VLOOKUP(B86,input!$M$3:$N$27,2,FALSE)</f>
        <v>#N/A</v>
      </c>
      <c r="G86" s="95">
        <f t="shared" ca="1" si="3"/>
        <v>2.7377169132232666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87.685531616210937</v>
      </c>
      <c r="E89" s="137">
        <f t="shared" ca="1" si="2"/>
        <v>87.685531616210937</v>
      </c>
      <c r="F89" s="95" t="e">
        <f ca="1">VLOOKUP(B89,input!$M$3:$N$27,2,FALSE)</f>
        <v>#N/A</v>
      </c>
      <c r="G89" s="95">
        <f t="shared" ca="1" si="3"/>
        <v>87.685531616210937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272.00003051757812</v>
      </c>
      <c r="E92" s="137">
        <f t="shared" ca="1" si="2"/>
        <v>272.00003051757812</v>
      </c>
      <c r="F92" s="95" t="e">
        <f ca="1">VLOOKUP(B92,input!$M$3:$N$27,2,FALSE)</f>
        <v>#N/A</v>
      </c>
      <c r="G92" s="95">
        <f t="shared" ca="1" si="3"/>
        <v>272.00003051757812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272.00003051757812</v>
      </c>
      <c r="E99" s="137">
        <f t="shared" ca="1" si="2"/>
        <v>272.00003051757812</v>
      </c>
      <c r="F99" s="95" t="e">
        <f ca="1">VLOOKUP(B99,input!$M$3:$N$27,2,FALSE)</f>
        <v>#N/A</v>
      </c>
      <c r="G99" s="95">
        <f t="shared" ca="1" si="3"/>
        <v>272.00003051757812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75.378128051757813</v>
      </c>
      <c r="E103" s="137">
        <f t="shared" ca="1" si="2"/>
        <v>75.378128051757813</v>
      </c>
      <c r="F103" s="95" t="e">
        <f ca="1">VLOOKUP(B103,input!$M$3:$N$27,2,FALSE)</f>
        <v>#N/A</v>
      </c>
      <c r="G103" s="95">
        <f t="shared" ca="1" si="3"/>
        <v>75.378128051757813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1108.664794921875</v>
      </c>
      <c r="E104" s="137">
        <f t="shared" ca="1" si="2"/>
        <v>1108.664794921875</v>
      </c>
      <c r="F104" s="95" t="e">
        <f ca="1">VLOOKUP(B104,input!$M$3:$N$27,2,FALSE)</f>
        <v>#N/A</v>
      </c>
      <c r="G104" s="95">
        <f t="shared" ca="1" si="3"/>
        <v>1108.664794921875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4359.72900390625</v>
      </c>
      <c r="E105" s="137">
        <f t="shared" ca="1" si="2"/>
        <v>4359.72900390625</v>
      </c>
      <c r="F105" s="95" t="e">
        <f ca="1">VLOOKUP(B105,input!$M$3:$N$27,2,FALSE)</f>
        <v>#N/A</v>
      </c>
      <c r="G105" s="95">
        <f t="shared" ca="1" si="3"/>
        <v>4359.72900390625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261.75048828125</v>
      </c>
      <c r="E106" s="137">
        <f t="shared" ca="1" si="2"/>
        <v>261.75048828125</v>
      </c>
      <c r="F106" s="95" t="e">
        <f ca="1">VLOOKUP(B106,input!$M$3:$N$27,2,FALSE)</f>
        <v>#N/A</v>
      </c>
      <c r="G106" s="95">
        <f t="shared" ca="1" si="3"/>
        <v>261.75048828125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1.2702778913080692E-2</v>
      </c>
      <c r="E109" s="137">
        <f t="shared" ca="1" si="2"/>
        <v>1.2702778913080692E-2</v>
      </c>
      <c r="F109" s="95" t="e">
        <f ca="1">VLOOKUP(B109,input!$M$3:$N$27,2,FALSE)</f>
        <v>#N/A</v>
      </c>
      <c r="G109" s="95">
        <f t="shared" ca="1" si="3"/>
        <v>1.2702778913080692E-2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242.41241455078125</v>
      </c>
      <c r="E112" s="137">
        <f t="shared" ca="1" si="2"/>
        <v>242.41241455078125</v>
      </c>
      <c r="F112" s="95" t="e">
        <f ca="1">VLOOKUP(B112,input!$M$3:$N$27,2,FALSE)</f>
        <v>#N/A</v>
      </c>
      <c r="G112" s="95">
        <f t="shared" ca="1" si="3"/>
        <v>242.41241455078125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242.41238403320312</v>
      </c>
      <c r="E119" s="137">
        <f t="shared" ca="1" si="2"/>
        <v>242.41238403320312</v>
      </c>
      <c r="F119" s="95" t="e">
        <f ca="1">VLOOKUP(B119,input!$M$3:$N$27,2,FALSE)</f>
        <v>#N/A</v>
      </c>
      <c r="G119" s="95">
        <f t="shared" ca="1" si="3"/>
        <v>242.41238403320312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163.6270751953125</v>
      </c>
      <c r="E123" s="137">
        <f t="shared" ca="1" si="2"/>
        <v>163.6270751953125</v>
      </c>
      <c r="F123" s="95" t="e">
        <f ca="1">VLOOKUP(B123,input!$M$3:$N$27,2,FALSE)</f>
        <v>#N/A</v>
      </c>
      <c r="G123" s="95">
        <f t="shared" ca="1" si="3"/>
        <v>163.6270751953125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1108.664794921875</v>
      </c>
      <c r="E124" s="137">
        <f t="shared" ca="1" si="2"/>
        <v>1108.664794921875</v>
      </c>
      <c r="F124" s="95" t="e">
        <f ca="1">VLOOKUP(B124,input!$M$3:$N$27,2,FALSE)</f>
        <v>#N/A</v>
      </c>
      <c r="G124" s="95">
        <f t="shared" ca="1" si="3"/>
        <v>1108.664794921875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6750.8203125</v>
      </c>
      <c r="E125" s="137">
        <f t="shared" ca="1" si="2"/>
        <v>6750.8203125</v>
      </c>
      <c r="F125" s="95" t="e">
        <f ca="1">VLOOKUP(B125,input!$M$3:$N$27,2,FALSE)</f>
        <v>#N/A</v>
      </c>
      <c r="G125" s="95">
        <f t="shared" ca="1" si="3"/>
        <v>6750.8203125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460.45880126953125</v>
      </c>
      <c r="E126" s="137">
        <f t="shared" ca="1" si="2"/>
        <v>460.45880126953125</v>
      </c>
      <c r="F126" s="95" t="e">
        <f ca="1">VLOOKUP(B126,input!$M$3:$N$27,2,FALSE)</f>
        <v>#N/A</v>
      </c>
      <c r="G126" s="95">
        <f t="shared" ca="1" si="3"/>
        <v>460.45880126953125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1.2956827878952026E-2</v>
      </c>
      <c r="E129" s="137">
        <f t="shared" ca="1" si="2"/>
        <v>1.2956827878952026E-2</v>
      </c>
      <c r="F129" s="95" t="e">
        <f ca="1">VLOOKUP(B129,input!$M$3:$N$27,2,FALSE)</f>
        <v>#N/A</v>
      </c>
      <c r="G129" s="95">
        <f t="shared" ca="1" si="3"/>
        <v>1.2956827878952026E-2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201.67001342773437</v>
      </c>
      <c r="E132" s="137">
        <f t="shared" ca="1" si="2"/>
        <v>201.67001342773437</v>
      </c>
      <c r="F132" s="95" t="e">
        <f ca="1">VLOOKUP(B132,input!$M$3:$N$27,2,FALSE)</f>
        <v>#N/A</v>
      </c>
      <c r="G132" s="95">
        <f t="shared" ca="1" si="3"/>
        <v>201.67001342773437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201.67001342773437</v>
      </c>
      <c r="E139" s="137">
        <f t="shared" ca="1" si="4"/>
        <v>201.67001342773437</v>
      </c>
      <c r="F139" s="95" t="e">
        <f ca="1">VLOOKUP(B139,input!$M$3:$N$27,2,FALSE)</f>
        <v>#N/A</v>
      </c>
      <c r="G139" s="95">
        <f t="shared" ca="1" si="5"/>
        <v>201.67001342773437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196.06114196777344</v>
      </c>
      <c r="E143" s="137">
        <f t="shared" ca="1" si="4"/>
        <v>196.06114196777344</v>
      </c>
      <c r="F143" s="95" t="e">
        <f ca="1">VLOOKUP(B143,input!$M$3:$N$27,2,FALSE)</f>
        <v>#N/A</v>
      </c>
      <c r="G143" s="95">
        <f t="shared" ca="1" si="5"/>
        <v>196.06114196777344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1108.664794921875</v>
      </c>
      <c r="E144" s="137">
        <f t="shared" ca="1" si="4"/>
        <v>1108.664794921875</v>
      </c>
      <c r="F144" s="95" t="e">
        <f ca="1">VLOOKUP(B144,input!$M$3:$N$27,2,FALSE)</f>
        <v>#N/A</v>
      </c>
      <c r="G144" s="95">
        <f t="shared" ca="1" si="5"/>
        <v>1108.664794921875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5201.1474609375</v>
      </c>
      <c r="E145" s="137">
        <f t="shared" ca="1" si="4"/>
        <v>5201.1474609375</v>
      </c>
      <c r="F145" s="95" t="e">
        <f ca="1">VLOOKUP(B145,input!$M$3:$N$27,2,FALSE)</f>
        <v>#N/A</v>
      </c>
      <c r="G145" s="95">
        <f t="shared" ca="1" si="5"/>
        <v>5201.1474609375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587.3587646484375</v>
      </c>
      <c r="E146" s="137">
        <f t="shared" ca="1" si="4"/>
        <v>587.3587646484375</v>
      </c>
      <c r="F146" s="95" t="e">
        <f ca="1">VLOOKUP(B146,input!$M$3:$N$27,2,FALSE)</f>
        <v>#N/A</v>
      </c>
      <c r="G146" s="95">
        <f t="shared" ca="1" si="5"/>
        <v>587.3587646484375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1.3215971179306507E-2</v>
      </c>
      <c r="E149" s="137">
        <f t="shared" ca="1" si="4"/>
        <v>1.3215971179306507E-2</v>
      </c>
      <c r="F149" s="95" t="e">
        <f ca="1">VLOOKUP(B149,input!$M$3:$N$27,2,FALSE)</f>
        <v>#N/A</v>
      </c>
      <c r="G149" s="95">
        <f t="shared" ca="1" si="5"/>
        <v>1.3215971179306507E-2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2">
        <v>127.87100982666016</v>
      </c>
      <c r="E163" s="137">
        <f t="shared" ca="1" si="4"/>
        <v>127.87100982666016</v>
      </c>
      <c r="F163" s="95" t="e">
        <f ca="1">VLOOKUP(B163,input!$M$3:$N$27,2,FALSE)</f>
        <v>#N/A</v>
      </c>
      <c r="G163" s="95">
        <f t="shared" ca="1" si="5"/>
        <v>127.87100982666016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861.90203857421875</v>
      </c>
      <c r="E164" s="137">
        <f t="shared" ca="1" si="4"/>
        <v>861.90203857421875</v>
      </c>
      <c r="F164" s="95" t="e">
        <f ca="1">VLOOKUP(B164,input!$M$3:$N$27,2,FALSE)</f>
        <v>#N/A</v>
      </c>
      <c r="G164" s="95">
        <f t="shared" ca="1" si="5"/>
        <v>861.90203857421875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1208.5177001953125</v>
      </c>
      <c r="E165" s="137">
        <f t="shared" ca="1" si="4"/>
        <v>1208.5177001953125</v>
      </c>
      <c r="F165" s="95" t="e">
        <f ca="1">VLOOKUP(B165,input!$M$3:$N$27,2,FALSE)</f>
        <v>#N/A</v>
      </c>
      <c r="G165" s="95">
        <f t="shared" ca="1" si="5"/>
        <v>1208.5177001953125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331.59054565429687</v>
      </c>
      <c r="E166" s="137">
        <f t="shared" ca="1" si="4"/>
        <v>331.59054565429687</v>
      </c>
      <c r="F166" s="95" t="e">
        <f ca="1">VLOOKUP(B166,input!$M$3:$N$27,2,FALSE)</f>
        <v>#N/A</v>
      </c>
      <c r="G166" s="95">
        <f t="shared" ca="1" si="5"/>
        <v>331.59054565429687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1.3349544024094939E-3</v>
      </c>
      <c r="E169" s="137">
        <f t="shared" ca="1" si="4"/>
        <v>1.3349544024094939E-3</v>
      </c>
      <c r="F169" s="95" t="e">
        <f ca="1">VLOOKUP(B169,input!$M$3:$N$27,2,FALSE)</f>
        <v>#N/A</v>
      </c>
      <c r="G169" s="95">
        <f t="shared" ca="1" si="5"/>
        <v>1.3349544024094939E-3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2">
        <v>106.16115570068359</v>
      </c>
      <c r="E183" s="137">
        <f t="shared" ca="1" si="4"/>
        <v>106.16115570068359</v>
      </c>
      <c r="F183" s="95" t="e">
        <f ca="1">VLOOKUP(B183,input!$M$3:$N$27,2,FALSE)</f>
        <v>#N/A</v>
      </c>
      <c r="G183" s="95">
        <f t="shared" ca="1" si="5"/>
        <v>106.16115570068359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861.90203857421875</v>
      </c>
      <c r="E184" s="137">
        <f t="shared" ca="1" si="4"/>
        <v>861.90203857421875</v>
      </c>
      <c r="F184" s="95" t="e">
        <f ca="1">VLOOKUP(B184,input!$M$3:$N$27,2,FALSE)</f>
        <v>#N/A</v>
      </c>
      <c r="G184" s="95">
        <f t="shared" ca="1" si="5"/>
        <v>861.90203857421875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1509.4130859375</v>
      </c>
      <c r="E185" s="137">
        <f t="shared" ca="1" si="4"/>
        <v>1509.4130859375</v>
      </c>
      <c r="F185" s="95" t="e">
        <f ca="1">VLOOKUP(B185,input!$M$3:$N$27,2,FALSE)</f>
        <v>#N/A</v>
      </c>
      <c r="G185" s="95">
        <f t="shared" ca="1" si="5"/>
        <v>1509.4130859375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310.1566162109375</v>
      </c>
      <c r="E186" s="137">
        <f t="shared" ca="1" si="4"/>
        <v>310.1566162109375</v>
      </c>
      <c r="F186" s="95" t="e">
        <f ca="1">VLOOKUP(B186,input!$M$3:$N$27,2,FALSE)</f>
        <v>#N/A</v>
      </c>
      <c r="G186" s="95">
        <f t="shared" ca="1" si="5"/>
        <v>310.1566162109375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1.308778184466064E-3</v>
      </c>
      <c r="E189" s="137">
        <f t="shared" ca="1" si="4"/>
        <v>1.308778184466064E-3</v>
      </c>
      <c r="F189" s="95" t="e">
        <f ca="1">VLOOKUP(B189,input!$M$3:$N$27,2,FALSE)</f>
        <v>#N/A</v>
      </c>
      <c r="G189" s="95">
        <f t="shared" ca="1" si="5"/>
        <v>1.308778184466064E-3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104.45369720458984</v>
      </c>
      <c r="E192" s="137">
        <f t="shared" ca="1" si="4"/>
        <v>104.45369720458984</v>
      </c>
      <c r="F192" s="95" t="e">
        <f ca="1">VLOOKUP(B192,input!$M$3:$N$27,2,FALSE)</f>
        <v>#N/A</v>
      </c>
      <c r="G192" s="95">
        <f t="shared" ca="1" si="5"/>
        <v>104.45369720458984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104.45369720458984</v>
      </c>
      <c r="E199" s="137">
        <f t="shared" ca="1" si="4"/>
        <v>104.45369720458984</v>
      </c>
      <c r="F199" s="95" t="e">
        <f ca="1">VLOOKUP(B199,input!$M$3:$N$27,2,FALSE)</f>
        <v>#N/A</v>
      </c>
      <c r="G199" s="95">
        <f t="shared" ca="1" si="5"/>
        <v>104.45369720458984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74.794647216796875</v>
      </c>
      <c r="E203" s="137">
        <f t="shared" ca="1" si="6"/>
        <v>74.794647216796875</v>
      </c>
      <c r="F203" s="95" t="e">
        <f ca="1">VLOOKUP(B203,input!$M$3:$N$27,2,FALSE)</f>
        <v>#N/A</v>
      </c>
      <c r="G203" s="95">
        <f t="shared" ca="1" si="7"/>
        <v>74.794647216796875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861.90203857421875</v>
      </c>
      <c r="E204" s="137">
        <f t="shared" ca="1" si="6"/>
        <v>861.90203857421875</v>
      </c>
      <c r="F204" s="95" t="e">
        <f ca="1">VLOOKUP(B204,input!$M$3:$N$27,2,FALSE)</f>
        <v>#N/A</v>
      </c>
      <c r="G204" s="95">
        <f t="shared" ca="1" si="7"/>
        <v>861.90203857421875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1433.93408203125</v>
      </c>
      <c r="E205" s="137">
        <f t="shared" ca="1" si="6"/>
        <v>1433.93408203125</v>
      </c>
      <c r="F205" s="95" t="e">
        <f ca="1">VLOOKUP(B205,input!$M$3:$N$27,2,FALSE)</f>
        <v>#N/A</v>
      </c>
      <c r="G205" s="95">
        <f t="shared" ca="1" si="7"/>
        <v>1433.93408203125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204.75082397460937</v>
      </c>
      <c r="E206" s="137">
        <f t="shared" ca="1" si="6"/>
        <v>204.75082397460937</v>
      </c>
      <c r="F206" s="95" t="e">
        <f ca="1">VLOOKUP(B206,input!$M$3:$N$27,2,FALSE)</f>
        <v>#N/A</v>
      </c>
      <c r="G206" s="95">
        <f t="shared" ca="1" si="7"/>
        <v>204.75082397460937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1.2831159401684999E-3</v>
      </c>
      <c r="E209" s="137">
        <f t="shared" ca="1" si="6"/>
        <v>1.2831159401684999E-3</v>
      </c>
      <c r="F209" s="95" t="e">
        <f ca="1">VLOOKUP(B209,input!$M$3:$N$27,2,FALSE)</f>
        <v>#N/A</v>
      </c>
      <c r="G209" s="95">
        <f t="shared" ca="1" si="7"/>
        <v>1.2831159401684999E-3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136.20944213867187</v>
      </c>
      <c r="E212" s="137">
        <f t="shared" ca="1" si="6"/>
        <v>136.20944213867187</v>
      </c>
      <c r="F212" s="95" t="e">
        <f ca="1">VLOOKUP(B212,input!$M$3:$N$27,2,FALSE)</f>
        <v>#N/A</v>
      </c>
      <c r="G212" s="95">
        <f t="shared" ca="1" si="7"/>
        <v>136.20944213867187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136.20944213867187</v>
      </c>
      <c r="E219" s="137">
        <f t="shared" ca="1" si="6"/>
        <v>136.20944213867187</v>
      </c>
      <c r="F219" s="95" t="e">
        <f ca="1">VLOOKUP(B219,input!$M$3:$N$27,2,FALSE)</f>
        <v>#N/A</v>
      </c>
      <c r="G219" s="95">
        <f t="shared" ca="1" si="7"/>
        <v>136.20944213867187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46.309497833251953</v>
      </c>
      <c r="E223" s="137">
        <f t="shared" ca="1" si="6"/>
        <v>46.309497833251953</v>
      </c>
      <c r="F223" s="95" t="e">
        <f ca="1">VLOOKUP(B223,input!$M$3:$N$27,2,FALSE)</f>
        <v>#N/A</v>
      </c>
      <c r="G223" s="95">
        <f t="shared" ca="1" si="7"/>
        <v>46.309497833251953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861.90203857421875</v>
      </c>
      <c r="E224" s="137">
        <f t="shared" ca="1" si="6"/>
        <v>861.90203857421875</v>
      </c>
      <c r="F224" s="95" t="e">
        <f ca="1">VLOOKUP(B224,input!$M$3:$N$27,2,FALSE)</f>
        <v>#N/A</v>
      </c>
      <c r="G224" s="95">
        <f t="shared" ca="1" si="7"/>
        <v>861.90203857421875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1877.0235595703125</v>
      </c>
      <c r="E225" s="137">
        <f t="shared" ca="1" si="6"/>
        <v>1877.0235595703125</v>
      </c>
      <c r="F225" s="95" t="e">
        <f ca="1">VLOOKUP(B225,input!$M$3:$N$27,2,FALSE)</f>
        <v>#N/A</v>
      </c>
      <c r="G225" s="95">
        <f t="shared" ca="1" si="7"/>
        <v>1877.0235595703125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146.93797302246094</v>
      </c>
      <c r="E226" s="137">
        <f t="shared" ca="1" si="6"/>
        <v>146.93797302246094</v>
      </c>
      <c r="F226" s="95" t="e">
        <f ca="1">VLOOKUP(B226,input!$M$3:$N$27,2,FALSE)</f>
        <v>#N/A</v>
      </c>
      <c r="G226" s="95">
        <f t="shared" ca="1" si="7"/>
        <v>146.93797302246094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1.2579550966620445E-3</v>
      </c>
      <c r="E229" s="137">
        <f t="shared" ca="1" si="6"/>
        <v>1.2579550966620445E-3</v>
      </c>
      <c r="F229" s="95" t="e">
        <f ca="1">VLOOKUP(B229,input!$M$3:$N$27,2,FALSE)</f>
        <v>#N/A</v>
      </c>
      <c r="G229" s="95">
        <f t="shared" ca="1" si="7"/>
        <v>1.2579550966620445E-3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0</v>
      </c>
      <c r="F237" s="95">
        <f ca="1">VLOOKUP(B237,input!$M$3:$N$27,2,FALSE)</f>
        <v>0</v>
      </c>
      <c r="G237" s="95">
        <f t="shared" ca="1" si="7"/>
        <v>0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0</v>
      </c>
      <c r="F245" s="95">
        <f ca="1">VLOOKUP(B245,input!$M$3:$N$27,2,FALSE)</f>
        <v>0</v>
      </c>
      <c r="G245" s="95">
        <f t="shared" ca="1" si="7"/>
        <v>0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1105.9000244140625</v>
      </c>
      <c r="E263" s="137">
        <f t="shared" ca="1" si="6"/>
        <v>-16.3</v>
      </c>
      <c r="F263" s="95">
        <f ca="1">VLOOKUP(B263,input!$M$3:$N$27,2,FALSE)</f>
        <v>-16.3</v>
      </c>
      <c r="G263" s="95">
        <f t="shared" ca="1" si="7"/>
        <v>-16.3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1188.199951171875</v>
      </c>
      <c r="E264" s="137">
        <f t="shared" ca="1" si="6"/>
        <v>1143.8</v>
      </c>
      <c r="F264" s="95">
        <f ca="1">VLOOKUP(B264,input!$M$3:$N$27,2,FALSE)</f>
        <v>1143.8</v>
      </c>
      <c r="G264" s="95">
        <f t="shared" ca="1" si="7"/>
        <v>1143.8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0</v>
      </c>
      <c r="F265" s="95">
        <f ca="1">VLOOKUP(B265,input!$M$3:$N$27,2,FALSE)</f>
        <v>0</v>
      </c>
      <c r="G265" s="95">
        <f t="shared" ref="G265:G328" ca="1" si="9">_xlfn.IFNA(F265,D265)</f>
        <v>0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174.55625915527344</v>
      </c>
      <c r="E350" s="137">
        <f t="shared" ca="1" si="10"/>
        <v>174.55625915527344</v>
      </c>
      <c r="F350" s="95" t="e">
        <f ca="1">VLOOKUP(B350,input!$M$3:$N$27,2,FALSE)</f>
        <v>#N/A</v>
      </c>
      <c r="G350" s="95">
        <f t="shared" ca="1" si="11"/>
        <v>174.55625915527344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3600.00048828125</v>
      </c>
      <c r="E354" s="137">
        <f t="shared" ca="1" si="10"/>
        <v>3600.00048828125</v>
      </c>
      <c r="F354" s="95" t="e">
        <f ca="1">VLOOKUP(B354,input!$M$3:$N$27,2,FALSE)</f>
        <v>#N/A</v>
      </c>
      <c r="G354" s="95">
        <f t="shared" ca="1" si="11"/>
        <v>3600.00048828125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2">
        <v>132.00276184082031</v>
      </c>
      <c r="E358" s="137">
        <f t="shared" ca="1" si="10"/>
        <v>132.00276184082031</v>
      </c>
      <c r="F358" s="95" t="e">
        <f ca="1">VLOOKUP(B358,input!$M$3:$N$27,2,FALSE)</f>
        <v>#N/A</v>
      </c>
      <c r="G358" s="95">
        <f t="shared" ca="1" si="11"/>
        <v>132.00276184082031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621.02166748046875</v>
      </c>
      <c r="E361" s="137">
        <f t="shared" ca="1" si="10"/>
        <v>621.02166748046875</v>
      </c>
      <c r="F361" s="95" t="e">
        <f ca="1">VLOOKUP(B361,input!$M$3:$N$27,2,FALSE)</f>
        <v>#N/A</v>
      </c>
      <c r="G361" s="95">
        <f t="shared" ca="1" si="11"/>
        <v>621.02166748046875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165.29948425292969</v>
      </c>
      <c r="E362" s="137">
        <f t="shared" ca="1" si="10"/>
        <v>165.29948425292969</v>
      </c>
      <c r="F362" s="95" t="e">
        <f ca="1">VLOOKUP(B362,input!$M$3:$N$27,2,FALSE)</f>
        <v>#N/A</v>
      </c>
      <c r="G362" s="95">
        <f t="shared" ca="1" si="11"/>
        <v>165.29948425292969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174.55625915527344</v>
      </c>
      <c r="E372" s="137">
        <f t="shared" ca="1" si="10"/>
        <v>174.55625915527344</v>
      </c>
      <c r="F372" s="95" t="e">
        <f ca="1">VLOOKUP(B372,input!$M$3:$N$27,2,FALSE)</f>
        <v>#N/A</v>
      </c>
      <c r="G372" s="95">
        <f t="shared" ca="1" si="11"/>
        <v>174.55625915527344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29">
        <v>3000.000244140625</v>
      </c>
      <c r="E376" s="137">
        <f t="shared" ca="1" si="10"/>
        <v>3000.000244140625</v>
      </c>
      <c r="F376" s="95" t="e">
        <f ca="1">VLOOKUP(B376,input!$M$3:$N$27,2,FALSE)</f>
        <v>#N/A</v>
      </c>
      <c r="G376" s="95">
        <f t="shared" ca="1" si="11"/>
        <v>3000.000244140625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2">
        <v>132.00276184082031</v>
      </c>
      <c r="E380" s="137">
        <f t="shared" ca="1" si="10"/>
        <v>132.00276184082031</v>
      </c>
      <c r="F380" s="95" t="e">
        <f ca="1">VLOOKUP(B380,input!$M$3:$N$27,2,FALSE)</f>
        <v>#N/A</v>
      </c>
      <c r="G380" s="95">
        <f t="shared" ca="1" si="11"/>
        <v>132.00276184082031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621.02166748046875</v>
      </c>
      <c r="E383" s="137">
        <f t="shared" ca="1" si="10"/>
        <v>621.02166748046875</v>
      </c>
      <c r="F383" s="95" t="e">
        <f ca="1">VLOOKUP(B383,input!$M$3:$N$27,2,FALSE)</f>
        <v>#N/A</v>
      </c>
      <c r="G383" s="95">
        <f t="shared" ca="1" si="11"/>
        <v>621.02166748046875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165.29948425292969</v>
      </c>
      <c r="E384" s="137">
        <f t="shared" ca="1" si="10"/>
        <v>165.29948425292969</v>
      </c>
      <c r="F384" s="95" t="e">
        <f ca="1">VLOOKUP(B384,input!$M$3:$N$27,2,FALSE)</f>
        <v>#N/A</v>
      </c>
      <c r="G384" s="95">
        <f t="shared" ca="1" si="11"/>
        <v>165.29948425292969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9.3599996566772461</v>
      </c>
      <c r="E385" s="137">
        <f t="shared" ca="1" si="10"/>
        <v>9.3599996566772461</v>
      </c>
      <c r="F385" s="95" t="e">
        <f ca="1">VLOOKUP(B385,input!$M$3:$N$27,2,FALSE)</f>
        <v>#N/A</v>
      </c>
      <c r="G385" s="95">
        <f t="shared" ca="1" si="11"/>
        <v>9.3599996566772461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537.9000244140625</v>
      </c>
      <c r="E436" s="137">
        <f t="shared" ca="1" si="12"/>
        <v>526.4</v>
      </c>
      <c r="F436" s="95">
        <f ca="1">VLOOKUP(B436,input!$M$3:$N$27,2,FALSE)</f>
        <v>526.4</v>
      </c>
      <c r="G436" s="95">
        <f t="shared" ca="1" si="13"/>
        <v>526.4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0</v>
      </c>
      <c r="F479" s="95">
        <f ca="1">VLOOKUP(B479,input!$M$3:$N$27,2,FALSE)</f>
        <v>0</v>
      </c>
      <c r="G479" s="95">
        <f t="shared" ca="1" si="15"/>
        <v>0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0</v>
      </c>
      <c r="F486" s="95">
        <f ca="1">VLOOKUP(B486,input!$M$3:$N$27,2,FALSE)</f>
        <v>0</v>
      </c>
      <c r="G486" s="95">
        <f t="shared" ca="1" si="15"/>
        <v>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1307</v>
      </c>
      <c r="B491" s="108" t="s">
        <v>1308</v>
      </c>
      <c r="C491" s="113" t="s">
        <v>2</v>
      </c>
      <c r="D491" s="131">
        <v>32.599998474121094</v>
      </c>
      <c r="E491" s="137">
        <f t="shared" ca="1" si="14"/>
        <v>24.374722499999997</v>
      </c>
      <c r="F491" s="95">
        <f ca="1">VLOOKUP(B491,input!$M$3:$N$27,2,FALSE)</f>
        <v>24.374722499999997</v>
      </c>
      <c r="G491" s="95">
        <f t="shared" ca="1" si="15"/>
        <v>24.374722499999997</v>
      </c>
    </row>
    <row r="492" spans="1:7" ht="45">
      <c r="A492" s="99" t="s">
        <v>1309</v>
      </c>
      <c r="B492" s="108" t="s">
        <v>1310</v>
      </c>
      <c r="C492" s="113" t="s">
        <v>2</v>
      </c>
      <c r="D492" s="131">
        <v>35.779994964599609</v>
      </c>
      <c r="E492" s="137">
        <f t="shared" ca="1" si="14"/>
        <v>26.751869999999997</v>
      </c>
      <c r="F492" s="95">
        <f ca="1">VLOOKUP(B492,input!$M$3:$N$27,2,FALSE)</f>
        <v>26.751869999999997</v>
      </c>
      <c r="G492" s="95">
        <f t="shared" ca="1" si="15"/>
        <v>26.751869999999997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17.440000534057617</v>
      </c>
      <c r="E493" s="137">
        <f t="shared" ca="1" si="14"/>
        <v>13.039744499999999</v>
      </c>
      <c r="F493" s="95">
        <f ca="1">VLOOKUP(B493,input!$M$3:$N$27,2,FALSE)</f>
        <v>13.039744499999999</v>
      </c>
      <c r="G493" s="95">
        <f t="shared" ca="1" si="15"/>
        <v>13.039744499999999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9.8499994277954102</v>
      </c>
      <c r="E494" s="137">
        <f t="shared" ca="1" si="14"/>
        <v>7.3647225000000001</v>
      </c>
      <c r="F494" s="95">
        <f ca="1">VLOOKUP(B494,input!$M$3:$N$27,2,FALSE)</f>
        <v>7.3647225000000001</v>
      </c>
      <c r="G494" s="95">
        <f t="shared" ca="1" si="15"/>
        <v>7.3647225000000001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</v>
      </c>
      <c r="F495" s="95">
        <f ca="1">VLOOKUP(B495,input!$M$3:$N$27,2,FALSE)</f>
        <v>0</v>
      </c>
      <c r="G495" s="95">
        <f t="shared" ca="1" si="15"/>
        <v>0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162.5</v>
      </c>
      <c r="E516" s="137">
        <f t="shared" ca="1" si="14"/>
        <v>121.5</v>
      </c>
      <c r="F516" s="95">
        <f ca="1">VLOOKUP(B516,input!$M$3:$N$27,2,FALSE)</f>
        <v>121.5</v>
      </c>
      <c r="G516" s="95">
        <f t="shared" ca="1" si="15"/>
        <v>121.5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59.740001678466797</v>
      </c>
      <c r="E525" s="137">
        <f t="shared" ca="1" si="16"/>
        <v>44.6671665</v>
      </c>
      <c r="F525" s="95">
        <f ca="1">VLOOKUP(B525,input!$M$3:$N$27,2,FALSE)</f>
        <v>44.6671665</v>
      </c>
      <c r="G525" s="95">
        <f t="shared" ca="1" si="17"/>
        <v>44.6671665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32.599998474121094</v>
      </c>
      <c r="E534" s="137">
        <f t="shared" ca="1" si="16"/>
        <v>24.374722499999997</v>
      </c>
      <c r="F534" s="95">
        <f ca="1">VLOOKUP(B534,input!$M$3:$N$27,2,FALSE)</f>
        <v>24.374722499999997</v>
      </c>
      <c r="G534" s="95">
        <f t="shared" ca="1" si="17"/>
        <v>24.374722499999997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17.440000534057617</v>
      </c>
      <c r="E543" s="137">
        <f t="shared" ca="1" si="16"/>
        <v>13.039744499999999</v>
      </c>
      <c r="F543" s="95">
        <f ca="1">VLOOKUP(B543,input!$M$3:$N$27,2,FALSE)</f>
        <v>13.039744499999999</v>
      </c>
      <c r="G543" s="95">
        <f t="shared" ca="1" si="17"/>
        <v>13.039744499999999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9.3599996566772461</v>
      </c>
      <c r="E552" s="137">
        <f t="shared" ca="1" si="16"/>
        <v>7.3647225000000001</v>
      </c>
      <c r="F552" s="95">
        <f ca="1">VLOOKUP(B552,input!$M$3:$N$27,2,FALSE)</f>
        <v>7.3647225000000001</v>
      </c>
      <c r="G552" s="95">
        <f t="shared" ca="1" si="17"/>
        <v>7.3647225000000001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3.880000114440918</v>
      </c>
      <c r="E561" s="137">
        <f t="shared" ca="1" si="16"/>
        <v>2.9010433500000001</v>
      </c>
      <c r="F561" s="95">
        <f ca="1">VLOOKUP(B561,input!$M$3:$N$27,2,FALSE)</f>
        <v>2.9010433500000001</v>
      </c>
      <c r="G561" s="95">
        <f t="shared" ca="1" si="17"/>
        <v>2.9010433500000001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1.470000147819519</v>
      </c>
      <c r="E570" s="137">
        <f t="shared" ca="1" si="16"/>
        <v>1.099089</v>
      </c>
      <c r="F570" s="95">
        <f ca="1">VLOOKUP(B570,input!$M$3:$N$27,2,FALSE)</f>
        <v>1.099089</v>
      </c>
      <c r="G570" s="95">
        <f t="shared" ca="1" si="17"/>
        <v>1.099089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350999.375</v>
      </c>
      <c r="E605" s="151">
        <v>350999.375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328864.9375</v>
      </c>
      <c r="E606" s="151">
        <v>328864.9375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22134.43359375</v>
      </c>
      <c r="E607" s="151">
        <v>22134.43359375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20379.435546875</v>
      </c>
      <c r="E608" s="151">
        <v>20379.435546875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1754.996826171875</v>
      </c>
      <c r="E609" s="152">
        <v>1754.996826171875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39.793624877929688</v>
      </c>
      <c r="E610" s="150">
        <v>39.793624877929688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9046.67578125</v>
      </c>
      <c r="E611" s="151">
        <v>9046.67578125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37.284191131591797</v>
      </c>
      <c r="E612" s="150">
        <v>37.284191131591797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9655.5673828125</v>
      </c>
      <c r="E613" s="151">
        <v>9655.5673828125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882049.25</v>
      </c>
      <c r="E614" s="151">
        <v>882049.25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37.284191131591797</v>
      </c>
      <c r="E616" s="150">
        <v>37.284191131591797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37.284191131591797</v>
      </c>
      <c r="E617" s="150">
        <v>37.284191131591797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34.087913513183594</v>
      </c>
      <c r="E618" s="150">
        <v>34.087913513183594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10560.927734375</v>
      </c>
      <c r="E619" s="151">
        <v>10560.927734375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964755.3125</v>
      </c>
      <c r="E620" s="151">
        <v>964755.3125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882049.25</v>
      </c>
      <c r="E621" s="151">
        <v>882049.25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37.284191131591797</v>
      </c>
      <c r="E622" s="150">
        <v>37.284191131591797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2.9714233875274658</v>
      </c>
      <c r="E623" s="149">
        <v>2.9714233875274658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2.7647500038146973</v>
      </c>
      <c r="E624" s="149">
        <v>2.7647500038146973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882049.25</v>
      </c>
      <c r="E627" s="151">
        <v>882049.25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964755.3125</v>
      </c>
      <c r="E630" s="151">
        <v>964755.3125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8063.984375</v>
      </c>
      <c r="E632" s="151">
        <v>8063.984375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60987888</v>
      </c>
      <c r="E636" s="151">
        <v>60987888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77212800</v>
      </c>
      <c r="E637" s="151">
        <v>77212800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354708.6875</v>
      </c>
      <c r="E638" s="151">
        <v>354708.6875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2663.805908203125</v>
      </c>
      <c r="E641" s="152">
        <v>2663.805908203125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25720.556640625</v>
      </c>
      <c r="E643" s="151">
        <v>25720.556640625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24.34681510925293</v>
      </c>
      <c r="E644" s="150">
        <v>24.34681510925293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2619.515625</v>
      </c>
      <c r="E645" s="152">
        <v>2619.515625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77212.796875</v>
      </c>
      <c r="E646" s="151">
        <v>77212.796875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234.78573608398438</v>
      </c>
      <c r="E647" s="155">
        <v>234.78573608398438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1631723.125</v>
      </c>
      <c r="E648" s="151">
        <v>1631723.125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23163.83984375</v>
      </c>
      <c r="E649" s="151">
        <v>23163.83984375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85.776123046875</v>
      </c>
      <c r="E650" s="150">
        <v>85.776123046875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261.1759033203125</v>
      </c>
      <c r="E651" s="155">
        <v>261.1759033203125</v>
      </c>
    </row>
    <row r="652" spans="1:5">
      <c r="A652" s="99" t="s">
        <v>1636</v>
      </c>
      <c r="B652" s="109" t="s">
        <v>1637</v>
      </c>
      <c r="C652" s="114"/>
      <c r="D652" s="145">
        <v>0.38741505146026611</v>
      </c>
      <c r="E652" s="156">
        <v>0.38741505146026611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857056</v>
      </c>
      <c r="E653" s="151">
        <v>857056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3.1007254496216774E-2</v>
      </c>
      <c r="E654" s="156">
        <v>3.1007254496216774E-2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6.0600681304931641</v>
      </c>
      <c r="E655" s="149">
        <v>6.0600681304931641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60987888</v>
      </c>
      <c r="E656" s="151">
        <v>60987888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60987888</v>
      </c>
      <c r="E658" s="151">
        <v>60987888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10735998</v>
      </c>
      <c r="E659" s="151">
        <v>10735998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71723888</v>
      </c>
      <c r="E660" s="151">
        <v>71723888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77212800</v>
      </c>
      <c r="E661" s="151">
        <v>77212800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350999.375</v>
      </c>
      <c r="E662" s="151">
        <v>350999.375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973.021484375</v>
      </c>
      <c r="E664" s="155">
        <v>973.021484375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2895.242919921875</v>
      </c>
      <c r="E665" s="152">
        <v>2895.242919921875</v>
      </c>
    </row>
    <row r="666" spans="1:5" ht="30">
      <c r="A666" s="99" t="s">
        <v>1665</v>
      </c>
      <c r="B666" s="109" t="s">
        <v>1666</v>
      </c>
      <c r="C666" s="114" t="s">
        <v>3</v>
      </c>
      <c r="D666" s="144">
        <v>125.36309814453125</v>
      </c>
      <c r="E666" s="155">
        <v>125.36309814453125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286.27935791015625</v>
      </c>
      <c r="E667" s="155">
        <v>286.27935791015625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7093.08544921875</v>
      </c>
      <c r="E668" s="151">
        <v>7093.08544921875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387.66415405273437</v>
      </c>
      <c r="E669" s="155">
        <v>387.66415405273437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2185.84423828125</v>
      </c>
      <c r="E670" s="152">
        <v>2185.84423828125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2185.84423828125</v>
      </c>
      <c r="E671" s="152">
        <v>2185.84423828125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737.0986328125</v>
      </c>
      <c r="E672" s="155">
        <v>737.0986328125</v>
      </c>
    </row>
    <row r="673" spans="1:5" ht="30">
      <c r="A673" s="99" t="s">
        <v>1679</v>
      </c>
      <c r="B673" s="109" t="s">
        <v>1680</v>
      </c>
      <c r="C673" s="114" t="s">
        <v>3</v>
      </c>
      <c r="D673" s="140">
        <v>3509.99365234375</v>
      </c>
      <c r="E673" s="151">
        <v>3509.99365234375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1754.996826171875</v>
      </c>
      <c r="E674" s="152">
        <v>1754.996826171875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354708.6875</v>
      </c>
      <c r="E675" s="151">
        <v>354708.6875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20379.435546875</v>
      </c>
      <c r="E676" s="151">
        <v>20379.435546875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882049.25</v>
      </c>
      <c r="E677" s="151">
        <v>882049.25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1">
        <v>-1028.2510986328125</v>
      </c>
      <c r="E680" s="152">
        <v>-1028.2510986328125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-364.46963500976562</v>
      </c>
      <c r="E683" s="155">
        <v>-364.46963500976562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86.609458923339844</v>
      </c>
      <c r="E686" s="150">
        <v>86.609458923339844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1241733.75</v>
      </c>
      <c r="E689" s="151">
        <v>1241733.75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1699495.625</v>
      </c>
      <c r="E695" s="151">
        <v>1699495.625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79553.984375</v>
      </c>
      <c r="E698" s="151">
        <v>79553.984375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27165.486328125</v>
      </c>
      <c r="E699" s="151">
        <v>27165.486328125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49086.74609375</v>
      </c>
      <c r="E700" s="151">
        <v>49086.74609375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39407.53125</v>
      </c>
      <c r="E701" s="151">
        <v>39407.53125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49951.94921875</v>
      </c>
      <c r="E702" s="151">
        <v>49951.94921875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40566.08984375</v>
      </c>
      <c r="E703" s="151">
        <v>40566.08984375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21422.56640625</v>
      </c>
      <c r="E704" s="151">
        <v>21422.56640625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28745.6328125</v>
      </c>
      <c r="E705" s="151">
        <v>28745.6328125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18808.705078125</v>
      </c>
      <c r="E706" s="151">
        <v>18808.705078125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350999.375</v>
      </c>
      <c r="E707" s="151">
        <v>350999.375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98.954269409179688</v>
      </c>
      <c r="E709" s="150">
        <v>98.954269409179688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973.021484375</v>
      </c>
      <c r="E714" s="155">
        <v>973.021484375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2895.242919921875</v>
      </c>
      <c r="E717" s="152">
        <v>2895.242919921875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44">
        <v>125.36309814453125</v>
      </c>
      <c r="E720" s="155">
        <v>125.36309814453125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286.27935791015625</v>
      </c>
      <c r="E723" s="155">
        <v>286.27935791015625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7093.08544921875</v>
      </c>
      <c r="E726" s="151">
        <v>7093.08544921875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387.66415405273437</v>
      </c>
      <c r="E729" s="155">
        <v>387.66415405273437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2185.84423828125</v>
      </c>
      <c r="E732" s="152">
        <v>2185.84423828125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2185.84423828125</v>
      </c>
      <c r="E735" s="152">
        <v>2185.84423828125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9.2499971389770508</v>
      </c>
      <c r="E740" s="149">
        <v>9.2499971389770508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176.52560424804687</v>
      </c>
      <c r="E741" s="155">
        <v>176.52560424804687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10.427623748779297</v>
      </c>
      <c r="E742" s="150">
        <v>10.427623748779297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136.22645568847656</v>
      </c>
      <c r="E743" s="155">
        <v>136.22645568847656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573.41900634765625</v>
      </c>
      <c r="E744" s="155">
        <v>573.41900634765625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861.90203857421875</v>
      </c>
      <c r="E745" s="155">
        <v>861.90203857421875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9.6568622589111328</v>
      </c>
      <c r="E747" s="149">
        <v>9.6568622589111328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353.034912109375</v>
      </c>
      <c r="E748" s="155">
        <v>353.034912109375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3165.28466796875</v>
      </c>
      <c r="E749" s="151">
        <v>3165.28466796875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59.875839233398438</v>
      </c>
      <c r="E750" s="150">
        <v>59.875839233398438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16.224603652954102</v>
      </c>
      <c r="E751" s="150">
        <v>16.224603652954102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182.96165466308594</v>
      </c>
      <c r="E752" s="155">
        <v>182.96165466308594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776.4781494140625</v>
      </c>
      <c r="E753" s="155">
        <v>776.4781494140625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196.06114196777344</v>
      </c>
      <c r="E754" s="155">
        <v>196.06114196777344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10.329487800598145</v>
      </c>
      <c r="E755" s="150">
        <v>10.329487800598145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176.53359985351562</v>
      </c>
      <c r="E756" s="155">
        <v>176.53359985351562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747.86456298828125</v>
      </c>
      <c r="E757" s="155">
        <v>747.86456298828125</v>
      </c>
    </row>
    <row r="758" spans="1:5">
      <c r="A758" s="99" t="s">
        <v>1844</v>
      </c>
      <c r="B758" s="109" t="s">
        <v>1845</v>
      </c>
      <c r="C758" s="114" t="s">
        <v>4</v>
      </c>
      <c r="D758" s="141">
        <v>1117.8389892578125</v>
      </c>
      <c r="E758" s="152">
        <v>1117.8389892578125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38">
        <v>2.4142117500305176</v>
      </c>
      <c r="E760" s="149">
        <v>2.4142117500305176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35.779994964599609</v>
      </c>
      <c r="E761" s="150">
        <v>35.779994964599609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327.41384887695312</v>
      </c>
      <c r="E762" s="155">
        <v>327.41384887695312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940.377197265625</v>
      </c>
      <c r="E763" s="155">
        <v>940.377197265625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35.779994964599609</v>
      </c>
      <c r="E765" s="150">
        <v>35.779994964599609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324.9996337890625</v>
      </c>
      <c r="E766" s="155">
        <v>324.9996337890625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942.90985107421875</v>
      </c>
      <c r="E767" s="155">
        <v>942.90985107421875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3041.04443359375</v>
      </c>
      <c r="E768" s="151">
        <v>3041.04443359375</v>
      </c>
    </row>
    <row r="769" spans="1:5" ht="30">
      <c r="A769" s="99" t="s">
        <v>1866</v>
      </c>
      <c r="B769" s="109" t="s">
        <v>1867</v>
      </c>
      <c r="C769" s="114" t="s">
        <v>4</v>
      </c>
      <c r="D769" s="138">
        <v>2.532728910446167</v>
      </c>
      <c r="E769" s="149">
        <v>2.532728910446167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774.1844482421875</v>
      </c>
      <c r="E770" s="155">
        <v>774.1844482421875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2.0006647109985352</v>
      </c>
      <c r="E771" s="149">
        <v>2.0006647109985352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169.09814453125</v>
      </c>
      <c r="E772" s="155">
        <v>169.09814453125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420.00164794921875</v>
      </c>
      <c r="E773" s="155">
        <v>420.00164794921875</v>
      </c>
    </row>
    <row r="774" spans="1:5" ht="30">
      <c r="A774" s="99" t="s">
        <v>1876</v>
      </c>
      <c r="B774" s="109" t="s">
        <v>1877</v>
      </c>
      <c r="C774" s="114" t="s">
        <v>4</v>
      </c>
      <c r="D774" s="141">
        <v>1105.89990234375</v>
      </c>
      <c r="E774" s="152">
        <v>1105.89990234375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3009.088623046875</v>
      </c>
      <c r="E775" s="151">
        <v>3009.088623046875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169.09814453125</v>
      </c>
      <c r="E776" s="155">
        <v>169.09814453125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418.00100708007812</v>
      </c>
      <c r="E777" s="155">
        <v>418.00100708007812</v>
      </c>
    </row>
    <row r="778" spans="1:5" ht="30">
      <c r="A778" s="99" t="s">
        <v>1884</v>
      </c>
      <c r="B778" s="109" t="s">
        <v>1885</v>
      </c>
      <c r="C778" s="114" t="s">
        <v>4</v>
      </c>
      <c r="D778" s="141">
        <v>1110.0084228515625</v>
      </c>
      <c r="E778" s="152">
        <v>1110.0084228515625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3000.81689453125</v>
      </c>
      <c r="E779" s="151">
        <v>3000.81689453125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4.1084160804748535</v>
      </c>
      <c r="E780" s="149">
        <v>4.1084160804748535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774.1844482421875</v>
      </c>
      <c r="E781" s="155">
        <v>774.1844482421875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2.0001900196075439</v>
      </c>
      <c r="E782" s="149">
        <v>2.0001900196075439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165.7662353515625</v>
      </c>
      <c r="E783" s="155">
        <v>165.7662353515625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516.9981689453125</v>
      </c>
      <c r="E784" s="155">
        <v>516.9981689453125</v>
      </c>
    </row>
    <row r="785" spans="1:5" ht="30">
      <c r="A785" s="99" t="s">
        <v>1898</v>
      </c>
      <c r="B785" s="109" t="s">
        <v>1899</v>
      </c>
      <c r="C785" s="114" t="s">
        <v>4</v>
      </c>
      <c r="D785" s="141">
        <v>1110.0084228515625</v>
      </c>
      <c r="E785" s="152">
        <v>1110.0084228515625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3339.77197265625</v>
      </c>
      <c r="E786" s="151">
        <v>3339.77197265625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165.7662353515625</v>
      </c>
      <c r="E787" s="155">
        <v>165.7662353515625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514.99798583984375</v>
      </c>
      <c r="E788" s="155">
        <v>514.99798583984375</v>
      </c>
    </row>
    <row r="789" spans="1:5" ht="30">
      <c r="A789" s="99" t="s">
        <v>1906</v>
      </c>
      <c r="B789" s="109" t="s">
        <v>1907</v>
      </c>
      <c r="C789" s="114" t="s">
        <v>4</v>
      </c>
      <c r="D789" s="141">
        <v>1112.54150390625</v>
      </c>
      <c r="E789" s="152">
        <v>1112.54150390625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3333.930419921875</v>
      </c>
      <c r="E790" s="151">
        <v>3333.930419921875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2.5331311225891113</v>
      </c>
      <c r="E791" s="149">
        <v>2.5331311225891113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774.1844482421875</v>
      </c>
      <c r="E792" s="155">
        <v>774.1844482421875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584.503662109375</v>
      </c>
      <c r="E800" s="155">
        <v>584.503662109375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1">
        <v>1108.664794921875</v>
      </c>
      <c r="E806" s="152">
        <v>1108.664794921875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172.49697875976562</v>
      </c>
      <c r="E807" s="155">
        <v>172.49697875976562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1191.14453125</v>
      </c>
      <c r="E808" s="152">
        <v>1191.14453125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271.78244018554688</v>
      </c>
      <c r="E809" s="155">
        <v>271.78244018554688</v>
      </c>
    </row>
    <row r="810" spans="1:5" ht="30">
      <c r="A810" s="99" t="s">
        <v>1949</v>
      </c>
      <c r="B810" s="109" t="s">
        <v>1950</v>
      </c>
      <c r="C810" s="114" t="s">
        <v>4</v>
      </c>
      <c r="D810" s="141">
        <v>1108.664794921875</v>
      </c>
      <c r="E810" s="152">
        <v>1108.664794921875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170.78909301757813</v>
      </c>
      <c r="E811" s="155">
        <v>170.78909301757813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1432.102294921875</v>
      </c>
      <c r="E813" s="152">
        <v>1432.102294921875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1589.60107421875</v>
      </c>
      <c r="E814" s="152">
        <v>1589.60107421875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5.1460070610046387</v>
      </c>
      <c r="E815" s="149">
        <v>5.1460070610046387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496.3336181640625</v>
      </c>
      <c r="E816" s="155">
        <v>496.3336181640625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353.2689208984375</v>
      </c>
      <c r="E817" s="155">
        <v>353.2689208984375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1698.662841796875</v>
      </c>
      <c r="E820" s="152">
        <v>1698.662841796875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74207.09375</v>
      </c>
      <c r="E821" s="151">
        <v>74207.09375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74207.09375</v>
      </c>
      <c r="E823" s="151">
        <v>74207.09375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556.55322265625</v>
      </c>
      <c r="E824" s="155">
        <v>556.55322265625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1.7078902721405029</v>
      </c>
      <c r="E827" s="149">
        <v>1.7078902721405029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973.021484375</v>
      </c>
      <c r="E829" s="155">
        <v>973.021484375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136.80209350585937</v>
      </c>
      <c r="E831" s="155">
        <v>136.80209350585937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2079526.25</v>
      </c>
      <c r="E832" s="151">
        <v>2079526.25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1745.233154296875</v>
      </c>
      <c r="E833" s="152">
        <v>1745.233154296875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5.1460070610046387</v>
      </c>
      <c r="E834" s="149">
        <v>5.1460070610046387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5.1165003776550293</v>
      </c>
      <c r="E835" s="149">
        <v>5.1165003776550293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2.9506729915738106E-2</v>
      </c>
      <c r="E836" s="156">
        <v>2.9506729915738106E-2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1481.6905517578125</v>
      </c>
      <c r="E837" s="152">
        <v>1481.6905517578125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4360.0185546875</v>
      </c>
      <c r="E838" s="151">
        <v>4360.0185546875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8.4958772659301758</v>
      </c>
      <c r="E839" s="149">
        <v>8.4958772659301758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24.999946594238281</v>
      </c>
      <c r="E840" s="150">
        <v>24.999946594238281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1.370752215385437</v>
      </c>
      <c r="E843" s="149">
        <v>1.370752215385437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2807.0625</v>
      </c>
      <c r="E848" s="152">
        <v>2807.0625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2807.0625</v>
      </c>
      <c r="E849" s="152">
        <v>2807.0625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2778.991943359375</v>
      </c>
      <c r="E850" s="152">
        <v>2778.991943359375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583.8223876953125</v>
      </c>
      <c r="E851" s="155">
        <v>583.8223876953125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80.11029052734375</v>
      </c>
      <c r="E855" s="150">
        <v>80.11029052734375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28.070598602294922</v>
      </c>
      <c r="E857" s="150">
        <v>28.070598602294922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</v>
      </c>
      <c r="E858" s="150">
        <v>99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0">
        <v>3040.0048828125</v>
      </c>
      <c r="E860" s="151">
        <v>3040.0048828125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96.969451904296875</v>
      </c>
      <c r="E861" s="150">
        <v>96.969451904296875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2895.242919921875</v>
      </c>
      <c r="E864" s="152">
        <v>2895.242919921875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2807.0625</v>
      </c>
      <c r="E865" s="152">
        <v>2807.0625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96.954299926757813</v>
      </c>
      <c r="E866" s="150">
        <v>96.954299926757813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88.180511474609375</v>
      </c>
      <c r="E867" s="150">
        <v>88.180511474609375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2947.415283203125</v>
      </c>
      <c r="E868" s="152">
        <v>2947.415283203125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44">
        <v>118.89942169189453</v>
      </c>
      <c r="E873" s="155">
        <v>118.89942169189453</v>
      </c>
    </row>
    <row r="874" spans="1:5" ht="30">
      <c r="A874" s="99" t="s">
        <v>2075</v>
      </c>
      <c r="B874" s="109" t="s">
        <v>2076</v>
      </c>
      <c r="C874" s="114" t="s">
        <v>3</v>
      </c>
      <c r="D874" s="144">
        <v>118.89942169189453</v>
      </c>
      <c r="E874" s="155">
        <v>118.89942169189453</v>
      </c>
    </row>
    <row r="875" spans="1:5" ht="30">
      <c r="A875" s="99" t="s">
        <v>2077</v>
      </c>
      <c r="B875" s="109" t="s">
        <v>2078</v>
      </c>
      <c r="C875" s="114" t="s">
        <v>3</v>
      </c>
      <c r="D875" s="144">
        <v>117.71042633056641</v>
      </c>
      <c r="E875" s="155">
        <v>117.71042633056641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266.6695556640625</v>
      </c>
      <c r="E876" s="155">
        <v>266.6695556640625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38">
        <v>1.1889930963516235</v>
      </c>
      <c r="E882" s="149">
        <v>1.1889930963516235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131.63124084472656</v>
      </c>
      <c r="E885" s="155">
        <v>131.63124084472656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94.86968994140625</v>
      </c>
      <c r="E886" s="150">
        <v>94.86968994140625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44">
        <v>125.36309051513672</v>
      </c>
      <c r="E889" s="155">
        <v>125.36309051513672</v>
      </c>
    </row>
    <row r="890" spans="1:5" ht="30">
      <c r="A890" s="99" t="s">
        <v>2104</v>
      </c>
      <c r="B890" s="109" t="s">
        <v>2105</v>
      </c>
      <c r="C890" s="114" t="s">
        <v>3</v>
      </c>
      <c r="D890" s="144">
        <v>118.89942169189453</v>
      </c>
      <c r="E890" s="155">
        <v>118.89942169189453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94.844039916992188</v>
      </c>
      <c r="E891" s="150">
        <v>94.844039916992188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6.4636712074279785</v>
      </c>
      <c r="E892" s="149">
        <v>6.4636712074279785</v>
      </c>
    </row>
    <row r="893" spans="1:5" ht="30">
      <c r="A893" s="99" t="s">
        <v>2110</v>
      </c>
      <c r="B893" s="109" t="s">
        <v>2111</v>
      </c>
      <c r="C893" s="114" t="s">
        <v>3</v>
      </c>
      <c r="D893" s="144">
        <v>124.84439086914062</v>
      </c>
      <c r="E893" s="155">
        <v>124.84439086914062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273.77197265625</v>
      </c>
      <c r="E898" s="155">
        <v>273.77197265625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273.77197265625</v>
      </c>
      <c r="E899" s="155">
        <v>273.77197265625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271.03424072265625</v>
      </c>
      <c r="E900" s="155">
        <v>271.03424072265625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87.685531616210937</v>
      </c>
      <c r="E901" s="150">
        <v>87.685531616210937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2.7377169132232666</v>
      </c>
      <c r="E907" s="149">
        <v>2.7377169132232666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300.59329223632812</v>
      </c>
      <c r="E910" s="155">
        <v>300.59329223632812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95.652809143066406</v>
      </c>
      <c r="E911" s="150">
        <v>95.652809143066406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286.27932739257812</v>
      </c>
      <c r="E914" s="155">
        <v>286.27932739257812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273.77197265625</v>
      </c>
      <c r="E915" s="155">
        <v>273.77197265625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95.631065368652344</v>
      </c>
      <c r="E916" s="150">
        <v>95.631065368652344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12.507341384887695</v>
      </c>
      <c r="E917" s="150">
        <v>12.507341384887695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287.4605712890625</v>
      </c>
      <c r="E918" s="155">
        <v>287.4605712890625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43513.703125</v>
      </c>
      <c r="E920" s="151">
        <v>43513.703125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58.104751586914063</v>
      </c>
      <c r="E921" s="150">
        <v>58.104751586914063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273.50006103515625</v>
      </c>
      <c r="E922" s="155">
        <v>273.50006103515625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272.00003051757812</v>
      </c>
      <c r="E923" s="155">
        <v>272.00003051757812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1.5000407695770264</v>
      </c>
      <c r="E924" s="149">
        <v>1.5000407695770264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261.75048828125</v>
      </c>
      <c r="E926" s="155">
        <v>261.75048828125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4359.72900390625</v>
      </c>
      <c r="E927" s="151">
        <v>4359.72900390625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56652.23046875</v>
      </c>
      <c r="E929" s="151">
        <v>56652.23046875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35.07843017578125</v>
      </c>
      <c r="E930" s="150">
        <v>35.07843017578125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242.69039916992187</v>
      </c>
      <c r="E931" s="155">
        <v>242.69039916992187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242.41238403320312</v>
      </c>
      <c r="E932" s="155">
        <v>242.41238403320312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460.45880126953125</v>
      </c>
      <c r="E935" s="155">
        <v>460.45880126953125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6750.8203125</v>
      </c>
      <c r="E936" s="151">
        <v>6750.8203125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28552.029296875</v>
      </c>
      <c r="E938" s="151">
        <v>28552.029296875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16.224603652954102</v>
      </c>
      <c r="E939" s="150">
        <v>16.224603652954102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202.05003356933594</v>
      </c>
      <c r="E940" s="155">
        <v>202.05003356933594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201.67001342773437</v>
      </c>
      <c r="E941" s="155">
        <v>201.67001342773437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587.3587646484375</v>
      </c>
      <c r="E944" s="155">
        <v>587.3587646484375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5201.1474609375</v>
      </c>
      <c r="E945" s="151">
        <v>5201.1474609375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15923.8408203125</v>
      </c>
      <c r="E947" s="151">
        <v>15923.8408203125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331.59054565429687</v>
      </c>
      <c r="E953" s="155">
        <v>331.59054565429687</v>
      </c>
    </row>
    <row r="954" spans="1:5" ht="30">
      <c r="A954" s="99" t="s">
        <v>2228</v>
      </c>
      <c r="B954" s="109" t="s">
        <v>2229</v>
      </c>
      <c r="C954" s="114" t="s">
        <v>529</v>
      </c>
      <c r="D954" s="141">
        <v>1208.5177001953125</v>
      </c>
      <c r="E954" s="152">
        <v>1208.5177001953125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22849.220703125</v>
      </c>
      <c r="E956" s="151">
        <v>22849.220703125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310.1566162109375</v>
      </c>
      <c r="E962" s="155">
        <v>310.1566162109375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1509.4130859375</v>
      </c>
      <c r="E963" s="152">
        <v>1509.4130859375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20099.703125</v>
      </c>
      <c r="E965" s="151">
        <v>20099.703125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1.4411765336990356</v>
      </c>
      <c r="E966" s="149">
        <v>1.4411765336990356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110.15370178222656</v>
      </c>
      <c r="E967" s="155">
        <v>110.15370178222656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104.45369720458984</v>
      </c>
      <c r="E968" s="155">
        <v>104.45369720458984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204.75082397460937</v>
      </c>
      <c r="E971" s="155">
        <v>204.75082397460937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1433.93408203125</v>
      </c>
      <c r="E972" s="152">
        <v>1433.93408203125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32277.384765625</v>
      </c>
      <c r="E974" s="151">
        <v>32277.384765625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3.8039212226867676</v>
      </c>
      <c r="E975" s="149">
        <v>3.8039212226867676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141.8094482421875</v>
      </c>
      <c r="E976" s="155">
        <v>141.8094482421875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136.20944213867187</v>
      </c>
      <c r="E977" s="155">
        <v>136.20944213867187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146.93797302246094</v>
      </c>
      <c r="E980" s="155">
        <v>146.93797302246094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1877.0235595703125</v>
      </c>
      <c r="E981" s="152">
        <v>1877.0235595703125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197.5015869140625</v>
      </c>
      <c r="E985" s="155">
        <v>197.5015869140625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882049.25</v>
      </c>
      <c r="E986" s="151">
        <v>882049.25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964755.3125</v>
      </c>
      <c r="E987" s="151">
        <v>964755.3125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8063.984375</v>
      </c>
      <c r="E989" s="151">
        <v>8063.984375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1">
        <v>1105.9000244140625</v>
      </c>
      <c r="E1007" s="152">
        <v>1105.9000244140625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170.78909301757813</v>
      </c>
      <c r="E1008" s="155">
        <v>170.78909301757813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352.67263793945313</v>
      </c>
      <c r="E1009" s="155">
        <v>352.67263793945313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2544.83251953125</v>
      </c>
      <c r="E1010" s="152">
        <v>2544.83251953125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1764.0885009765625</v>
      </c>
      <c r="E1011" s="152">
        <v>1764.0885009765625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1478.3824462890625</v>
      </c>
      <c r="E1012" s="152">
        <v>1478.3824462890625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1188.214111328125</v>
      </c>
      <c r="E1013" s="152">
        <v>1188.214111328125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1117.50341796875</v>
      </c>
      <c r="E1014" s="152">
        <v>1117.50341796875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342022.71875</v>
      </c>
      <c r="E1022" s="151">
        <v>342022.71875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342022.71875</v>
      </c>
      <c r="E1023" s="151">
        <v>342022.71875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2903.74560546875</v>
      </c>
      <c r="E1024" s="152">
        <v>2903.74560546875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11113.0146484375</v>
      </c>
      <c r="E1025" s="151">
        <v>11113.0146484375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2955.802490234375</v>
      </c>
      <c r="E1026" s="152">
        <v>2955.802490234375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470.16397094726562</v>
      </c>
      <c r="E1027" s="155">
        <v>470.16397094726562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1880.656005859375</v>
      </c>
      <c r="E1028" s="152">
        <v>1880.656005859375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112.38912963867187</v>
      </c>
      <c r="E1029" s="155">
        <v>112.38912963867187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316.56710815429687</v>
      </c>
      <c r="E1030" s="155">
        <v>316.56710815429687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105.54828643798828</v>
      </c>
      <c r="E1031" s="155">
        <v>105.54828643798828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12.377041816711426</v>
      </c>
      <c r="E1035" s="150">
        <v>12.377041816711426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14.229320526123047</v>
      </c>
      <c r="E1036" s="150">
        <v>14.229320526123047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8.9702959060668945</v>
      </c>
      <c r="E1037" s="149">
        <v>8.9702959060668945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12.360437393188477</v>
      </c>
      <c r="E1038" s="150">
        <v>12.360437393188477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197.5015869140625</v>
      </c>
      <c r="E1039" s="155">
        <v>197.5015869140625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4740.03466796875</v>
      </c>
      <c r="E1040" s="151">
        <v>4740.03466796875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882049.25</v>
      </c>
      <c r="E1041" s="151">
        <v>882049.25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964755.3125</v>
      </c>
      <c r="E1042" s="151">
        <v>964755.3125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6064.05517578125</v>
      </c>
      <c r="E1043" s="151">
        <v>6064.05517578125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283.62451171875</v>
      </c>
      <c r="E1044" s="155">
        <v>283.62451171875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745.405517578125</v>
      </c>
      <c r="E1045" s="155">
        <v>745.405517578125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6.1225495338439941</v>
      </c>
      <c r="E1046" s="149">
        <v>6.1225495338439941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0.30995902419090271</v>
      </c>
      <c r="E1047" s="156">
        <v>0.30995902419090271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6.4325084686279297</v>
      </c>
      <c r="E1050" s="149">
        <v>6.4325084686279297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38">
        <v>1.2865016460418701</v>
      </c>
      <c r="E1051" s="149">
        <v>1.2865016460418701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5.1460070610046387</v>
      </c>
      <c r="E1052" s="149">
        <v>5.1460070610046387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197.5015869140625</v>
      </c>
      <c r="E1066" s="155">
        <v>197.5015869140625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39.500316619873047</v>
      </c>
      <c r="E1067" s="150">
        <v>39.500316619873047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31.416181564331055</v>
      </c>
      <c r="E1070" s="150">
        <v>31.416181564331055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40.420677185058594</v>
      </c>
      <c r="E1073" s="150">
        <v>40.420677185058594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342.17642211914062</v>
      </c>
      <c r="E1075" s="155">
        <v>342.17642211914062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68.435287475585938</v>
      </c>
      <c r="E1076" s="150">
        <v>68.435287475585938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321.55941772460937</v>
      </c>
      <c r="E1077" s="155">
        <v>321.55941772460937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13.326436996459961</v>
      </c>
      <c r="E1078" s="150">
        <v>13.326436996459961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2.6652874946594238</v>
      </c>
      <c r="E1079" s="149">
        <v>2.6652874946594238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355.50289916992187</v>
      </c>
      <c r="E1081" s="155">
        <v>355.50289916992187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71.100578308105469</v>
      </c>
      <c r="E1082" s="150">
        <v>71.100578308105469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3.7486157417297363</v>
      </c>
      <c r="E1085" s="149">
        <v>3.7486157417297363</v>
      </c>
    </row>
    <row r="1086" spans="1:5" ht="30">
      <c r="A1086" s="99" t="s">
        <v>2491</v>
      </c>
      <c r="B1086" s="109" t="s">
        <v>2492</v>
      </c>
      <c r="C1086" s="114"/>
      <c r="D1086" s="138">
        <v>1.8000000715255737</v>
      </c>
      <c r="E1086" s="149">
        <v>1.8000000715255737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395.923583984375</v>
      </c>
      <c r="E1087" s="155">
        <v>395.923583984375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79.184715270996094</v>
      </c>
      <c r="E1088" s="150">
        <v>79.184715270996094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90.759910583496094</v>
      </c>
      <c r="E1090" s="150">
        <v>90.759910583496094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1">
        <v>1195.3779296875</v>
      </c>
      <c r="E1091" s="152">
        <v>1195.3779296875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17.433090209960938</v>
      </c>
      <c r="E1092" s="150">
        <v>17.433090209960938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6064.05517578125</v>
      </c>
      <c r="E1093" s="151">
        <v>6064.05517578125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1">
        <v>1147.3311767578125</v>
      </c>
      <c r="E1097" s="152">
        <v>1147.3311767578125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0.52191317081451416</v>
      </c>
      <c r="E1106" s="156">
        <v>0.52191317081451416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406.599365234375</v>
      </c>
      <c r="E1110" s="155">
        <v>406.599365234375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0.1851208508014679</v>
      </c>
      <c r="E1119" s="156">
        <v>0.1851208508014679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115.150634765625</v>
      </c>
      <c r="E1122" s="155">
        <v>115.150634765625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11.180787086486816</v>
      </c>
      <c r="E1123" s="150">
        <v>11.180787086486816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11.180787086486816</v>
      </c>
      <c r="E1124" s="150">
        <v>11.180787086486816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74.999862670898438</v>
      </c>
      <c r="E1126" s="150">
        <v>74.999862670898438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371.61550903320312</v>
      </c>
      <c r="E1127" s="155">
        <v>371.61550903320312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360.467041015625</v>
      </c>
      <c r="E1128" s="155">
        <v>360.467041015625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387.66412353515625</v>
      </c>
      <c r="E1129" s="155">
        <v>387.66412353515625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861.90203857421875</v>
      </c>
      <c r="E1130" s="155">
        <v>861.90203857421875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45.248462677001953</v>
      </c>
      <c r="E1132" s="150">
        <v>45.248462677001953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189.45364379882813</v>
      </c>
      <c r="E1133" s="155">
        <v>189.45364379882813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861.90203857421875</v>
      </c>
      <c r="E1134" s="155">
        <v>861.90203857421875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11.637194633483887</v>
      </c>
      <c r="E1135" s="150">
        <v>11.637194633483887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45.373477935791016</v>
      </c>
      <c r="E1136" s="150">
        <v>45.373477935791016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190.959228515625</v>
      </c>
      <c r="E1137" s="155">
        <v>190.959228515625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395.89154052734375</v>
      </c>
      <c r="E1139" s="155">
        <v>395.89154052734375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95.868942260742188</v>
      </c>
      <c r="E1140" s="150">
        <v>95.868942260742188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387.66412353515625</v>
      </c>
      <c r="E1143" s="155">
        <v>387.66412353515625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371.61550903320312</v>
      </c>
      <c r="E1144" s="155">
        <v>371.61550903320312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95.860176086425781</v>
      </c>
      <c r="E1145" s="150">
        <v>95.860176086425781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16.048604965209961</v>
      </c>
      <c r="E1146" s="150">
        <v>16.048604965209961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379.5023193359375</v>
      </c>
      <c r="E1147" s="155">
        <v>379.5023193359375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2.9714233875274658</v>
      </c>
      <c r="E1148" s="149">
        <v>2.9714233875274658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858.9306640625</v>
      </c>
      <c r="E1155" s="155">
        <v>858.9306640625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861.90203857421875</v>
      </c>
      <c r="E1158" s="155">
        <v>861.90203857421875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45.24847412109375</v>
      </c>
      <c r="E1159" s="150">
        <v>45.24847412109375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189.45364379882813</v>
      </c>
      <c r="E1160" s="155">
        <v>189.45364379882813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3.1284222434813103E-10</v>
      </c>
      <c r="E1163" s="157">
        <v>3.1284222434813103E-10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3.1525512755870011E-10</v>
      </c>
      <c r="E1168" s="157">
        <v>3.1525512755870011E-10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0.10989010334014893</v>
      </c>
      <c r="E1175" s="156">
        <v>0.10989010334014893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0.99581915140151978</v>
      </c>
      <c r="E1179" s="156">
        <v>0.99581915140151978</v>
      </c>
    </row>
    <row r="1180" spans="1:5" ht="30">
      <c r="A1180" s="99" t="s">
        <v>2652</v>
      </c>
      <c r="B1180" s="109" t="s">
        <v>2653</v>
      </c>
      <c r="C1180" s="114"/>
      <c r="D1180" s="147">
        <v>4.1808802634477615E-3</v>
      </c>
      <c r="E1180" s="158">
        <v>4.1808802634477615E-3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0.94235140085220337</v>
      </c>
      <c r="E1184" s="156">
        <v>0.94235140085220337</v>
      </c>
    </row>
    <row r="1185" spans="1:5" ht="30">
      <c r="A1185" s="99" t="s">
        <v>2656</v>
      </c>
      <c r="B1185" s="109" t="s">
        <v>2657</v>
      </c>
      <c r="C1185" s="114"/>
      <c r="D1185" s="147">
        <v>1.2892902595922351E-3</v>
      </c>
      <c r="E1185" s="158">
        <v>1.2892902595922351E-3</v>
      </c>
    </row>
    <row r="1186" spans="1:5" ht="30">
      <c r="A1186" s="99" t="s">
        <v>2658</v>
      </c>
      <c r="B1186" s="109" t="s">
        <v>2659</v>
      </c>
      <c r="C1186" s="114"/>
      <c r="D1186" s="145">
        <v>5.6359373033046722E-2</v>
      </c>
      <c r="E1186" s="156">
        <v>5.6359373033046722E-2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0.50162601470947266</v>
      </c>
      <c r="E1193" s="156">
        <v>0.50162601470947266</v>
      </c>
    </row>
    <row r="1194" spans="1:5" ht="30">
      <c r="A1194" s="99" t="s">
        <v>2666</v>
      </c>
      <c r="B1194" s="109" t="s">
        <v>2667</v>
      </c>
      <c r="C1194" s="114"/>
      <c r="D1194" s="145">
        <v>0.49837398529052734</v>
      </c>
      <c r="E1194" s="156">
        <v>0.49837398529052734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1.1713708639144897</v>
      </c>
      <c r="E1200" s="149">
        <v>1.1713708639144897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1.9999970197677612</v>
      </c>
      <c r="E1201" s="149">
        <v>1.9999970197677612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20.937795639038086</v>
      </c>
      <c r="E1202" s="150">
        <v>20.937795639038086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0.70156764984130859</v>
      </c>
      <c r="E1204" s="156">
        <v>0.70156764984130859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1.9999973773956299</v>
      </c>
      <c r="E1205" s="149">
        <v>1.9999973773956299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24.512928009033203</v>
      </c>
      <c r="E1206" s="150">
        <v>24.512928009033203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0.3419603705406189</v>
      </c>
      <c r="E1208" s="156">
        <v>0.3419603705406189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1.9999973773956299</v>
      </c>
      <c r="E1209" s="149">
        <v>1.9999973773956299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9.0092191696166992</v>
      </c>
      <c r="E1210" s="149">
        <v>9.0092191696166992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7.6078280806541443E-2</v>
      </c>
      <c r="E1212" s="156">
        <v>7.6078280806541443E-2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1.9999958276748657</v>
      </c>
      <c r="E1213" s="149">
        <v>1.9999958276748657</v>
      </c>
    </row>
    <row r="1214" spans="1:5">
      <c r="A1214" s="99" t="s">
        <v>2702</v>
      </c>
      <c r="B1214" s="109" t="s">
        <v>2703</v>
      </c>
      <c r="C1214" s="114" t="s">
        <v>3</v>
      </c>
      <c r="D1214" s="139">
        <v>12.863398551940918</v>
      </c>
      <c r="E1214" s="150">
        <v>12.863398551940918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2.8823530301451683E-2</v>
      </c>
      <c r="E1216" s="156">
        <v>2.8823530301451683E-2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2</v>
      </c>
      <c r="E1217" s="149">
        <v>2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7.912327766418457</v>
      </c>
      <c r="E1218" s="149">
        <v>7.912327766418457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8.7126789093017578</v>
      </c>
      <c r="E1222" s="149">
        <v>8.7126789093017578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6.0303463935852051</v>
      </c>
      <c r="E1226" s="149">
        <v>6.0303463935852051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0.19313667714595795</v>
      </c>
      <c r="E1228" s="156">
        <v>0.19313667714595795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1.9999939203262329</v>
      </c>
      <c r="E1229" s="149">
        <v>1.9999939203262329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16.631723403930664</v>
      </c>
      <c r="E1230" s="150">
        <v>16.631723403930664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1.6250063180923462</v>
      </c>
      <c r="E1232" s="149">
        <v>1.6250063180923462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1.0000040531158447</v>
      </c>
      <c r="E1233" s="149">
        <v>1.0000040531158447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525.4051513671875</v>
      </c>
      <c r="E1234" s="155">
        <v>525.4051513671875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0.32599985599517822</v>
      </c>
      <c r="E1236" s="156">
        <v>0.32599985599517822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0.99999964237213135</v>
      </c>
      <c r="E1237" s="156">
        <v>0.99999964237213135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445.29547119140625</v>
      </c>
      <c r="E1238" s="155">
        <v>445.29547119140625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1.7249754667282104</v>
      </c>
      <c r="E1240" s="149">
        <v>1.7249754667282104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1.0000032186508179</v>
      </c>
      <c r="E1241" s="149">
        <v>1.0000032186508179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307.95404052734375</v>
      </c>
      <c r="E1242" s="155">
        <v>307.95404052734375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2116.8203125</v>
      </c>
      <c r="E1250" s="152">
        <v>2116.8203125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2053.31591796875</v>
      </c>
      <c r="E1251" s="152">
        <v>2053.31591796875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2185.84423828125</v>
      </c>
      <c r="E1252" s="152">
        <v>2185.84423828125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19512.462890625</v>
      </c>
      <c r="E1253" s="151">
        <v>19512.462890625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19512.462890625</v>
      </c>
      <c r="E1257" s="151">
        <v>19512.462890625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2262.213623046875</v>
      </c>
      <c r="E1262" s="152">
        <v>2262.213623046875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96.853225708007813</v>
      </c>
      <c r="E1263" s="150">
        <v>96.853225708007813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2185.84423828125</v>
      </c>
      <c r="E1266" s="152">
        <v>2185.84423828125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2116.8203125</v>
      </c>
      <c r="E1267" s="152">
        <v>2116.8203125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96.842231750488281</v>
      </c>
      <c r="E1268" s="150">
        <v>96.842231750488281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69.023880004882813</v>
      </c>
      <c r="E1269" s="150">
        <v>69.023880004882813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2190.778076171875</v>
      </c>
      <c r="E1270" s="152">
        <v>2190.778076171875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2116.8203125</v>
      </c>
      <c r="E1278" s="152">
        <v>2116.8203125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2053.31591796875</v>
      </c>
      <c r="E1279" s="152">
        <v>2053.31591796875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2185.84423828125</v>
      </c>
      <c r="E1280" s="152">
        <v>2185.84423828125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19512.462890625</v>
      </c>
      <c r="E1281" s="151">
        <v>19512.462890625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19512.462890625</v>
      </c>
      <c r="E1285" s="151">
        <v>19512.462890625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2262.213623046875</v>
      </c>
      <c r="E1290" s="152">
        <v>2262.213623046875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96.853225708007813</v>
      </c>
      <c r="E1291" s="150">
        <v>96.853225708007813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2185.84423828125</v>
      </c>
      <c r="E1294" s="152">
        <v>2185.84423828125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2116.8203125</v>
      </c>
      <c r="E1295" s="152">
        <v>2116.8203125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96.842231750488281</v>
      </c>
      <c r="E1296" s="150">
        <v>96.842231750488281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69.023880004882813</v>
      </c>
      <c r="E1297" s="150">
        <v>69.023880004882813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2190.778076171875</v>
      </c>
      <c r="E1298" s="152">
        <v>2190.778076171875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30274.634765625</v>
      </c>
      <c r="E1299" s="151">
        <v>30274.634765625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76167.125</v>
      </c>
      <c r="E1300" s="151">
        <v>76167.125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106441.765625</v>
      </c>
      <c r="E1301" s="151">
        <v>106441.765625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39.747638702392578</v>
      </c>
      <c r="E1302" s="150">
        <v>39.747638702392578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84.882904052734375</v>
      </c>
      <c r="E1303" s="150">
        <v>84.882904052734375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50.670089721679688</v>
      </c>
      <c r="E1304" s="150">
        <v>50.670089721679688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5.1681814193725586</v>
      </c>
      <c r="E1307" s="149">
        <v>5.1681814193725586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12.231903076171875</v>
      </c>
      <c r="E1308" s="150">
        <v>12.231903076171875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12.920797348022461</v>
      </c>
      <c r="E1309" s="150">
        <v>12.920797348022461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68.841751098632812</v>
      </c>
      <c r="E1310" s="150">
        <v>68.841751098632812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0.82815736532211304</v>
      </c>
      <c r="E1311" s="156">
        <v>0.82815736532211304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9.2092519626021385E-3</v>
      </c>
      <c r="E1312" s="158">
        <v>9.2092519626021385E-3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0">
        <v>4218.36572265625</v>
      </c>
      <c r="E1317" s="151">
        <v>4218.36572265625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0">
        <v>4218.36572265625</v>
      </c>
      <c r="E1318" s="151">
        <v>4218.36572265625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0">
        <v>4086.36279296875</v>
      </c>
      <c r="E1319" s="151">
        <v>4086.36279296875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558.91949462890625</v>
      </c>
      <c r="E1320" s="155">
        <v>558.91949462890625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174.55625915527344</v>
      </c>
      <c r="E1321" s="155">
        <v>174.55625915527344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174.55625915527344</v>
      </c>
      <c r="E1322" s="155">
        <v>174.55625915527344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74.449920654296875</v>
      </c>
      <c r="E1324" s="150">
        <v>74.449920654296875</v>
      </c>
    </row>
    <row r="1325" spans="1:5">
      <c r="A1325" s="99" t="s">
        <v>2922</v>
      </c>
      <c r="B1325" s="109" t="s">
        <v>1034</v>
      </c>
      <c r="C1325" s="114"/>
      <c r="D1325" s="140">
        <v>3600.00048828125</v>
      </c>
      <c r="E1325" s="151">
        <v>3600.00048828125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44">
        <v>132.00276184082031</v>
      </c>
      <c r="E1326" s="155">
        <v>132.00276184082031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96.870758056640625</v>
      </c>
      <c r="E1327" s="150">
        <v>96.870758056640625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9.8499994277954102</v>
      </c>
      <c r="E1329" s="149">
        <v>9.8499994277954102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360.61846923828125</v>
      </c>
      <c r="E1331" s="155">
        <v>360.61846923828125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20.652849197387695</v>
      </c>
      <c r="E1332" s="150">
        <v>20.652849197387695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3180.99267578125</v>
      </c>
      <c r="E1333" s="151">
        <v>3180.99267578125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20.652849197387695</v>
      </c>
      <c r="E1334" s="150">
        <v>20.652849197387695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3180.99267578125</v>
      </c>
      <c r="E1336" s="151">
        <v>3180.99267578125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2443.85791015625</v>
      </c>
      <c r="E1338" s="152">
        <v>2443.85791015625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20.652849197387695</v>
      </c>
      <c r="E1341" s="150">
        <v>20.652849197387695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2443.85791015625</v>
      </c>
      <c r="E1342" s="152">
        <v>2443.85791015625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81.178108215332031</v>
      </c>
      <c r="E1343" s="150">
        <v>81.178108215332031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5.131749901920557E-3</v>
      </c>
      <c r="E1346" s="158">
        <v>5.131749901920557E-3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87.428146362304688</v>
      </c>
      <c r="E1349" s="150">
        <v>87.428146362304688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87.428146362304688</v>
      </c>
      <c r="E1350" s="150">
        <v>87.428146362304688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0">
        <v>4228.9365234375</v>
      </c>
      <c r="E1351" s="151">
        <v>4228.9365234375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9">
        <v>10.572330474853516</v>
      </c>
      <c r="E1352" s="150">
        <v>10.572330474853516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0">
        <v>4218.36572265625</v>
      </c>
      <c r="E1357" s="151">
        <v>4218.36572265625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0">
        <v>4218.36572265625</v>
      </c>
      <c r="E1358" s="151">
        <v>4218.36572265625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0">
        <v>4086.36279296875</v>
      </c>
      <c r="E1359" s="151">
        <v>4086.36279296875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558.91949462890625</v>
      </c>
      <c r="E1360" s="155">
        <v>558.91949462890625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174.55625915527344</v>
      </c>
      <c r="E1361" s="155">
        <v>174.55625915527344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174.55625915527344</v>
      </c>
      <c r="E1362" s="155">
        <v>174.55625915527344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74.449920654296875</v>
      </c>
      <c r="E1364" s="150">
        <v>74.449920654296875</v>
      </c>
    </row>
    <row r="1365" spans="1:5">
      <c r="A1365" s="99" t="s">
        <v>3001</v>
      </c>
      <c r="B1365" s="109" t="s">
        <v>1078</v>
      </c>
      <c r="C1365" s="114"/>
      <c r="D1365" s="140">
        <v>3000.000244140625</v>
      </c>
      <c r="E1365" s="151">
        <v>3000.000244140625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44">
        <v>132.00276184082031</v>
      </c>
      <c r="E1366" s="155">
        <v>132.00276184082031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96.870758056640625</v>
      </c>
      <c r="E1367" s="150">
        <v>96.870758056640625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9.8499994277954102</v>
      </c>
      <c r="E1369" s="149">
        <v>9.8499994277954102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9.3599996566772461</v>
      </c>
      <c r="E1370" s="149">
        <v>9.3599996566772461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360.61846923828125</v>
      </c>
      <c r="E1371" s="155">
        <v>360.61846923828125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20.518957138061523</v>
      </c>
      <c r="E1372" s="150">
        <v>20.518957138061523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3180.99267578125</v>
      </c>
      <c r="E1373" s="151">
        <v>3180.99267578125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20.518957138061523</v>
      </c>
      <c r="E1374" s="150">
        <v>20.518957138061523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9.3599996566772461</v>
      </c>
      <c r="E1375" s="149">
        <v>9.3599996566772461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3180.99267578125</v>
      </c>
      <c r="E1376" s="151">
        <v>3180.99267578125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2439.0478515625</v>
      </c>
      <c r="E1378" s="152">
        <v>2439.0478515625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20.518957138061523</v>
      </c>
      <c r="E1381" s="150">
        <v>20.518957138061523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2439.0478515625</v>
      </c>
      <c r="E1382" s="152">
        <v>2439.0478515625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80.479728698730469</v>
      </c>
      <c r="E1383" s="150">
        <v>80.479728698730469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4.8912935890257359E-3</v>
      </c>
      <c r="E1386" s="158">
        <v>4.8912935890257359E-3</v>
      </c>
    </row>
    <row r="1387" spans="1:5" ht="30">
      <c r="A1387" s="99" t="s">
        <v>3043</v>
      </c>
      <c r="B1387" s="109" t="s">
        <v>3044</v>
      </c>
      <c r="C1387" s="114"/>
      <c r="D1387" s="139">
        <v>96</v>
      </c>
      <c r="E1387" s="150">
        <v>96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87.37701416015625</v>
      </c>
      <c r="E1389" s="150">
        <v>87.37701416015625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87.37701416015625</v>
      </c>
      <c r="E1390" s="150">
        <v>87.37701416015625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0">
        <v>4228.93701171875</v>
      </c>
      <c r="E1391" s="151">
        <v>4228.93701171875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9">
        <v>10.572331428527832</v>
      </c>
      <c r="E1392" s="150">
        <v>10.572331428527832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418.711669921875</v>
      </c>
      <c r="E1395" s="155">
        <v>418.711669921875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0.4258473813533783</v>
      </c>
      <c r="E1396" s="156">
        <v>0.4258473813533783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11.401333808898926</v>
      </c>
      <c r="E1397" s="150">
        <v>11.401333808898926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0.96941620111465454</v>
      </c>
      <c r="E1409" s="156">
        <v>0.96941620111465454</v>
      </c>
    </row>
    <row r="1410" spans="1:5" ht="30">
      <c r="A1410" s="99" t="s">
        <v>3086</v>
      </c>
      <c r="B1410" s="109" t="s">
        <v>3087</v>
      </c>
      <c r="C1410" s="114"/>
      <c r="D1410" s="145">
        <v>3.0583838000893593E-2</v>
      </c>
      <c r="E1410" s="156">
        <v>3.0583838000893593E-2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0.96782475709915161</v>
      </c>
      <c r="E1413" s="156">
        <v>0.96782475709915161</v>
      </c>
    </row>
    <row r="1414" spans="1:5" ht="30">
      <c r="A1414" s="99" t="s">
        <v>3090</v>
      </c>
      <c r="B1414" s="109" t="s">
        <v>3091</v>
      </c>
      <c r="C1414" s="114"/>
      <c r="D1414" s="145">
        <v>3.2175231724977493E-2</v>
      </c>
      <c r="E1414" s="156">
        <v>3.2175231724977493E-2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2.6443031098111192E-10</v>
      </c>
      <c r="E1418" s="157">
        <v>2.6443031098111192E-10</v>
      </c>
    </row>
    <row r="1419" spans="1:5" ht="30">
      <c r="A1419" s="99" t="s">
        <v>3094</v>
      </c>
      <c r="B1419" s="109" t="s">
        <v>3095</v>
      </c>
      <c r="C1419" s="114"/>
      <c r="D1419" s="146">
        <v>2.6443031098111192E-10</v>
      </c>
      <c r="E1419" s="157">
        <v>2.6443031098111192E-10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0.93221777677536011</v>
      </c>
      <c r="E1423" s="156">
        <v>0.93221777677536011</v>
      </c>
    </row>
    <row r="1424" spans="1:5" ht="30">
      <c r="A1424" s="99" t="s">
        <v>3100</v>
      </c>
      <c r="B1424" s="109" t="s">
        <v>3101</v>
      </c>
      <c r="C1424" s="114"/>
      <c r="D1424" s="145">
        <v>6.7782260477542877E-2</v>
      </c>
      <c r="E1424" s="156">
        <v>6.7782260477542877E-2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0.90852689743041992</v>
      </c>
      <c r="E1428" s="156">
        <v>0.90852689743041992</v>
      </c>
    </row>
    <row r="1429" spans="1:5" ht="30">
      <c r="A1429" s="99" t="s">
        <v>3104</v>
      </c>
      <c r="B1429" s="109" t="s">
        <v>3105</v>
      </c>
      <c r="C1429" s="114"/>
      <c r="D1429" s="145">
        <v>8.5126124322414398E-2</v>
      </c>
      <c r="E1429" s="156">
        <v>8.5126124322414398E-2</v>
      </c>
    </row>
    <row r="1430" spans="1:5" ht="30">
      <c r="A1430" s="99" t="s">
        <v>3106</v>
      </c>
      <c r="B1430" s="109" t="s">
        <v>3107</v>
      </c>
      <c r="C1430" s="114"/>
      <c r="D1430" s="147">
        <v>6.3469270244240761E-3</v>
      </c>
      <c r="E1430" s="158">
        <v>6.3469270244240761E-3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5.7000003289431334E-4</v>
      </c>
      <c r="E1435" s="159">
        <v>5.7000003289431334E-4</v>
      </c>
    </row>
    <row r="1436" spans="1:5" ht="30">
      <c r="A1436" s="99" t="s">
        <v>3112</v>
      </c>
      <c r="B1436" s="109" t="s">
        <v>3113</v>
      </c>
      <c r="C1436" s="114"/>
      <c r="D1436" s="145">
        <v>0.99843007326126099</v>
      </c>
      <c r="E1436" s="156">
        <v>0.99843007326126099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0.9896807074546814</v>
      </c>
      <c r="E1439" s="156">
        <v>0.9896807074546814</v>
      </c>
    </row>
    <row r="1440" spans="1:5" ht="30">
      <c r="A1440" s="99" t="s">
        <v>3116</v>
      </c>
      <c r="B1440" s="109" t="s">
        <v>3117</v>
      </c>
      <c r="C1440" s="114"/>
      <c r="D1440" s="145">
        <v>1.0319355875253677E-2</v>
      </c>
      <c r="E1440" s="156">
        <v>1.0319355875253677E-2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0.97567033767700195</v>
      </c>
      <c r="E1443" s="156">
        <v>0.97567033767700195</v>
      </c>
    </row>
    <row r="1444" spans="1:5" ht="30">
      <c r="A1444" s="99" t="s">
        <v>3120</v>
      </c>
      <c r="B1444" s="109" t="s">
        <v>3121</v>
      </c>
      <c r="C1444" s="114"/>
      <c r="D1444" s="145">
        <v>2.4329559877514839E-2</v>
      </c>
      <c r="E1444" s="156">
        <v>2.4329559877514839E-2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4.522009938955307E-2</v>
      </c>
      <c r="E1448" s="156">
        <v>4.522009938955307E-2</v>
      </c>
    </row>
    <row r="1449" spans="1:5" ht="30">
      <c r="A1449" s="99" t="s">
        <v>3124</v>
      </c>
      <c r="B1449" s="109" t="s">
        <v>3125</v>
      </c>
      <c r="C1449" s="114"/>
      <c r="D1449" s="145">
        <v>0.89624345302581787</v>
      </c>
      <c r="E1449" s="156">
        <v>0.89624345302581787</v>
      </c>
    </row>
    <row r="1450" spans="1:5" ht="30">
      <c r="A1450" s="99" t="s">
        <v>3126</v>
      </c>
      <c r="B1450" s="109" t="s">
        <v>3127</v>
      </c>
      <c r="C1450" s="114"/>
      <c r="D1450" s="145">
        <v>5.8536510914564133E-2</v>
      </c>
      <c r="E1450" s="156">
        <v>5.8536510914564133E-2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0.94324874877929688</v>
      </c>
      <c r="E1453" s="156">
        <v>0.94324874877929688</v>
      </c>
    </row>
    <row r="1454" spans="1:5" ht="30">
      <c r="A1454" s="99" t="s">
        <v>3130</v>
      </c>
      <c r="B1454" s="109" t="s">
        <v>3131</v>
      </c>
      <c r="C1454" s="114"/>
      <c r="D1454" s="145">
        <v>5.6751281023025513E-2</v>
      </c>
      <c r="E1454" s="156">
        <v>5.6751281023025513E-2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0.96299183368682861</v>
      </c>
      <c r="E1457" s="156">
        <v>0.96299183368682861</v>
      </c>
    </row>
    <row r="1458" spans="1:5" ht="30">
      <c r="A1458" s="99" t="s">
        <v>3134</v>
      </c>
      <c r="B1458" s="109" t="s">
        <v>3135</v>
      </c>
      <c r="C1458" s="114"/>
      <c r="D1458" s="145">
        <v>3.7008199840784073E-2</v>
      </c>
      <c r="E1458" s="156">
        <v>3.7008199840784073E-2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0.95768219232559204</v>
      </c>
      <c r="E1461" s="156">
        <v>0.95768219232559204</v>
      </c>
    </row>
    <row r="1462" spans="1:5" ht="30">
      <c r="A1462" s="99" t="s">
        <v>3138</v>
      </c>
      <c r="B1462" s="109" t="s">
        <v>3139</v>
      </c>
      <c r="C1462" s="114"/>
      <c r="D1462" s="145">
        <v>4.2317774146795273E-2</v>
      </c>
      <c r="E1462" s="156">
        <v>4.2317774146795273E-2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0.38140681385993958</v>
      </c>
      <c r="E1465" s="156">
        <v>0.38140681385993958</v>
      </c>
    </row>
    <row r="1466" spans="1:5" ht="30">
      <c r="A1466" s="99" t="s">
        <v>3142</v>
      </c>
      <c r="B1466" s="109" t="s">
        <v>3143</v>
      </c>
      <c r="C1466" s="114"/>
      <c r="D1466" s="145">
        <v>0.61859327554702759</v>
      </c>
      <c r="E1466" s="156">
        <v>0.61859327554702759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7">
        <v>2.2657366935163736E-3</v>
      </c>
      <c r="E1470" s="158">
        <v>2.2657366935163736E-3</v>
      </c>
    </row>
    <row r="1471" spans="1:5" ht="30">
      <c r="A1471" s="99" t="s">
        <v>3146</v>
      </c>
      <c r="B1471" s="109" t="s">
        <v>3147</v>
      </c>
      <c r="C1471" s="114"/>
      <c r="D1471" s="147">
        <v>5.9414161369204521E-3</v>
      </c>
      <c r="E1471" s="158">
        <v>5.9414161369204521E-3</v>
      </c>
    </row>
    <row r="1472" spans="1:5" ht="30">
      <c r="A1472" s="99" t="s">
        <v>3148</v>
      </c>
      <c r="B1472" s="109" t="s">
        <v>3149</v>
      </c>
      <c r="C1472" s="114"/>
      <c r="D1472" s="145">
        <v>0.99179291725158691</v>
      </c>
      <c r="E1472" s="156">
        <v>0.99179291725158691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0.50162601470947266</v>
      </c>
      <c r="E1483" s="156">
        <v>0.50162601470947266</v>
      </c>
    </row>
    <row r="1484" spans="1:5" ht="30">
      <c r="A1484" s="99" t="s">
        <v>3160</v>
      </c>
      <c r="B1484" s="109" t="s">
        <v>3161</v>
      </c>
      <c r="C1484" s="114"/>
      <c r="D1484" s="145">
        <v>0.49837398529052734</v>
      </c>
      <c r="E1484" s="156">
        <v>0.49837398529052734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140.97190856933594</v>
      </c>
      <c r="E1486" s="155">
        <v>140.97190856933594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51.188541412353516</v>
      </c>
      <c r="E1487" s="150">
        <v>51.188541412353516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144.15914916992187</v>
      </c>
      <c r="E1488" s="155">
        <v>144.15914916992187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7778.49755859375</v>
      </c>
      <c r="E1489" s="151">
        <v>7778.49755859375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5.1682262420654297</v>
      </c>
      <c r="E1490" s="149">
        <v>5.1682262420654297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12.231867790222168</v>
      </c>
      <c r="E1491" s="150">
        <v>12.231867790222168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12.920763969421387</v>
      </c>
      <c r="E1492" s="150">
        <v>12.920763969421387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68.841773986816406</v>
      </c>
      <c r="E1493" s="150">
        <v>68.841773986816406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0.82815766334533691</v>
      </c>
      <c r="E1494" s="156">
        <v>0.82815766334533691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9.2092249542474747E-3</v>
      </c>
      <c r="E1495" s="158">
        <v>9.2092249542474747E-3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102.26751708984375</v>
      </c>
      <c r="E1496" s="155">
        <v>102.26751708984375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300.93267822265625</v>
      </c>
      <c r="E1497" s="155">
        <v>300.93267822265625</v>
      </c>
    </row>
    <row r="1498" spans="1:5" ht="45">
      <c r="A1498" s="99" t="s">
        <v>3188</v>
      </c>
      <c r="B1498" s="109" t="s">
        <v>3189</v>
      </c>
      <c r="C1498" s="114"/>
      <c r="D1498" s="144">
        <v>105.28887176513672</v>
      </c>
      <c r="E1498" s="155">
        <v>105.28887176513672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2.9506729915738106E-2</v>
      </c>
      <c r="E1499" s="156">
        <v>2.9506729915738106E-2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8.495875358581543</v>
      </c>
      <c r="E1500" s="149">
        <v>8.495875358581543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24.999984741210937</v>
      </c>
      <c r="E1501" s="150">
        <v>24.999984741210937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5.1682262420654297</v>
      </c>
      <c r="E1506" s="149">
        <v>5.1682262420654297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12.920763969421387</v>
      </c>
      <c r="E1507" s="150">
        <v>12.920763969421387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1">
        <v>1110.0084228515625</v>
      </c>
      <c r="E1524" s="152">
        <v>1110.0084228515625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169.09814453125</v>
      </c>
      <c r="E1525" s="155">
        <v>169.09814453125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3000.81689453125</v>
      </c>
      <c r="E1526" s="151">
        <v>3000.81689453125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418.0009765625</v>
      </c>
      <c r="E1527" s="155">
        <v>418.0009765625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1">
        <v>1110.0084228515625</v>
      </c>
      <c r="E1528" s="152">
        <v>1110.0084228515625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167.42390441894531</v>
      </c>
      <c r="E1529" s="155">
        <v>167.42390441894531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3256.609619140625</v>
      </c>
      <c r="E1531" s="151">
        <v>3256.609619140625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1589.60107421875</v>
      </c>
      <c r="E1532" s="152">
        <v>1589.60107421875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5.1460070610046387</v>
      </c>
      <c r="E1533" s="149">
        <v>5.1460070610046387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1188.199951171875</v>
      </c>
      <c r="E1534" s="152">
        <v>1188.199951171875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1060.4134521484375</v>
      </c>
      <c r="E1535" s="152">
        <v>1060.4134521484375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78871.28125</v>
      </c>
      <c r="E1536" s="151">
        <v>78871.28125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591.53466796875</v>
      </c>
      <c r="E1537" s="155">
        <v>591.53466796875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2955.866943359375</v>
      </c>
      <c r="E1538" s="152">
        <v>2955.866943359375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1.6742417812347412</v>
      </c>
      <c r="E1540" s="149">
        <v>1.6742417812347412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1">
        <v>1112.54150390625</v>
      </c>
      <c r="E1542" s="152">
        <v>1112.54150390625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165.7662353515625</v>
      </c>
      <c r="E1543" s="155">
        <v>165.7662353515625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3333.930419921875</v>
      </c>
      <c r="E1544" s="151">
        <v>3333.930419921875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514.99798583984375</v>
      </c>
      <c r="E1545" s="155">
        <v>514.99798583984375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1">
        <v>1112.54150390625</v>
      </c>
      <c r="E1546" s="152">
        <v>1112.54150390625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164.12498474121094</v>
      </c>
      <c r="E1547" s="155">
        <v>164.12498474121094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537.9000244140625</v>
      </c>
      <c r="E1548" s="155">
        <v>537.9000244140625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3401.595703125</v>
      </c>
      <c r="E1549" s="151">
        <v>3401.595703125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1589.60107421875</v>
      </c>
      <c r="E1550" s="152">
        <v>1589.60107421875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5.1460070610046387</v>
      </c>
      <c r="E1551" s="149">
        <v>5.1460070610046387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794.85430908203125</v>
      </c>
      <c r="E1552" s="155">
        <v>794.85430908203125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757.7239990234375</v>
      </c>
      <c r="E1553" s="155">
        <v>757.7239990234375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20911.6171875</v>
      </c>
      <c r="E1554" s="151">
        <v>20911.6171875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156.83712768554687</v>
      </c>
      <c r="E1555" s="155">
        <v>156.83712768554687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1.6412498950958252</v>
      </c>
      <c r="E1558" s="149">
        <v>1.6412498950958252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1">
        <v>1105.89990234375</v>
      </c>
      <c r="E1560" s="152">
        <v>1105.89990234375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170.78910827636719</v>
      </c>
      <c r="E1561" s="155">
        <v>170.78910827636719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2544.83251953125</v>
      </c>
      <c r="E1562" s="152">
        <v>2544.83251953125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352.672607421875</v>
      </c>
      <c r="E1563" s="155">
        <v>352.672607421875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1">
        <v>1105.89990234375</v>
      </c>
      <c r="E1564" s="152">
        <v>1105.89990234375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169.09814453125</v>
      </c>
      <c r="E1565" s="155">
        <v>169.09814453125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3009.088623046875</v>
      </c>
      <c r="E1567" s="151">
        <v>3009.088623046875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1589.60107421875</v>
      </c>
      <c r="E1568" s="152">
        <v>1589.60107421875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5.1460070610046387</v>
      </c>
      <c r="E1569" s="149">
        <v>5.1460070610046387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757.7218017578125</v>
      </c>
      <c r="E1570" s="155">
        <v>757.7218017578125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496.3397216796875</v>
      </c>
      <c r="E1571" s="155">
        <v>496.3397216796875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142619.109375</v>
      </c>
      <c r="E1572" s="151">
        <v>142619.109375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1">
        <v>1069.643310546875</v>
      </c>
      <c r="E1573" s="152">
        <v>1069.643310546875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1.6909735202789307</v>
      </c>
      <c r="E1576" s="149">
        <v>1.6909735202789307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942.90985107421875</v>
      </c>
      <c r="E1578" s="155">
        <v>942.90985107421875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35.779994964599609</v>
      </c>
      <c r="E1579" s="150">
        <v>35.779994964599609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3041.04443359375</v>
      </c>
      <c r="E1580" s="151">
        <v>3041.04443359375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324.99960327148437</v>
      </c>
      <c r="E1581" s="155">
        <v>324.99960327148437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942.90985107421875</v>
      </c>
      <c r="E1582" s="155">
        <v>942.90985107421875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35.425743103027344</v>
      </c>
      <c r="E1583" s="150">
        <v>35.425743103027344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3475.947021484375</v>
      </c>
      <c r="E1585" s="151">
        <v>3475.947021484375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1589.60107421875</v>
      </c>
      <c r="E1586" s="152">
        <v>1589.60107421875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5.1460070610046387</v>
      </c>
      <c r="E1587" s="149">
        <v>5.1460070610046387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1016.7437744140625</v>
      </c>
      <c r="E1588" s="152">
        <v>1016.7437744140625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819.26678466796875</v>
      </c>
      <c r="E1589" s="155">
        <v>819.26678466796875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113911.15625</v>
      </c>
      <c r="E1590" s="151">
        <v>113911.15625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854.33367919921875</v>
      </c>
      <c r="E1591" s="155">
        <v>854.33367919921875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0.3542555570602417</v>
      </c>
      <c r="E1594" s="156">
        <v>0.3542555570602417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942.90985107421875</v>
      </c>
      <c r="E1596" s="155">
        <v>942.90985107421875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35.425743103027344</v>
      </c>
      <c r="E1597" s="150">
        <v>35.425743103027344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3475.947021484375</v>
      </c>
      <c r="E1598" s="151">
        <v>3475.947021484375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511.00262451171875</v>
      </c>
      <c r="E1599" s="155">
        <v>511.00262451171875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942.90985107421875</v>
      </c>
      <c r="E1600" s="155">
        <v>942.90985107421875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35.074989318847656</v>
      </c>
      <c r="E1601" s="150">
        <v>35.074989318847656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3528.73486328125</v>
      </c>
      <c r="E1603" s="151">
        <v>3528.73486328125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1589.60107421875</v>
      </c>
      <c r="E1604" s="152">
        <v>1589.60107421875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5.1460070610046387</v>
      </c>
      <c r="E1605" s="149">
        <v>5.1460070610046387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819.266357421875</v>
      </c>
      <c r="E1606" s="155">
        <v>819.266357421875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794.85528564453125</v>
      </c>
      <c r="E1607" s="155">
        <v>794.85528564453125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13826.39453125</v>
      </c>
      <c r="E1608" s="151">
        <v>13826.39453125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44">
        <v>103.69795989990234</v>
      </c>
      <c r="E1609" s="155">
        <v>103.69795989990234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0.35075017809867859</v>
      </c>
      <c r="E1612" s="156">
        <v>0.35075017809867859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1">
        <v>1110.0084228515625</v>
      </c>
      <c r="E1614" s="152">
        <v>1110.0084228515625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167.42390441894531</v>
      </c>
      <c r="E1615" s="155">
        <v>167.42390441894531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3256.609619140625</v>
      </c>
      <c r="E1616" s="151">
        <v>3256.609619140625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489.99737548828125</v>
      </c>
      <c r="E1617" s="155">
        <v>489.99737548828125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1">
        <v>1110.0084228515625</v>
      </c>
      <c r="E1618" s="152">
        <v>1110.0084228515625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165.7662353515625</v>
      </c>
      <c r="E1619" s="155">
        <v>165.7662353515625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3339.77197265625</v>
      </c>
      <c r="E1621" s="151">
        <v>3339.77197265625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1589.60107421875</v>
      </c>
      <c r="E1622" s="152">
        <v>1589.60107421875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5.1460070610046387</v>
      </c>
      <c r="E1623" s="149">
        <v>5.1460070610046387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1060.413330078125</v>
      </c>
      <c r="E1624" s="152">
        <v>1060.413330078125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1016.7437744140625</v>
      </c>
      <c r="E1625" s="152">
        <v>1016.7437744140625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25642.287109375</v>
      </c>
      <c r="E1626" s="151">
        <v>25642.287109375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192.317138671875</v>
      </c>
      <c r="E1627" s="155">
        <v>192.317138671875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1.6576616764068604</v>
      </c>
      <c r="E1630" s="149">
        <v>1.6576616764068604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2.1489918231964111</v>
      </c>
      <c r="E1634" s="149">
        <v>2.1489918231964111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35.074989318847656</v>
      </c>
      <c r="E1635" s="150">
        <v>35.074989318847656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534.10357666015625</v>
      </c>
      <c r="E1636" s="155">
        <v>534.10357666015625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3528.73486328125</v>
      </c>
      <c r="E1637" s="151">
        <v>3528.73486328125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942.90985107421875</v>
      </c>
      <c r="E1638" s="155">
        <v>942.90985107421875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32.925998687744141</v>
      </c>
      <c r="E1639" s="150">
        <v>32.925998687744141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533.1636962890625</v>
      </c>
      <c r="E1640" s="155">
        <v>533.1636962890625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3528.73486328125</v>
      </c>
      <c r="E1641" s="151">
        <v>3528.73486328125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35.779994964599609</v>
      </c>
      <c r="E1646" s="150">
        <v>35.779994964599609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477.69515991210937</v>
      </c>
      <c r="E1647" s="155">
        <v>477.69515991210937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3399.895751953125</v>
      </c>
      <c r="E1648" s="151">
        <v>3399.895751953125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35.779994964599609</v>
      </c>
      <c r="E1650" s="150">
        <v>35.779994964599609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477.69515991210937</v>
      </c>
      <c r="E1651" s="155">
        <v>477.69515991210937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3399.895751953125</v>
      </c>
      <c r="E1652" s="151">
        <v>3399.895751953125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32.599998474121094</v>
      </c>
      <c r="E1657" s="150">
        <v>32.599998474121094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475.97979736328125</v>
      </c>
      <c r="E1658" s="155">
        <v>475.97979736328125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3399.895751953125</v>
      </c>
      <c r="E1659" s="151">
        <v>3399.895751953125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32.599998474121094</v>
      </c>
      <c r="E1661" s="150">
        <v>32.599998474121094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475.97979736328125</v>
      </c>
      <c r="E1662" s="155">
        <v>475.97979736328125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3399.895751953125</v>
      </c>
      <c r="E1663" s="151">
        <v>3399.895751953125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39024.92578125</v>
      </c>
      <c r="E1667" s="151">
        <v>39024.92578125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39024.92578125</v>
      </c>
      <c r="E1671" s="151">
        <v>39024.92578125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453655.21875</v>
      </c>
      <c r="E1675" s="151">
        <v>453655.21875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368549.3125</v>
      </c>
      <c r="E1678" s="151">
        <v>368549.3125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98.968551635742188</v>
      </c>
      <c r="E1679" s="150">
        <v>98.968551635742188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350999.375</v>
      </c>
      <c r="E1682" s="151">
        <v>350999.375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354708.6875</v>
      </c>
      <c r="E1683" s="151">
        <v>354708.6875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98.954269409179688</v>
      </c>
      <c r="E1684" s="150">
        <v>98.954269409179688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3709.3154296875</v>
      </c>
      <c r="E1685" s="151">
        <v>3709.3154296875</v>
      </c>
    </row>
    <row r="1686" spans="1:5">
      <c r="A1686" s="99" t="s">
        <v>3561</v>
      </c>
      <c r="B1686" s="109" t="s">
        <v>3562</v>
      </c>
      <c r="C1686" s="114" t="s">
        <v>3</v>
      </c>
      <c r="D1686" s="140">
        <v>3253.14599609375</v>
      </c>
      <c r="E1686" s="151">
        <v>3253.14599609375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456.1693115234375</v>
      </c>
      <c r="E1687" s="155">
        <v>456.1693115234375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350999.375</v>
      </c>
      <c r="E1688" s="151">
        <v>350999.375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98.954269409179688</v>
      </c>
      <c r="E1689" s="150">
        <v>98.954269409179688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552.823974609375</v>
      </c>
      <c r="E1690" s="155">
        <v>552.823974609375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184.274658203125</v>
      </c>
      <c r="E1691" s="155">
        <v>184.274658203125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409.49920654296875</v>
      </c>
      <c r="E1692" s="155">
        <v>409.49920654296875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98.968551635742188</v>
      </c>
      <c r="E1694" s="150">
        <v>98.968551635742188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170.625</v>
      </c>
      <c r="E1695" s="155">
        <v>170.625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536.6424560546875</v>
      </c>
      <c r="E1696" s="155">
        <v>536.6424560546875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1">
        <v>1112.54150390625</v>
      </c>
      <c r="E1697" s="152">
        <v>1112.54150390625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368549.3125</v>
      </c>
      <c r="E1702" s="151">
        <v>368549.3125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98.968551635742188</v>
      </c>
      <c r="E1703" s="150">
        <v>98.968551635742188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350999.375</v>
      </c>
      <c r="E1706" s="151">
        <v>350999.375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354708.6875</v>
      </c>
      <c r="E1707" s="151">
        <v>354708.6875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98.954269409179688</v>
      </c>
      <c r="E1708" s="150">
        <v>98.954269409179688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3709.3154296875</v>
      </c>
      <c r="E1709" s="151">
        <v>3709.3154296875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0">
        <v>3253.14599609375</v>
      </c>
      <c r="E1710" s="151">
        <v>3253.14599609375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456.1693115234375</v>
      </c>
      <c r="E1711" s="155">
        <v>456.1693115234375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24.44337272644043</v>
      </c>
      <c r="E1712" s="150">
        <v>24.44337272644043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5.3601059913635254</v>
      </c>
      <c r="E1713" s="149">
        <v>5.3601059913635254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492821.28125</v>
      </c>
      <c r="E1714" s="151">
        <v>492821.28125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13.58109188079834</v>
      </c>
      <c r="E1716" s="150">
        <v>13.58109188079834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4.0712766647338867</v>
      </c>
      <c r="E1717" s="149">
        <v>4.0712766647338867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388195.6875</v>
      </c>
      <c r="E1718" s="151">
        <v>388195.6875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38.024463653564453</v>
      </c>
      <c r="E1719" s="150">
        <v>38.024463653564453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5.3601059913635254</v>
      </c>
      <c r="E1720" s="149">
        <v>5.3601059913635254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881016.9375</v>
      </c>
      <c r="E1721" s="151">
        <v>881016.9375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40.573410034179687</v>
      </c>
      <c r="E1722" s="150">
        <v>40.573410034179687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6.4321269989013672</v>
      </c>
      <c r="E1723" s="149">
        <v>6.4321269989013672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52069112</v>
      </c>
      <c r="E1724" s="151">
        <v>52069112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60987888</v>
      </c>
      <c r="E1725" s="151">
        <v>60987888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162.49998474121094</v>
      </c>
      <c r="E1728" s="155">
        <v>162.49998474121094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162.5</v>
      </c>
      <c r="E1729" s="155">
        <v>162.5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536.6424560546875</v>
      </c>
      <c r="E1730" s="155">
        <v>536.6424560546875</v>
      </c>
    </row>
    <row r="1731" spans="1:5">
      <c r="A1731" s="99" t="s">
        <v>3652</v>
      </c>
      <c r="B1731" s="109" t="s">
        <v>3653</v>
      </c>
      <c r="C1731" s="114" t="s">
        <v>4</v>
      </c>
      <c r="D1731" s="141">
        <v>1112.54150390625</v>
      </c>
      <c r="E1731" s="152">
        <v>1112.54150390625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3399.895751953125</v>
      </c>
      <c r="E1732" s="151">
        <v>3399.895751953125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1">
        <v>1112.062744140625</v>
      </c>
      <c r="E1733" s="152">
        <v>1112.062744140625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162.5</v>
      </c>
      <c r="E1734" s="155">
        <v>162.5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3399.895751953125</v>
      </c>
      <c r="E1735" s="151">
        <v>3399.895751953125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59.740009307861328</v>
      </c>
      <c r="E1736" s="150">
        <v>59.740009307861328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3141.719970703125</v>
      </c>
      <c r="E1737" s="151">
        <v>3141.719970703125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59.740001678466797</v>
      </c>
      <c r="E1738" s="150">
        <v>59.740001678466797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385.73077392578125</v>
      </c>
      <c r="E1739" s="155">
        <v>385.73077392578125</v>
      </c>
    </row>
    <row r="1740" spans="1:5">
      <c r="A1740" s="99" t="s">
        <v>3670</v>
      </c>
      <c r="B1740" s="109" t="s">
        <v>3671</v>
      </c>
      <c r="C1740" s="114" t="s">
        <v>4</v>
      </c>
      <c r="D1740" s="141">
        <v>1112.062744140625</v>
      </c>
      <c r="E1740" s="152">
        <v>1112.062744140625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3141.719970703125</v>
      </c>
      <c r="E1741" s="151">
        <v>3141.719970703125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14.278835296630859</v>
      </c>
      <c r="E1742" s="150">
        <v>14.278835296630859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1.6415812075138092E-2</v>
      </c>
      <c r="E1745" s="156">
        <v>1.6415812075138092E-2</v>
      </c>
    </row>
    <row r="1746" spans="1:5" ht="30">
      <c r="A1746" s="99" t="s">
        <v>3682</v>
      </c>
      <c r="B1746" s="109" t="s">
        <v>3683</v>
      </c>
      <c r="C1746" s="114"/>
      <c r="D1746" s="138">
        <v>2.7201201915740967</v>
      </c>
      <c r="E1746" s="149">
        <v>2.7201201915740967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86.434814453125</v>
      </c>
      <c r="E1748" s="150">
        <v>86.434814453125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86.434814453125</v>
      </c>
      <c r="E1749" s="150">
        <v>86.434814453125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79753.359375</v>
      </c>
      <c r="E1750" s="151">
        <v>79753.359375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79553.984375</v>
      </c>
      <c r="E1751" s="151">
        <v>79553.984375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199.38322448730469</v>
      </c>
      <c r="E1752" s="155">
        <v>199.38322448730469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59.740001678466797</v>
      </c>
      <c r="E1755" s="150">
        <v>59.740001678466797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59.740001678466797</v>
      </c>
      <c r="E1756" s="150">
        <v>59.740001678466797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385.73077392578125</v>
      </c>
      <c r="E1757" s="155">
        <v>385.73077392578125</v>
      </c>
    </row>
    <row r="1758" spans="1:5">
      <c r="A1758" s="99" t="s">
        <v>3706</v>
      </c>
      <c r="B1758" s="109" t="s">
        <v>3707</v>
      </c>
      <c r="C1758" s="114" t="s">
        <v>4</v>
      </c>
      <c r="D1758" s="141">
        <v>1036.6846923828125</v>
      </c>
      <c r="E1758" s="152">
        <v>1036.6846923828125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3141.719970703125</v>
      </c>
      <c r="E1759" s="151">
        <v>3141.719970703125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1">
        <v>1036.6846923828125</v>
      </c>
      <c r="E1760" s="152">
        <v>1036.6846923828125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59.740001678466797</v>
      </c>
      <c r="E1761" s="150">
        <v>59.740001678466797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3141.719970703125</v>
      </c>
      <c r="E1762" s="151">
        <v>3141.719970703125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35.779994964599609</v>
      </c>
      <c r="E1763" s="150">
        <v>35.779994964599609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35.779994964599609</v>
      </c>
      <c r="E1765" s="150">
        <v>35.779994964599609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327.41384887695312</v>
      </c>
      <c r="E1766" s="155">
        <v>327.41384887695312</v>
      </c>
    </row>
    <row r="1767" spans="1:5">
      <c r="A1767" s="99" t="s">
        <v>3724</v>
      </c>
      <c r="B1767" s="109" t="s">
        <v>3725</v>
      </c>
      <c r="C1767" s="114" t="s">
        <v>4</v>
      </c>
      <c r="D1767" s="141">
        <v>1036.6846923828125</v>
      </c>
      <c r="E1767" s="152">
        <v>1036.6846923828125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20.557758331298828</v>
      </c>
      <c r="E1769" s="150">
        <v>20.557758331298828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3.7931285798549652E-2</v>
      </c>
      <c r="E1772" s="156">
        <v>3.7931285798549652E-2</v>
      </c>
    </row>
    <row r="1773" spans="1:5" ht="30">
      <c r="A1773" s="99" t="s">
        <v>3736</v>
      </c>
      <c r="B1773" s="109" t="s">
        <v>3737</v>
      </c>
      <c r="C1773" s="114"/>
      <c r="D1773" s="138">
        <v>1.6696480512619019</v>
      </c>
      <c r="E1773" s="149">
        <v>1.6696480512619019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69.771347045898438</v>
      </c>
      <c r="E1774" s="150">
        <v>69.771347045898438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70.689727783203125</v>
      </c>
      <c r="E1775" s="150">
        <v>70.689727783203125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70.689727783203125</v>
      </c>
      <c r="E1776" s="150">
        <v>70.689727783203125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27233.568359375</v>
      </c>
      <c r="E1777" s="151">
        <v>27233.568359375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27165.486328125</v>
      </c>
      <c r="E1778" s="151">
        <v>27165.486328125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68.083854675292969</v>
      </c>
      <c r="E1779" s="150">
        <v>68.083854675292969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32.599998474121094</v>
      </c>
      <c r="E1782" s="150">
        <v>32.599998474121094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32.599998474121094</v>
      </c>
      <c r="E1783" s="150">
        <v>32.599998474121094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532.26885986328125</v>
      </c>
      <c r="E1784" s="155">
        <v>532.26885986328125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933.1796875</v>
      </c>
      <c r="E1785" s="155">
        <v>933.1796875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3527.034912109375</v>
      </c>
      <c r="E1786" s="151">
        <v>3527.034912109375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933.1796875</v>
      </c>
      <c r="E1787" s="155">
        <v>933.1796875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32.599998474121094</v>
      </c>
      <c r="E1788" s="150">
        <v>32.599998474121094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3527.034912109375</v>
      </c>
      <c r="E1789" s="151">
        <v>3527.034912109375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17.440000534057617</v>
      </c>
      <c r="E1790" s="150">
        <v>17.440000534057617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3337.197265625</v>
      </c>
      <c r="E1791" s="151">
        <v>3337.197265625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17.440000534057617</v>
      </c>
      <c r="E1792" s="150">
        <v>17.440000534057617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438.8858642578125</v>
      </c>
      <c r="E1793" s="155">
        <v>438.8858642578125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933.1796875</v>
      </c>
      <c r="E1794" s="155">
        <v>933.1796875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3337.197265625</v>
      </c>
      <c r="E1795" s="151">
        <v>3337.197265625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47.938297271728516</v>
      </c>
      <c r="E1796" s="150">
        <v>47.938297271728516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7.1816340088844299E-2</v>
      </c>
      <c r="E1799" s="156">
        <v>7.1816340088844299E-2</v>
      </c>
    </row>
    <row r="1800" spans="1:5" ht="30">
      <c r="A1800" s="99" t="s">
        <v>3790</v>
      </c>
      <c r="B1800" s="109" t="s">
        <v>3791</v>
      </c>
      <c r="C1800" s="114"/>
      <c r="D1800" s="138">
        <v>1.8692659139633179</v>
      </c>
      <c r="E1800" s="149">
        <v>1.8692659139633179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89.210700988769531</v>
      </c>
      <c r="E1802" s="150">
        <v>89.210700988769531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89.210700988769531</v>
      </c>
      <c r="E1803" s="150">
        <v>89.210700988769531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49209.76953125</v>
      </c>
      <c r="E1804" s="151">
        <v>49209.76953125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49086.74609375</v>
      </c>
      <c r="E1805" s="151">
        <v>49086.74609375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44">
        <v>123.02430725097656</v>
      </c>
      <c r="E1806" s="155">
        <v>123.02430725097656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17.440000534057617</v>
      </c>
      <c r="E1809" s="150">
        <v>17.440000534057617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17.440000534057617</v>
      </c>
      <c r="E1810" s="150">
        <v>17.440000534057617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438.8858642578125</v>
      </c>
      <c r="E1811" s="155">
        <v>438.8858642578125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910.47576904296875</v>
      </c>
      <c r="E1812" s="155">
        <v>910.47576904296875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3337.197265625</v>
      </c>
      <c r="E1813" s="151">
        <v>3337.197265625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910.47576904296875</v>
      </c>
      <c r="E1814" s="155">
        <v>910.47576904296875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17.440000534057617</v>
      </c>
      <c r="E1815" s="150">
        <v>17.440000534057617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3337.197265625</v>
      </c>
      <c r="E1816" s="151">
        <v>3337.197265625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9.8499994277954102</v>
      </c>
      <c r="E1817" s="149">
        <v>9.8499994277954102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3180.99267578125</v>
      </c>
      <c r="E1818" s="151">
        <v>3180.99267578125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9.8499994277954102</v>
      </c>
      <c r="E1819" s="149">
        <v>9.8499994277954102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360.61846923828125</v>
      </c>
      <c r="E1820" s="155">
        <v>360.61846923828125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910.47576904296875</v>
      </c>
      <c r="E1821" s="155">
        <v>910.47576904296875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3180.99267578125</v>
      </c>
      <c r="E1822" s="151">
        <v>3180.99267578125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73.870719909667969</v>
      </c>
      <c r="E1823" s="150">
        <v>73.870719909667969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0.12332624942064285</v>
      </c>
      <c r="E1826" s="156">
        <v>0.12332624942064285</v>
      </c>
    </row>
    <row r="1827" spans="1:5" ht="30">
      <c r="A1827" s="99" t="s">
        <v>3844</v>
      </c>
      <c r="B1827" s="109" t="s">
        <v>3845</v>
      </c>
      <c r="C1827" s="114"/>
      <c r="D1827" s="138">
        <v>1.7705584764480591</v>
      </c>
      <c r="E1827" s="149">
        <v>1.7705584764480591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90.270034790039063</v>
      </c>
      <c r="E1829" s="150">
        <v>90.270034790039063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90.270034790039063</v>
      </c>
      <c r="E1830" s="150">
        <v>90.270034790039063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39506.296875</v>
      </c>
      <c r="E1831" s="151">
        <v>39506.296875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39407.53125</v>
      </c>
      <c r="E1832" s="151">
        <v>39407.53125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98.765655517578125</v>
      </c>
      <c r="E1833" s="150">
        <v>98.765655517578125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9.8499994277954102</v>
      </c>
      <c r="E1836" s="149">
        <v>9.8499994277954102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9.8499994277954102</v>
      </c>
      <c r="E1837" s="149">
        <v>9.8499994277954102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360.61846923828125</v>
      </c>
      <c r="E1838" s="155">
        <v>360.61846923828125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816.0079345703125</v>
      </c>
      <c r="E1839" s="155">
        <v>816.0079345703125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3180.99267578125</v>
      </c>
      <c r="E1840" s="151">
        <v>3180.99267578125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816.0079345703125</v>
      </c>
      <c r="E1841" s="155">
        <v>816.0079345703125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9.8499994277954102</v>
      </c>
      <c r="E1842" s="149">
        <v>9.8499994277954102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3180.99267578125</v>
      </c>
      <c r="E1843" s="151">
        <v>3180.99267578125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3.8799998760223389</v>
      </c>
      <c r="E1844" s="149">
        <v>3.8799998760223389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2960.06982421875</v>
      </c>
      <c r="E1845" s="152">
        <v>2960.06982421875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3.880000114440918</v>
      </c>
      <c r="E1846" s="149">
        <v>3.880000114440918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247.61396789550781</v>
      </c>
      <c r="E1847" s="155">
        <v>247.61396789550781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816.0079345703125</v>
      </c>
      <c r="E1848" s="155">
        <v>816.0079345703125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2960.06982421875</v>
      </c>
      <c r="E1849" s="152">
        <v>2960.06982421875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138.4708251953125</v>
      </c>
      <c r="E1850" s="155">
        <v>138.4708251953125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0.18483319878578186</v>
      </c>
      <c r="E1853" s="156">
        <v>0.18483319878578186</v>
      </c>
    </row>
    <row r="1854" spans="1:5" ht="30">
      <c r="A1854" s="99" t="s">
        <v>3898</v>
      </c>
      <c r="B1854" s="109" t="s">
        <v>3899</v>
      </c>
      <c r="C1854" s="114"/>
      <c r="D1854" s="138">
        <v>2.5386598110198975</v>
      </c>
      <c r="E1854" s="149">
        <v>2.5386598110198975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91.508148193359375</v>
      </c>
      <c r="E1856" s="150">
        <v>91.508148193359375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91.508148193359375</v>
      </c>
      <c r="E1857" s="150">
        <v>91.508148193359375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50077.140625</v>
      </c>
      <c r="E1858" s="151">
        <v>50077.140625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49951.94921875</v>
      </c>
      <c r="E1859" s="151">
        <v>49951.94921875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44">
        <v>125.19272613525391</v>
      </c>
      <c r="E1860" s="155">
        <v>125.19272613525391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3.880000114440918</v>
      </c>
      <c r="E1863" s="149">
        <v>3.880000114440918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3.880000114440918</v>
      </c>
      <c r="E1864" s="149">
        <v>3.880000114440918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247.61396789550781</v>
      </c>
      <c r="E1865" s="155">
        <v>247.61396789550781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769.698486328125</v>
      </c>
      <c r="E1866" s="155">
        <v>769.698486328125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2960.06982421875</v>
      </c>
      <c r="E1867" s="152">
        <v>2960.06982421875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769.698486328125</v>
      </c>
      <c r="E1868" s="155">
        <v>769.698486328125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3.880000114440918</v>
      </c>
      <c r="E1869" s="149">
        <v>3.880000114440918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2960.06982421875</v>
      </c>
      <c r="E1870" s="152">
        <v>2960.06982421875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1.470000147819519</v>
      </c>
      <c r="E1871" s="149">
        <v>1.470000147819519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2769.86328125</v>
      </c>
      <c r="E1872" s="152">
        <v>2769.86328125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1.470000147819519</v>
      </c>
      <c r="E1873" s="149">
        <v>1.470000147819519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148.39297485351562</v>
      </c>
      <c r="E1874" s="155">
        <v>148.39297485351562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769.698486328125</v>
      </c>
      <c r="E1875" s="155">
        <v>769.698486328125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2769.86328125</v>
      </c>
      <c r="E1876" s="152">
        <v>2769.86328125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279.40652465820312</v>
      </c>
      <c r="E1877" s="155">
        <v>279.40652465820312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0.40173381567001343</v>
      </c>
      <c r="E1880" s="156">
        <v>0.40173381567001343</v>
      </c>
    </row>
    <row r="1881" spans="1:5" ht="30">
      <c r="A1881" s="99" t="s">
        <v>3952</v>
      </c>
      <c r="B1881" s="109" t="s">
        <v>3953</v>
      </c>
      <c r="C1881" s="114"/>
      <c r="D1881" s="138">
        <v>2.6394557952880859</v>
      </c>
      <c r="E1881" s="149">
        <v>2.6394557952880859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92.475883483886719</v>
      </c>
      <c r="E1883" s="150">
        <v>92.475883483886719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92.475883483886719</v>
      </c>
      <c r="E1884" s="150">
        <v>92.475883483886719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40667.7578125</v>
      </c>
      <c r="E1885" s="151">
        <v>40667.7578125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40566.08984375</v>
      </c>
      <c r="E1886" s="151">
        <v>40566.08984375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44">
        <v>101.66929626464844</v>
      </c>
      <c r="E1887" s="155">
        <v>101.66929626464844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1.470000147819519</v>
      </c>
      <c r="E1890" s="149">
        <v>1.470000147819519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1.470000147819519</v>
      </c>
      <c r="E1891" s="149">
        <v>1.470000147819519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148.39297485351562</v>
      </c>
      <c r="E1892" s="155">
        <v>148.39297485351562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741.21331787109375</v>
      </c>
      <c r="E1893" s="155">
        <v>741.21331787109375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2769.86328125</v>
      </c>
      <c r="E1894" s="152">
        <v>2769.86328125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741.21331787109375</v>
      </c>
      <c r="E1895" s="155">
        <v>741.21331787109375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1.470000147819519</v>
      </c>
      <c r="E1896" s="149">
        <v>1.470000147819519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2769.86328125</v>
      </c>
      <c r="E1897" s="152">
        <v>2769.86328125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2665.556884765625</v>
      </c>
      <c r="E1899" s="152">
        <v>2665.556884765625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93.52911376953125</v>
      </c>
      <c r="E1901" s="150">
        <v>93.52911376953125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741.21331787109375</v>
      </c>
      <c r="E1902" s="155">
        <v>741.21331787109375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2665.556884765625</v>
      </c>
      <c r="E1903" s="152">
        <v>2665.556884765625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440.95004272460937</v>
      </c>
      <c r="E1904" s="155">
        <v>440.95004272460937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0.91927248239517212</v>
      </c>
      <c r="E1907" s="156">
        <v>0.91927248239517212</v>
      </c>
    </row>
    <row r="1908" spans="1:5" ht="30">
      <c r="A1908" s="99" t="s">
        <v>4006</v>
      </c>
      <c r="B1908" s="109" t="s">
        <v>4007</v>
      </c>
      <c r="C1908" s="114"/>
      <c r="D1908" s="138">
        <v>1.8846156597137451</v>
      </c>
      <c r="E1908" s="149">
        <v>1.8846156597137451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92.320968627929688</v>
      </c>
      <c r="E1910" s="150">
        <v>92.320968627929688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92.320968627929688</v>
      </c>
      <c r="E1911" s="150">
        <v>92.320968627929688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21476.255859375</v>
      </c>
      <c r="E1912" s="151">
        <v>21476.255859375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21422.56640625</v>
      </c>
      <c r="E1913" s="151">
        <v>21422.56640625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53.690589904785156</v>
      </c>
      <c r="E1914" s="150">
        <v>53.690589904785156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93.52911376953125</v>
      </c>
      <c r="E1919" s="150">
        <v>93.52911376953125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709.8468017578125</v>
      </c>
      <c r="E1920" s="155">
        <v>709.8468017578125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2665.556884765625</v>
      </c>
      <c r="E1921" s="152">
        <v>2665.556884765625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709.8468017578125</v>
      </c>
      <c r="E1922" s="155">
        <v>709.8468017578125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2665.556884765625</v>
      </c>
      <c r="E1924" s="152">
        <v>2665.556884765625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2519.40966796875</v>
      </c>
      <c r="E1926" s="152">
        <v>2519.40966796875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709.8468017578125</v>
      </c>
      <c r="E1929" s="155">
        <v>709.8468017578125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2519.40966796875</v>
      </c>
      <c r="E1930" s="152">
        <v>2519.40966796875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1">
        <v>1040.9893798828125</v>
      </c>
      <c r="E1931" s="152">
        <v>1040.9893798828125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1.5471845865249634</v>
      </c>
      <c r="E1934" s="149">
        <v>1.5471845865249634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91.599563598632812</v>
      </c>
      <c r="E1937" s="150">
        <v>91.599563598632812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91.599563598632812</v>
      </c>
      <c r="E1938" s="150">
        <v>91.599563598632812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28817.67578125</v>
      </c>
      <c r="E1939" s="151">
        <v>28817.67578125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28745.6328125</v>
      </c>
      <c r="E1940" s="151">
        <v>28745.6328125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72.04412841796875</v>
      </c>
      <c r="E1941" s="150">
        <v>72.04412841796875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688.13702392578125</v>
      </c>
      <c r="E1947" s="155">
        <v>688.13702392578125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2519.40966796875</v>
      </c>
      <c r="E1948" s="152">
        <v>2519.40966796875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688.13702392578125</v>
      </c>
      <c r="E1949" s="155">
        <v>688.13702392578125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2519.40966796875</v>
      </c>
      <c r="E1951" s="152">
        <v>2519.40966796875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2387.320556640625</v>
      </c>
      <c r="E1953" s="152">
        <v>2387.320556640625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688.40911865234375</v>
      </c>
      <c r="E1956" s="155">
        <v>688.40911865234375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2420.90576171875</v>
      </c>
      <c r="E1957" s="152">
        <v>2420.90576171875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2636.950927734375</v>
      </c>
      <c r="E1959" s="152">
        <v>2636.950927734375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9">
        <v>10.696160316467285</v>
      </c>
      <c r="E1960" s="150">
        <v>10.696160316467285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246.532470703125</v>
      </c>
      <c r="E1961" s="155">
        <v>246.532470703125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2981.0439453125</v>
      </c>
      <c r="E1962" s="152">
        <v>2981.0439453125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1142.1146240234375</v>
      </c>
      <c r="E1963" s="152">
        <v>1142.1146240234375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33.446132659912109</v>
      </c>
      <c r="E1964" s="150">
        <v>33.446132659912109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33.446132659912109</v>
      </c>
      <c r="E1965" s="150">
        <v>33.446132659912109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3.8225893974304199</v>
      </c>
      <c r="E1966" s="149">
        <v>3.8225893974304199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65.5850830078125</v>
      </c>
      <c r="E1969" s="150">
        <v>65.5850830078125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87.822425842285156</v>
      </c>
      <c r="E1970" s="150">
        <v>87.822425842285156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18855.845703125</v>
      </c>
      <c r="E1971" s="151">
        <v>18855.845703125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18808.705078125</v>
      </c>
      <c r="E1972" s="151">
        <v>18808.705078125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47.139568328857422</v>
      </c>
      <c r="E1973" s="150">
        <v>47.139568328857422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162.5</v>
      </c>
      <c r="E1976" s="155">
        <v>162.5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32.599998474121094</v>
      </c>
      <c r="E1977" s="150">
        <v>32.599998474121094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536.6424560546875</v>
      </c>
      <c r="E1978" s="155">
        <v>536.6424560546875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475.97979736328125</v>
      </c>
      <c r="E1979" s="155">
        <v>475.97979736328125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3399.895751953125</v>
      </c>
      <c r="E1980" s="151">
        <v>3399.895751953125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125</v>
      </c>
      <c r="E1983" s="155">
        <v>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32.599998474121094</v>
      </c>
      <c r="E1984" s="150">
        <v>32.599998474121094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520.88409423828125</v>
      </c>
      <c r="E1985" s="155">
        <v>520.88409423828125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475.97979736328125</v>
      </c>
      <c r="E1986" s="155">
        <v>475.97979736328125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3399.895751953125</v>
      </c>
      <c r="E1987" s="151">
        <v>3399.895751953125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35.779994964599609</v>
      </c>
      <c r="E1990" s="150">
        <v>35.779994964599609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9.8499994277954102</v>
      </c>
      <c r="E1991" s="149">
        <v>9.8499994277954102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327.413818359375</v>
      </c>
      <c r="E1992" s="155">
        <v>327.413818359375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297.6851806640625</v>
      </c>
      <c r="E1993" s="155">
        <v>297.6851806640625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92.059661865234375</v>
      </c>
      <c r="E1995" s="150">
        <v>92.059661865234375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84.167617797851563</v>
      </c>
      <c r="E1996" s="150">
        <v>84.167617797851563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882.04925537109375</v>
      </c>
      <c r="E1997" s="155">
        <v>882.04925537109375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964.75531005859375</v>
      </c>
      <c r="E1998" s="155">
        <v>964.75531005859375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197.5015869140625</v>
      </c>
      <c r="E1999" s="155">
        <v>197.5015869140625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812011.5625</v>
      </c>
      <c r="E2000" s="151">
        <v>812011.5625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164.12498474121094</v>
      </c>
      <c r="E2001" s="155">
        <v>164.12498474121094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537.9000244140625</v>
      </c>
      <c r="E2002" s="155">
        <v>537.9000244140625</v>
      </c>
    </row>
    <row r="2003" spans="1:5">
      <c r="A2003" s="99" t="s">
        <v>4197</v>
      </c>
      <c r="B2003" s="109" t="s">
        <v>4198</v>
      </c>
      <c r="C2003" s="114" t="s">
        <v>4</v>
      </c>
      <c r="D2003" s="141">
        <v>1112.54150390625</v>
      </c>
      <c r="E2003" s="152">
        <v>1112.54150390625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3401.595703125</v>
      </c>
      <c r="E2004" s="151">
        <v>3401.595703125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172.49697875976562</v>
      </c>
      <c r="E2005" s="155">
        <v>172.49697875976562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271.78244018554688</v>
      </c>
      <c r="E2006" s="155">
        <v>271.78244018554688</v>
      </c>
    </row>
    <row r="2007" spans="1:5">
      <c r="A2007" s="99" t="s">
        <v>4205</v>
      </c>
      <c r="B2007" s="109" t="s">
        <v>4206</v>
      </c>
      <c r="C2007" s="114" t="s">
        <v>4</v>
      </c>
      <c r="D2007" s="141">
        <v>1108.664794921875</v>
      </c>
      <c r="E2007" s="152">
        <v>1108.664794921875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1191.14453125</v>
      </c>
      <c r="E2008" s="152">
        <v>1191.14453125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32.925998687744141</v>
      </c>
      <c r="E2009" s="150">
        <v>32.925998687744141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533.1636962890625</v>
      </c>
      <c r="E2010" s="155">
        <v>533.1636962890625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942.90985107421875</v>
      </c>
      <c r="E2011" s="155">
        <v>942.90985107421875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3528.73486328125</v>
      </c>
      <c r="E2012" s="151">
        <v>3528.73486328125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35.779994964599609</v>
      </c>
      <c r="E2013" s="150">
        <v>35.779994964599609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327.41384887695312</v>
      </c>
      <c r="E2014" s="155">
        <v>327.41384887695312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940.377197265625</v>
      </c>
      <c r="E2015" s="155">
        <v>940.377197265625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1">
        <v>1147.3311767578125</v>
      </c>
      <c r="E2019" s="152">
        <v>1147.3311767578125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0.52191317081451416</v>
      </c>
      <c r="E2026" s="156">
        <v>0.52191317081451416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266.6695556640625</v>
      </c>
      <c r="E2027" s="155">
        <v>266.6695556640625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894273.875</v>
      </c>
      <c r="E2043" s="151">
        <v>894273.875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321.55941772460937</v>
      </c>
      <c r="E2045" s="155">
        <v>321.55941772460937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342.18673706054687</v>
      </c>
      <c r="E2046" s="155">
        <v>342.18673706054687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0.86853396892547607</v>
      </c>
      <c r="E2050" s="156">
        <v>0.86853396892547607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306.5927734375</v>
      </c>
      <c r="E2051" s="155">
        <v>306.5927734375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0.15579439699649811</v>
      </c>
      <c r="E2053" s="156">
        <v>0.15579439699649811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145.15153503417969</v>
      </c>
      <c r="E2054" s="155">
        <v>145.15153503417969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0.65484625101089478</v>
      </c>
      <c r="E2055" s="156">
        <v>0.65484625101089478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266574.5625</v>
      </c>
      <c r="E2070" s="151">
        <v>266574.5625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406.599365234375</v>
      </c>
      <c r="E2073" s="155">
        <v>406.599365234375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0.1851208508014679</v>
      </c>
      <c r="E2080" s="156">
        <v>0.1851208508014679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86.441108703613281</v>
      </c>
      <c r="E2081" s="150">
        <v>86.441108703613281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316754.0625</v>
      </c>
      <c r="E2097" s="151">
        <v>316754.0625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1188.199951171875</v>
      </c>
      <c r="E2099" s="152">
        <v>1188.199951171875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1589.6002197265625</v>
      </c>
      <c r="E2100" s="152">
        <v>1589.6002197265625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5.1460070610046387</v>
      </c>
      <c r="E2101" s="149">
        <v>5.1460070610046387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1315.633056640625</v>
      </c>
      <c r="E2102" s="152">
        <v>1315.633056640625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2.1613333225250244</v>
      </c>
      <c r="E2104" s="149">
        <v>2.1613333225250244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1425.9365234375</v>
      </c>
      <c r="E2105" s="152">
        <v>1425.9365234375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324.03402709960937</v>
      </c>
      <c r="E2107" s="155">
        <v>324.03402709960937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1827.8968505859375</v>
      </c>
      <c r="E2108" s="152">
        <v>1827.8968505859375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0.24156500399112701</v>
      </c>
      <c r="E2109" s="156">
        <v>0.24156500399112701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1228231</v>
      </c>
      <c r="E2124" s="151">
        <v>1228231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757.72344970703125</v>
      </c>
      <c r="E2126" s="155">
        <v>757.72344970703125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1589.6002197265625</v>
      </c>
      <c r="E2127" s="152">
        <v>1589.6002197265625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5.1460070610046387</v>
      </c>
      <c r="E2128" s="149">
        <v>5.1460070610046387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803.48089599609375</v>
      </c>
      <c r="E2129" s="155">
        <v>803.48089599609375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1.7042844295501709</v>
      </c>
      <c r="E2131" s="149">
        <v>1.7042844295501709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856.6524658203125</v>
      </c>
      <c r="E2132" s="155">
        <v>856.6524658203125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324.03402709960937</v>
      </c>
      <c r="E2134" s="155">
        <v>324.03402709960937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1">
        <v>1305.5263671875</v>
      </c>
      <c r="E2135" s="152">
        <v>1305.5263671875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0.33822059631347656</v>
      </c>
      <c r="E2136" s="156">
        <v>0.33822059631347656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1228231</v>
      </c>
      <c r="E2151" s="151">
        <v>1228231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496.33798217773437</v>
      </c>
      <c r="E2153" s="155">
        <v>496.33798217773437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1589.6002197265625</v>
      </c>
      <c r="E2154" s="152">
        <v>1589.6002197265625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5.1460070610046387</v>
      </c>
      <c r="E2155" s="149">
        <v>5.1460070610046387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478.962646484375</v>
      </c>
      <c r="E2156" s="155">
        <v>478.962646484375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1.3426315784454346</v>
      </c>
      <c r="E2158" s="149">
        <v>1.3426315784454346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532.28924560546875</v>
      </c>
      <c r="E2159" s="155">
        <v>532.28924560546875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324.03402709960937</v>
      </c>
      <c r="E2161" s="155">
        <v>324.03402709960937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976.9373779296875</v>
      </c>
      <c r="E2162" s="155">
        <v>976.9373779296875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0.45197975635528564</v>
      </c>
      <c r="E2163" s="156">
        <v>0.45197975635528564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1228231</v>
      </c>
      <c r="E2178" s="151">
        <v>1228231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353.26446533203125</v>
      </c>
      <c r="E2180" s="155">
        <v>353.26446533203125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1589.6002197265625</v>
      </c>
      <c r="E2181" s="152">
        <v>1589.6002197265625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5.1460070610046387</v>
      </c>
      <c r="E2182" s="149">
        <v>5.1460070610046387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311.80575561523437</v>
      </c>
      <c r="E2183" s="155">
        <v>311.80575561523437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1.1008278131484985</v>
      </c>
      <c r="E2185" s="149">
        <v>1.1008278131484985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363.50390625</v>
      </c>
      <c r="E2186" s="155">
        <v>363.50390625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324.03402709960937</v>
      </c>
      <c r="E2188" s="155">
        <v>324.03402709960937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797.28582763671875</v>
      </c>
      <c r="E2189" s="155">
        <v>797.28582763671875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0.55382388830184937</v>
      </c>
      <c r="E2190" s="156">
        <v>0.55382388830184937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1228231</v>
      </c>
      <c r="E2205" s="151">
        <v>1228231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1060.41357421875</v>
      </c>
      <c r="E2207" s="152">
        <v>1060.41357421875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1589.6002197265625</v>
      </c>
      <c r="E2208" s="152">
        <v>1589.6002197265625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5.1460070610046387</v>
      </c>
      <c r="E2209" s="149">
        <v>5.1460070610046387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1163.6212158203125</v>
      </c>
      <c r="E2210" s="152">
        <v>1163.6212158203125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2.0383367538452148</v>
      </c>
      <c r="E2212" s="149">
        <v>2.0383367538452148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1253.16455078125</v>
      </c>
      <c r="E2213" s="152">
        <v>1253.16455078125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324.03402709960937</v>
      </c>
      <c r="E2215" s="155">
        <v>324.03402709960937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1672.177490234375</v>
      </c>
      <c r="E2216" s="152">
        <v>1672.177490234375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0.26406043767929077</v>
      </c>
      <c r="E2217" s="156">
        <v>0.26406043767929077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1228231</v>
      </c>
      <c r="E2232" s="151">
        <v>1228231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13.082428932189941</v>
      </c>
      <c r="E2235" s="150">
        <v>13.082428932189941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5.9563061222434044E-3</v>
      </c>
      <c r="E2242" s="158">
        <v>5.9563061222434044E-3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2.793501615524292</v>
      </c>
      <c r="E2243" s="149">
        <v>2.793501615524292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10191.6357421875</v>
      </c>
      <c r="E2259" s="151">
        <v>10191.6357421875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393.5169677734375</v>
      </c>
      <c r="E2262" s="155">
        <v>393.5169677734375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0.17916454374790192</v>
      </c>
      <c r="E2269" s="156">
        <v>0.17916454374790192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84.027992248535156</v>
      </c>
      <c r="E2270" s="150">
        <v>84.027992248535156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306562.4375</v>
      </c>
      <c r="E2286" s="151">
        <v>306562.4375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136.80209350585937</v>
      </c>
      <c r="E2288" s="155">
        <v>136.80209350585937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1745.233154296875</v>
      </c>
      <c r="E2289" s="152">
        <v>1745.233154296875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5.1460070610046387</v>
      </c>
      <c r="E2290" s="149">
        <v>5.1460070610046387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91.627647399902344</v>
      </c>
      <c r="E2291" s="150">
        <v>91.627647399902344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3.8658607006072998</v>
      </c>
      <c r="E2292" s="149">
        <v>3.8658607006072998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0.62774324417114258</v>
      </c>
      <c r="E2293" s="156">
        <v>0.62774324417114258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119.88828277587891</v>
      </c>
      <c r="E2294" s="155">
        <v>119.88828277587891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28.987636566162109</v>
      </c>
      <c r="E2295" s="150">
        <v>28.987636566162109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324.10482788085937</v>
      </c>
      <c r="E2296" s="155">
        <v>324.10482788085937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577.64617919921875</v>
      </c>
      <c r="E2297" s="155">
        <v>577.64617919921875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0.83924603462219238</v>
      </c>
      <c r="E2298" s="156">
        <v>0.83924603462219238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68.841758728027344</v>
      </c>
      <c r="E2299" s="150">
        <v>68.841758728027344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5.1682014465332031</v>
      </c>
      <c r="E2300" s="149">
        <v>5.1682014465332031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12.231887817382812</v>
      </c>
      <c r="E2301" s="150">
        <v>12.231887817382812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12.920783042907715</v>
      </c>
      <c r="E2302" s="150">
        <v>12.920783042907715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0.82815748453140259</v>
      </c>
      <c r="E2304" s="156">
        <v>0.82815748453140259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9.2092407867312431E-3</v>
      </c>
      <c r="E2305" s="158">
        <v>9.2092407867312431E-3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0.4604620635509491</v>
      </c>
      <c r="E2306" s="156">
        <v>0.4604620635509491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5.9350571632385254</v>
      </c>
      <c r="E2312" s="149">
        <v>5.9350571632385254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1349516.5</v>
      </c>
      <c r="E2313" s="151">
        <v>1349516.5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1">
        <v>1043.0284423828125</v>
      </c>
      <c r="E2316" s="152">
        <v>1043.0284423828125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0.47446653246879578</v>
      </c>
      <c r="E2323" s="156">
        <v>0.47446653246879578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447.40057373046875</v>
      </c>
      <c r="E2324" s="155">
        <v>447.40057373046875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812976.3125</v>
      </c>
      <c r="E2340" s="151">
        <v>812976.3125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136.80209350585937</v>
      </c>
      <c r="E2342" s="155">
        <v>136.80209350585937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1745.233154296875</v>
      </c>
      <c r="E2343" s="152">
        <v>1745.233154296875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2.9506729915738106E-2</v>
      </c>
      <c r="E2344" s="156">
        <v>2.9506729915738106E-2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91.627647399902344</v>
      </c>
      <c r="E2345" s="150">
        <v>91.627647399902344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3.8341202735900879</v>
      </c>
      <c r="E2346" s="149">
        <v>3.8341202735900879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0.630107581615448</v>
      </c>
      <c r="E2347" s="156">
        <v>0.630107581615448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119.88828277587891</v>
      </c>
      <c r="E2348" s="155">
        <v>119.88828277587891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28.987636566162109</v>
      </c>
      <c r="E2349" s="150">
        <v>28.987636566162109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324.10427856445312</v>
      </c>
      <c r="E2350" s="155">
        <v>324.10427856445312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582.42724609375</v>
      </c>
      <c r="E2351" s="155">
        <v>582.42724609375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0.83235675096511841</v>
      </c>
      <c r="E2352" s="156">
        <v>0.83235675096511841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68.841773986816406</v>
      </c>
      <c r="E2353" s="150">
        <v>68.841773986816406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5.1682262420654297</v>
      </c>
      <c r="E2354" s="149">
        <v>5.1682262420654297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12.231867790222168</v>
      </c>
      <c r="E2355" s="150">
        <v>12.231867790222168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12.920763969421387</v>
      </c>
      <c r="E2356" s="150">
        <v>12.920763969421387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0.82815766334533691</v>
      </c>
      <c r="E2358" s="156">
        <v>0.82815766334533691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9.2092249542474747E-3</v>
      </c>
      <c r="E2359" s="158">
        <v>9.2092249542474747E-3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5.935084342956543</v>
      </c>
      <c r="E2366" s="149">
        <v>5.935084342956543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1349516.5</v>
      </c>
      <c r="E2367" s="151">
        <v>1349516.5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135.69097900390625</v>
      </c>
      <c r="E2369" s="155">
        <v>135.69097900390625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1745.233154296875</v>
      </c>
      <c r="E2370" s="152">
        <v>1745.233154296875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2.9506729915738106E-2</v>
      </c>
      <c r="E2371" s="156">
        <v>2.9506729915738106E-2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90.632728576660156</v>
      </c>
      <c r="E2372" s="150">
        <v>90.632728576660156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3.9390494823455811</v>
      </c>
      <c r="E2373" s="149">
        <v>3.9390494823455811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0.62862718105316162</v>
      </c>
      <c r="E2374" s="156">
        <v>0.62862718105316162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118.68260955810547</v>
      </c>
      <c r="E2375" s="155">
        <v>118.68260955810547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28.987636566162109</v>
      </c>
      <c r="E2376" s="150">
        <v>28.987636566162109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324.10427856445312</v>
      </c>
      <c r="E2377" s="155">
        <v>324.10427856445312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583.8223876953125</v>
      </c>
      <c r="E2378" s="155">
        <v>583.8223876953125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0.83036774396896362</v>
      </c>
      <c r="E2379" s="156">
        <v>0.83036774396896362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68.841773986816406</v>
      </c>
      <c r="E2380" s="150">
        <v>68.841773986816406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5.1682262420654297</v>
      </c>
      <c r="E2381" s="149">
        <v>5.1682262420654297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12.231867790222168</v>
      </c>
      <c r="E2382" s="150">
        <v>12.231867790222168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12.920763969421387</v>
      </c>
      <c r="E2383" s="150">
        <v>12.920763969421387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0.82815766334533691</v>
      </c>
      <c r="E2385" s="156">
        <v>0.82815766334533691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9.2092249542474747E-3</v>
      </c>
      <c r="E2386" s="158">
        <v>9.2092249542474747E-3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5.935084342956543</v>
      </c>
      <c r="E2393" s="149">
        <v>5.935084342956543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1349516.5</v>
      </c>
      <c r="E2394" s="151">
        <v>1349516.5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140.97190856933594</v>
      </c>
      <c r="E2396" s="155">
        <v>140.97190856933594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1745.233154296875</v>
      </c>
      <c r="E2397" s="152">
        <v>1745.233154296875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2.9506729915738106E-2</v>
      </c>
      <c r="E2398" s="156">
        <v>2.9506729915738106E-2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95.37554931640625</v>
      </c>
      <c r="E2399" s="150">
        <v>95.37554931640625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3.5218806266784668</v>
      </c>
      <c r="E2400" s="149">
        <v>3.5218806266784668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0.63140004873275757</v>
      </c>
      <c r="E2401" s="156">
        <v>0.63140004873275757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124.41577911376953</v>
      </c>
      <c r="E2402" s="155">
        <v>124.41577911376953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28.987636566162109</v>
      </c>
      <c r="E2403" s="150">
        <v>28.987636566162109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324.10427856445312</v>
      </c>
      <c r="E2404" s="155">
        <v>324.10427856445312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568.79571533203125</v>
      </c>
      <c r="E2405" s="155">
        <v>568.79571533203125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0.85230469703674316</v>
      </c>
      <c r="E2406" s="156">
        <v>0.85230469703674316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68.841773986816406</v>
      </c>
      <c r="E2407" s="150">
        <v>68.841773986816406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5.1682262420654297</v>
      </c>
      <c r="E2408" s="149">
        <v>5.1682262420654297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12.231867790222168</v>
      </c>
      <c r="E2409" s="150">
        <v>12.231867790222168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12.920763969421387</v>
      </c>
      <c r="E2410" s="150">
        <v>12.920763969421387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0.82815766334533691</v>
      </c>
      <c r="E2412" s="156">
        <v>0.82815766334533691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9.2092249542474747E-3</v>
      </c>
      <c r="E2413" s="158">
        <v>9.2092249542474747E-3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5.935084342956543</v>
      </c>
      <c r="E2420" s="149">
        <v>5.935084342956543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1349516.5</v>
      </c>
      <c r="E2421" s="151">
        <v>1349516.5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1">
        <v>1147.3311767578125</v>
      </c>
      <c r="E2424" s="152">
        <v>1147.3311767578125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0.52191317081451416</v>
      </c>
      <c r="E2431" s="156">
        <v>0.52191317081451416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267.36801147460937</v>
      </c>
      <c r="E2432" s="155">
        <v>267.36801147460937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894273.875</v>
      </c>
      <c r="E2448" s="151">
        <v>894273.875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1">
        <v>1147.3311767578125</v>
      </c>
      <c r="E2451" s="152">
        <v>1147.3311767578125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0.52191317081451416</v>
      </c>
      <c r="E2458" s="156">
        <v>0.52191317081451416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266.08230590820312</v>
      </c>
      <c r="E2459" s="155">
        <v>266.08230590820312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894273.875</v>
      </c>
      <c r="E2475" s="151">
        <v>894273.875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406.599365234375</v>
      </c>
      <c r="E2478" s="155">
        <v>406.599365234375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0.1851208508014679</v>
      </c>
      <c r="E2485" s="156">
        <v>0.1851208508014679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86.821487426757812</v>
      </c>
      <c r="E2486" s="150">
        <v>86.821487426757812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316754.0625</v>
      </c>
      <c r="E2502" s="151">
        <v>316754.0625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406.599365234375</v>
      </c>
      <c r="E2505" s="155">
        <v>406.599365234375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0.1851208508014679</v>
      </c>
      <c r="E2512" s="156">
        <v>0.1851208508014679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87.685531616210937</v>
      </c>
      <c r="E2513" s="150">
        <v>87.685531616210937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316754.0625</v>
      </c>
      <c r="E2529" s="151">
        <v>316754.0625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819.26666259765625</v>
      </c>
      <c r="E2531" s="155">
        <v>819.26666259765625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1589.6002197265625</v>
      </c>
      <c r="E2532" s="152">
        <v>1589.6002197265625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5.1460070610046387</v>
      </c>
      <c r="E2533" s="149">
        <v>5.1460070610046387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879.91424560546875</v>
      </c>
      <c r="E2534" s="155">
        <v>879.91424560546875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1.7773027420043945</v>
      </c>
      <c r="E2536" s="149">
        <v>1.7773027420043945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935.66802978515625</v>
      </c>
      <c r="E2537" s="155">
        <v>935.66802978515625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324.03402709960937</v>
      </c>
      <c r="E2539" s="155">
        <v>324.03402709960937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1376.5989990234375</v>
      </c>
      <c r="E2540" s="152">
        <v>1376.5989990234375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0.32075855135917664</v>
      </c>
      <c r="E2541" s="156">
        <v>0.32075855135917664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1228231</v>
      </c>
      <c r="E2556" s="151">
        <v>1228231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794.85504150390625</v>
      </c>
      <c r="E2558" s="155">
        <v>794.85504150390625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1589.6002197265625</v>
      </c>
      <c r="E2559" s="152">
        <v>1589.6002197265625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5.1460070610046387</v>
      </c>
      <c r="E2560" s="149">
        <v>5.1460070610046387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849.69952392578125</v>
      </c>
      <c r="E2561" s="155">
        <v>849.69952392578125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1.748898983001709</v>
      </c>
      <c r="E2563" s="149">
        <v>1.748898983001709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904.218017578125</v>
      </c>
      <c r="E2564" s="155">
        <v>904.218017578125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324.03402709960937</v>
      </c>
      <c r="E2566" s="155">
        <v>324.03402709960937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1349.1854248046875</v>
      </c>
      <c r="E2567" s="152">
        <v>1349.1854248046875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0.32727590203285217</v>
      </c>
      <c r="E2568" s="156">
        <v>0.32727590203285217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1228231</v>
      </c>
      <c r="E2583" s="151">
        <v>1228231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1016.7438354492187</v>
      </c>
      <c r="E2585" s="152">
        <v>1016.7438354492187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1589.6002197265625</v>
      </c>
      <c r="E2586" s="152">
        <v>1589.6002197265625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5.1460070610046387</v>
      </c>
      <c r="E2587" s="149">
        <v>5.1460070610046387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1114.970458984375</v>
      </c>
      <c r="E2588" s="152">
        <v>1114.970458984375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1.9945588111877441</v>
      </c>
      <c r="E2590" s="149">
        <v>1.9945588111877441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1194.8148193359375</v>
      </c>
      <c r="E2591" s="152">
        <v>1194.8148193359375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324.03402709960937</v>
      </c>
      <c r="E2593" s="155">
        <v>324.03402709960937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1621.423583984375</v>
      </c>
      <c r="E2594" s="152">
        <v>1621.423583984375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0.27232605218887329</v>
      </c>
      <c r="E2595" s="156">
        <v>0.27232605218887329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1228231</v>
      </c>
      <c r="E2610" s="151">
        <v>1228231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0.53685784339904785</v>
      </c>
      <c r="E2613" s="156">
        <v>0.53685784339904785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0.94185590744018555</v>
      </c>
      <c r="E2624" s="156">
        <v>0.94185590744018555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177.70640563964844</v>
      </c>
      <c r="E2633" s="155">
        <v>177.70640563964844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242.40647888183594</v>
      </c>
      <c r="E2634" s="155">
        <v>242.40647888183594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1">
        <v>1108.664794921875</v>
      </c>
      <c r="E2635" s="152">
        <v>1108.664794921875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2.6935572624206543</v>
      </c>
      <c r="E2636" s="149">
        <v>2.6935572624206543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1050.851318359375</v>
      </c>
      <c r="E2637" s="152">
        <v>1050.851318359375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-1496.63720703125</v>
      </c>
      <c r="E2638" s="152">
        <v>-1496.63720703125</v>
      </c>
    </row>
    <row r="2639" spans="1:5" ht="60">
      <c r="A2639" s="99" t="s">
        <v>5474</v>
      </c>
      <c r="B2639" s="109" t="s">
        <v>5475</v>
      </c>
      <c r="C2639" s="114"/>
      <c r="D2639" s="145">
        <v>-0.84309971332550049</v>
      </c>
      <c r="E2639" s="156">
        <v>-0.84309971332550049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824.4111328125</v>
      </c>
      <c r="E2640" s="155">
        <v>824.4111328125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4.6448607444763184</v>
      </c>
      <c r="E2641" s="149">
        <v>4.6448607444763184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0.64323502779006958</v>
      </c>
      <c r="E2642" s="156">
        <v>0.64323502779006958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1.1306477972539142E-4</v>
      </c>
      <c r="E2643" s="159">
        <v>1.1306477972539142E-4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10.427623748779297</v>
      </c>
      <c r="E2644" s="150">
        <v>10.427623748779297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136.22645568847656</v>
      </c>
      <c r="E2645" s="155">
        <v>136.22645568847656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861.90203857421875</v>
      </c>
      <c r="E2646" s="155">
        <v>861.90203857421875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1.6993081569671631</v>
      </c>
      <c r="E2647" s="149">
        <v>1.6993081569671631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573.4190673828125</v>
      </c>
      <c r="E2648" s="155">
        <v>573.4190673828125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-1974.0694580078125</v>
      </c>
      <c r="E2649" s="152">
        <v>-1974.0694580078125</v>
      </c>
    </row>
    <row r="2650" spans="1:5" ht="45">
      <c r="A2650" s="99" t="s">
        <v>5496</v>
      </c>
      <c r="B2650" s="109" t="s">
        <v>5497</v>
      </c>
      <c r="C2650" s="114"/>
      <c r="D2650" s="145">
        <v>-9.8281614482402802E-2</v>
      </c>
      <c r="E2650" s="156">
        <v>-9.8281614482402802E-2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929.88299560546875</v>
      </c>
      <c r="E2651" s="155">
        <v>929.88299560546875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4.2741632461547852</v>
      </c>
      <c r="E2652" s="149">
        <v>4.2741632461547852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0.68596720695495605</v>
      </c>
      <c r="E2653" s="156">
        <v>0.68596720695495605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2.0237188437022269E-4</v>
      </c>
      <c r="E2654" s="159">
        <v>2.0237188437022269E-4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9.8499994277954102</v>
      </c>
      <c r="E2655" s="149">
        <v>9.8499994277954102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360.61846923828125</v>
      </c>
      <c r="E2656" s="155">
        <v>360.61846923828125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41.171806335449219</v>
      </c>
      <c r="E2657" s="150">
        <v>41.171806335449219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7.3459877967834473</v>
      </c>
      <c r="E2658" s="149">
        <v>7.3459877967834473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3180.99267578125</v>
      </c>
      <c r="E2659" s="151">
        <v>3180.99267578125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633.5042724609375</v>
      </c>
      <c r="E2660" s="155">
        <v>633.5042724609375</v>
      </c>
    </row>
    <row r="2661" spans="1:5" ht="30">
      <c r="A2661" s="99" t="s">
        <v>5518</v>
      </c>
      <c r="B2661" s="109" t="s">
        <v>5519</v>
      </c>
      <c r="C2661" s="114"/>
      <c r="D2661" s="138">
        <v>1.2005442380905151</v>
      </c>
      <c r="E2661" s="149">
        <v>1.2005442380905151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3.4236855506896973</v>
      </c>
      <c r="E2662" s="149">
        <v>3.4236855506896973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2.1149947643280029</v>
      </c>
      <c r="E2663" s="149">
        <v>2.1149947643280029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5.1001131534576416E-2</v>
      </c>
      <c r="E2664" s="156">
        <v>5.1001131534576416E-2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2.2775759134674445E-5</v>
      </c>
      <c r="E2665" s="157">
        <v>2.2775759134674445E-5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35.779994964599609</v>
      </c>
      <c r="E2666" s="150">
        <v>35.779994964599609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327.41384887695312</v>
      </c>
      <c r="E2667" s="155">
        <v>327.41384887695312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940.377197265625</v>
      </c>
      <c r="E2668" s="155">
        <v>940.377197265625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6.5562958717346191</v>
      </c>
      <c r="E2669" s="149">
        <v>6.5562958717346191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1.1400471925735474</v>
      </c>
      <c r="E2672" s="149">
        <v>1.1400471925735474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14.007761001586914</v>
      </c>
      <c r="E2673" s="150">
        <v>14.007761001586914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2.5426309108734131</v>
      </c>
      <c r="E2674" s="149">
        <v>2.5426309108734131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5.1027897745370865E-2</v>
      </c>
      <c r="E2675" s="156">
        <v>5.1027897745370865E-2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2.1206138626439497E-5</v>
      </c>
      <c r="E2676" s="157">
        <v>2.1206138626439497E-5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35.074989318847656</v>
      </c>
      <c r="E2677" s="150">
        <v>35.074989318847656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534.10357666015625</v>
      </c>
      <c r="E2678" s="155">
        <v>534.10357666015625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942.90985107421875</v>
      </c>
      <c r="E2679" s="155">
        <v>942.90985107421875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7.2558636665344238</v>
      </c>
      <c r="E2680" s="149">
        <v>7.2558636665344238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3528.73486328125</v>
      </c>
      <c r="E2681" s="151">
        <v>3528.73486328125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981.246337890625</v>
      </c>
      <c r="E2682" s="155">
        <v>981.246337890625</v>
      </c>
    </row>
    <row r="2683" spans="1:5" ht="60">
      <c r="A2683" s="99" t="s">
        <v>5562</v>
      </c>
      <c r="B2683" s="109" t="s">
        <v>5563</v>
      </c>
      <c r="C2683" s="114"/>
      <c r="D2683" s="138">
        <v>1.4143044948577881</v>
      </c>
      <c r="E2683" s="149">
        <v>1.4143044948577881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9.6337404251098633</v>
      </c>
      <c r="E2684" s="149">
        <v>9.6337404251098633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2.2570526599884033</v>
      </c>
      <c r="E2685" s="149">
        <v>2.2570526599884033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7.3641464114189148E-2</v>
      </c>
      <c r="E2686" s="156">
        <v>7.3641464114189148E-2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3.0057621188461781E-5</v>
      </c>
      <c r="E2687" s="157">
        <v>3.0057621188461781E-5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858.9306640625</v>
      </c>
      <c r="E2690" s="155">
        <v>858.9306640625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58.104751586914063</v>
      </c>
      <c r="E2699" s="150">
        <v>58.104751586914063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245.18571472167969</v>
      </c>
      <c r="E2700" s="155">
        <v>245.18571472167969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75.378128051757813</v>
      </c>
      <c r="E2701" s="150">
        <v>75.378128051757813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2.7444248199462891</v>
      </c>
      <c r="E2702" s="149">
        <v>2.7444248199462891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1062.57177734375</v>
      </c>
      <c r="E2703" s="152">
        <v>1062.57177734375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-1484.916748046875</v>
      </c>
      <c r="E2704" s="152">
        <v>-1484.916748046875</v>
      </c>
    </row>
    <row r="2705" spans="1:5" ht="60">
      <c r="A2705" s="99" t="s">
        <v>5606</v>
      </c>
      <c r="B2705" s="109" t="s">
        <v>5607</v>
      </c>
      <c r="C2705" s="114"/>
      <c r="D2705" s="145">
        <v>-8.8667131960391998E-2</v>
      </c>
      <c r="E2705" s="156">
        <v>-8.8667131960391998E-2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808.35003662109375</v>
      </c>
      <c r="E2706" s="155">
        <v>808.35003662109375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4.7908987998962402</v>
      </c>
      <c r="E2707" s="149">
        <v>4.7908987998962402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0.62643676996231079</v>
      </c>
      <c r="E2708" s="156">
        <v>0.62643676996231079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1.085989351850003E-4</v>
      </c>
      <c r="E2709" s="159">
        <v>1.085989351850003E-4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174.22195434570312</v>
      </c>
      <c r="E2710" s="155">
        <v>174.22195434570312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271.99111938476562</v>
      </c>
      <c r="E2711" s="155">
        <v>271.99111938476562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1">
        <v>1108.664794921875</v>
      </c>
      <c r="E2712" s="152">
        <v>1108.664794921875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2.9607553482055664</v>
      </c>
      <c r="E2713" s="149">
        <v>2.9607553482055664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1192.1444091796875</v>
      </c>
      <c r="E2714" s="152">
        <v>1192.1444091796875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-1355.343994140625</v>
      </c>
      <c r="E2715" s="152">
        <v>-1355.343994140625</v>
      </c>
    </row>
    <row r="2716" spans="1:5" ht="45">
      <c r="A2716" s="99" t="s">
        <v>5628</v>
      </c>
      <c r="B2716" s="109" t="s">
        <v>5629</v>
      </c>
      <c r="C2716" s="114"/>
      <c r="D2716" s="145">
        <v>-0.62530505657196045</v>
      </c>
      <c r="E2716" s="156">
        <v>-0.62530505657196045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780.3115234375</v>
      </c>
      <c r="E2717" s="155">
        <v>780.3115234375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4.9298586845397949</v>
      </c>
      <c r="E2718" s="149">
        <v>4.9298586845397949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0.60761052370071411</v>
      </c>
      <c r="E2719" s="156">
        <v>0.60761052370071411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1.0006581578636542E-4</v>
      </c>
      <c r="E2720" s="159">
        <v>1.0006581578636542E-4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162.49998474121094</v>
      </c>
      <c r="E2721" s="155">
        <v>162.49998474121094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536.6424560546875</v>
      </c>
      <c r="E2722" s="155">
        <v>536.6424560546875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1">
        <v>1112.54150390625</v>
      </c>
      <c r="E2723" s="152">
        <v>1112.54150390625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6.4279136657714844</v>
      </c>
      <c r="E2724" s="149">
        <v>6.4279136657714844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3399.895751953125</v>
      </c>
      <c r="E2725" s="151">
        <v>3399.895751953125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852.4071044921875</v>
      </c>
      <c r="E2726" s="155">
        <v>852.4071044921875</v>
      </c>
    </row>
    <row r="2727" spans="1:5" ht="30">
      <c r="A2727" s="99" t="s">
        <v>5650</v>
      </c>
      <c r="B2727" s="109" t="s">
        <v>5651</v>
      </c>
      <c r="C2727" s="114"/>
      <c r="D2727" s="138">
        <v>1.905775785446167</v>
      </c>
      <c r="E2727" s="149">
        <v>1.905775785446167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48.863174438476562</v>
      </c>
      <c r="E2728" s="150">
        <v>48.863174438476562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2.7753851413726807</v>
      </c>
      <c r="E2729" s="149">
        <v>2.7753851413726807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8.6116380989551544E-2</v>
      </c>
      <c r="E2730" s="156">
        <v>8.6116380989551544E-2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3.0947059713071212E-5</v>
      </c>
      <c r="E2731" s="157">
        <v>3.0947059713071212E-5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11.637194633483887</v>
      </c>
      <c r="E2732" s="150">
        <v>11.637194633483887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45.373493194580078</v>
      </c>
      <c r="E2733" s="150">
        <v>45.373493194580078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861.90203857421875</v>
      </c>
      <c r="E2734" s="155">
        <v>861.90203857421875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0.64303189516067505</v>
      </c>
      <c r="E2735" s="156">
        <v>0.64303189516067505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190.95925903320312</v>
      </c>
      <c r="E2736" s="155">
        <v>190.95925903320312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-2356.529296875</v>
      </c>
      <c r="E2737" s="152">
        <v>-2356.529296875</v>
      </c>
    </row>
    <row r="2738" spans="1:5" ht="45">
      <c r="A2738" s="99" t="s">
        <v>5672</v>
      </c>
      <c r="B2738" s="109" t="s">
        <v>5673</v>
      </c>
      <c r="C2738" s="114"/>
      <c r="D2738" s="145">
        <v>-0.3021547794342041</v>
      </c>
      <c r="E2738" s="156">
        <v>-0.3021547794342041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990.56646728515625</v>
      </c>
      <c r="E2739" s="155">
        <v>990.56646728515625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4.176905632019043</v>
      </c>
      <c r="E2740" s="149">
        <v>4.176905632019043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0.63630455732345581</v>
      </c>
      <c r="E2741" s="156">
        <v>0.63630455732345581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5.9165968559682369E-4</v>
      </c>
      <c r="E2742" s="159">
        <v>5.9165968559682369E-4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59.740001678466797</v>
      </c>
      <c r="E2743" s="150">
        <v>59.740001678466797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385.73077392578125</v>
      </c>
      <c r="E2744" s="155">
        <v>385.73077392578125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1">
        <v>1112.062744140625</v>
      </c>
      <c r="E2745" s="152">
        <v>1112.062744140625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6.4901580810546875</v>
      </c>
      <c r="E2746" s="149">
        <v>6.4901580810546875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3141.719970703125</v>
      </c>
      <c r="E2747" s="151">
        <v>3141.719970703125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594.2313232421875</v>
      </c>
      <c r="E2748" s="155">
        <v>594.2313232421875</v>
      </c>
    </row>
    <row r="2749" spans="1:5" ht="30">
      <c r="A2749" s="99" t="s">
        <v>5694</v>
      </c>
      <c r="B2749" s="109" t="s">
        <v>5695</v>
      </c>
      <c r="C2749" s="114"/>
      <c r="D2749" s="138">
        <v>1.226936936378479</v>
      </c>
      <c r="E2749" s="149">
        <v>1.226936936378479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21.633871078491211</v>
      </c>
      <c r="E2750" s="150">
        <v>21.633871078491211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2.6102499961853027</v>
      </c>
      <c r="E2751" s="149">
        <v>2.6102499961853027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5.9543326497077942E-2</v>
      </c>
      <c r="E2752" s="156">
        <v>5.9543326497077942E-2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2.3756385417073034E-5</v>
      </c>
      <c r="E2753" s="157">
        <v>2.3756385417073034E-5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59.740001678466797</v>
      </c>
      <c r="E2754" s="150">
        <v>59.740001678466797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385.73077392578125</v>
      </c>
      <c r="E2755" s="155">
        <v>385.73077392578125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1">
        <v>1036.6846923828125</v>
      </c>
      <c r="E2756" s="152">
        <v>1036.6846923828125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6.4901580810546875</v>
      </c>
      <c r="E2757" s="149">
        <v>6.4901580810546875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3141.719970703125</v>
      </c>
      <c r="E2758" s="151">
        <v>3141.719970703125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594.2313232421875</v>
      </c>
      <c r="E2759" s="155">
        <v>594.2313232421875</v>
      </c>
    </row>
    <row r="2760" spans="1:5" ht="30">
      <c r="A2760" s="99" t="s">
        <v>5716</v>
      </c>
      <c r="B2760" s="109" t="s">
        <v>5717</v>
      </c>
      <c r="C2760" s="114"/>
      <c r="D2760" s="138">
        <v>1.226936936378479</v>
      </c>
      <c r="E2760" s="149">
        <v>1.226936936378479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21.633871078491211</v>
      </c>
      <c r="E2761" s="150">
        <v>21.633871078491211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2.6102499961853027</v>
      </c>
      <c r="E2762" s="149">
        <v>2.6102499961853027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5.9543326497077942E-2</v>
      </c>
      <c r="E2763" s="156">
        <v>5.9543326497077942E-2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2.3756385417073034E-5</v>
      </c>
      <c r="E2764" s="157">
        <v>2.3756385417073034E-5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59.740001678466797</v>
      </c>
      <c r="E2765" s="150">
        <v>59.740001678466797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385.73077392578125</v>
      </c>
      <c r="E2766" s="155">
        <v>385.73077392578125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75.378128051757813</v>
      </c>
      <c r="E2767" s="150">
        <v>75.378128051757813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6.4901580810546875</v>
      </c>
      <c r="E2768" s="149">
        <v>6.4901580810546875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3141.719970703125</v>
      </c>
      <c r="E2769" s="151">
        <v>3141.719970703125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594.2313232421875</v>
      </c>
      <c r="E2770" s="155">
        <v>594.2313232421875</v>
      </c>
    </row>
    <row r="2771" spans="1:5" ht="30">
      <c r="A2771" s="99" t="s">
        <v>5738</v>
      </c>
      <c r="B2771" s="109" t="s">
        <v>5739</v>
      </c>
      <c r="C2771" s="114"/>
      <c r="D2771" s="138">
        <v>1.226936936378479</v>
      </c>
      <c r="E2771" s="149">
        <v>1.226936936378479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21.633871078491211</v>
      </c>
      <c r="E2772" s="150">
        <v>21.633871078491211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2.6102499961853027</v>
      </c>
      <c r="E2773" s="149">
        <v>2.6102499961853027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5.9543326497077942E-2</v>
      </c>
      <c r="E2774" s="156">
        <v>5.9543326497077942E-2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2.3756385417073034E-5</v>
      </c>
      <c r="E2775" s="157">
        <v>2.3756385417073034E-5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35.779994964599609</v>
      </c>
      <c r="E2776" s="150">
        <v>35.779994964599609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327.41384887695312</v>
      </c>
      <c r="E2777" s="155">
        <v>327.41384887695312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1">
        <v>1036.6846923828125</v>
      </c>
      <c r="E2778" s="152">
        <v>1036.6846923828125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6.5562958717346191</v>
      </c>
      <c r="E2779" s="149">
        <v>6.5562958717346191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1.1400471925735474</v>
      </c>
      <c r="E2782" s="149">
        <v>1.1400471925735474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14.007761001586914</v>
      </c>
      <c r="E2783" s="150">
        <v>14.007761001586914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2.5426309108734131</v>
      </c>
      <c r="E2784" s="149">
        <v>2.5426309108734131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5.1027897745370865E-2</v>
      </c>
      <c r="E2785" s="156">
        <v>5.1027897745370865E-2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2.1206138626439497E-5</v>
      </c>
      <c r="E2786" s="157">
        <v>2.1206138626439497E-5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35.779994964599609</v>
      </c>
      <c r="E2787" s="150">
        <v>35.779994964599609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327.41384887695312</v>
      </c>
      <c r="E2788" s="155">
        <v>327.41384887695312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941.85589599609375</v>
      </c>
      <c r="E2789" s="155">
        <v>941.85589599609375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6.5562958717346191</v>
      </c>
      <c r="E2790" s="149">
        <v>6.5562958717346191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1.1400471925735474</v>
      </c>
      <c r="E2793" s="149">
        <v>1.1400471925735474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14.007761001586914</v>
      </c>
      <c r="E2794" s="150">
        <v>14.007761001586914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2.5426309108734131</v>
      </c>
      <c r="E2795" s="149">
        <v>2.5426309108734131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5.1027897745370865E-2</v>
      </c>
      <c r="E2796" s="156">
        <v>5.1027897745370865E-2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2.1206138626439497E-5</v>
      </c>
      <c r="E2797" s="157">
        <v>2.1206138626439497E-5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35.779994964599609</v>
      </c>
      <c r="E2798" s="150">
        <v>35.779994964599609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327.41384887695312</v>
      </c>
      <c r="E2799" s="155">
        <v>327.41384887695312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940.377197265625</v>
      </c>
      <c r="E2800" s="155">
        <v>940.377197265625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6.5562958717346191</v>
      </c>
      <c r="E2801" s="149">
        <v>6.5562958717346191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1.1400471925735474</v>
      </c>
      <c r="E2804" s="149">
        <v>1.1400471925735474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14.007761001586914</v>
      </c>
      <c r="E2805" s="150">
        <v>14.007761001586914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2.5426309108734131</v>
      </c>
      <c r="E2806" s="149">
        <v>2.5426309108734131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5.1027897745370865E-2</v>
      </c>
      <c r="E2807" s="156">
        <v>5.1027897745370865E-2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2.1206138626439497E-5</v>
      </c>
      <c r="E2808" s="157">
        <v>2.1206138626439497E-5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35.779994964599609</v>
      </c>
      <c r="E2809" s="150">
        <v>35.779994964599609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327.41384887695312</v>
      </c>
      <c r="E2810" s="155">
        <v>327.41384887695312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88.248947143554688</v>
      </c>
      <c r="E2811" s="150">
        <v>88.248947143554688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6.5562958717346191</v>
      </c>
      <c r="E2812" s="149">
        <v>6.5562958717346191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1.1400471925735474</v>
      </c>
      <c r="E2815" s="149">
        <v>1.1400471925735474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14.007761001586914</v>
      </c>
      <c r="E2816" s="150">
        <v>14.007761001586914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2.5426309108734131</v>
      </c>
      <c r="E2817" s="149">
        <v>2.5426309108734131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5.1027897745370865E-2</v>
      </c>
      <c r="E2818" s="156">
        <v>5.1027897745370865E-2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2.1206138626439497E-5</v>
      </c>
      <c r="E2819" s="157">
        <v>2.1206138626439497E-5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162.49998474121094</v>
      </c>
      <c r="E2820" s="155">
        <v>162.49998474121094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536.6424560546875</v>
      </c>
      <c r="E2821" s="155">
        <v>536.6424560546875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1">
        <v>1112.54150390625</v>
      </c>
      <c r="E2822" s="152">
        <v>1112.54150390625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6.4279136657714844</v>
      </c>
      <c r="E2823" s="149">
        <v>6.4279136657714844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3399.895751953125</v>
      </c>
      <c r="E2824" s="151">
        <v>3399.895751953125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852.4071044921875</v>
      </c>
      <c r="E2825" s="155">
        <v>852.4071044921875</v>
      </c>
    </row>
    <row r="2826" spans="1:5" ht="30">
      <c r="A2826" s="99" t="s">
        <v>5848</v>
      </c>
      <c r="B2826" s="109" t="s">
        <v>5849</v>
      </c>
      <c r="C2826" s="114"/>
      <c r="D2826" s="138">
        <v>1.905775785446167</v>
      </c>
      <c r="E2826" s="149">
        <v>1.905775785446167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48.863174438476562</v>
      </c>
      <c r="E2827" s="150">
        <v>48.863174438476562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2.7753851413726807</v>
      </c>
      <c r="E2828" s="149">
        <v>2.7753851413726807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8.6116380989551544E-2</v>
      </c>
      <c r="E2829" s="156">
        <v>8.6116380989551544E-2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3.0947059713071212E-5</v>
      </c>
      <c r="E2830" s="157">
        <v>3.0947059713071212E-5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35.07843017578125</v>
      </c>
      <c r="E2831" s="150">
        <v>35.07843017578125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326.27505493164062</v>
      </c>
      <c r="E2832" s="155">
        <v>326.27505493164062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88.248947143554688</v>
      </c>
      <c r="E2833" s="150">
        <v>88.248947143554688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6.5630545616149902</v>
      </c>
      <c r="E2834" s="149">
        <v>6.5630545616149902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1.1389155387878418</v>
      </c>
      <c r="E2837" s="149">
        <v>1.1389155387878418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13.743599891662598</v>
      </c>
      <c r="E2838" s="150">
        <v>13.743599891662598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2.5347692966461182</v>
      </c>
      <c r="E2839" s="149">
        <v>2.5347692966461182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5.0813537091016769E-2</v>
      </c>
      <c r="E2840" s="156">
        <v>5.0813537091016769E-2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2.1159210518817417E-5</v>
      </c>
      <c r="E2841" s="157">
        <v>2.1159210518817417E-5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181.26052856445312</v>
      </c>
      <c r="E2842" s="155">
        <v>181.26052856445312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201.68321228027344</v>
      </c>
      <c r="E2843" s="155">
        <v>201.68321228027344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1">
        <v>1108.664794921875</v>
      </c>
      <c r="E2844" s="152">
        <v>1108.664794921875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2.3213257789611816</v>
      </c>
      <c r="E2845" s="149">
        <v>2.3213257789611816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866.895751953125</v>
      </c>
      <c r="E2846" s="155">
        <v>866.895751953125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-1680.5927734375</v>
      </c>
      <c r="E2847" s="152">
        <v>-1680.5927734375</v>
      </c>
    </row>
    <row r="2848" spans="1:5" ht="60">
      <c r="A2848" s="99" t="s">
        <v>5892</v>
      </c>
      <c r="B2848" s="109" t="s">
        <v>5893</v>
      </c>
      <c r="C2848" s="114"/>
      <c r="D2848" s="138">
        <v>-1.1353644132614136</v>
      </c>
      <c r="E2848" s="149">
        <v>-1.1353644132614136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874.84381103515625</v>
      </c>
      <c r="E2849" s="155">
        <v>874.84381103515625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4.4166121482849121</v>
      </c>
      <c r="E2850" s="149">
        <v>4.4166121482849121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0.67688560485839844</v>
      </c>
      <c r="E2851" s="156">
        <v>0.67688560485839844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1.3649879838339984E-4</v>
      </c>
      <c r="E2852" s="159">
        <v>1.3649879838339984E-4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35.078441619873047</v>
      </c>
      <c r="E2853" s="150">
        <v>35.078441619873047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207.28546142578125</v>
      </c>
      <c r="E2854" s="155">
        <v>207.28546142578125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163.6270751953125</v>
      </c>
      <c r="E2855" s="155">
        <v>163.6270751953125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2.3964953422546387</v>
      </c>
      <c r="E2856" s="149">
        <v>2.3964953422546387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885.9737548828125</v>
      </c>
      <c r="E2857" s="155">
        <v>885.9737548828125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-1661.5147705078125</v>
      </c>
      <c r="E2858" s="152">
        <v>-1661.5147705078125</v>
      </c>
    </row>
    <row r="2859" spans="1:5" ht="60">
      <c r="A2859" s="99" t="s">
        <v>5914</v>
      </c>
      <c r="B2859" s="109" t="s">
        <v>5915</v>
      </c>
      <c r="C2859" s="114"/>
      <c r="D2859" s="145">
        <v>-9.3828514218330383E-2</v>
      </c>
      <c r="E2859" s="156">
        <v>-9.3828514218330383E-2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857.41680908203125</v>
      </c>
      <c r="E2860" s="155">
        <v>857.41680908203125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4.5241737365722656</v>
      </c>
      <c r="E2861" s="149">
        <v>4.5241737365722656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0.66038024425506592</v>
      </c>
      <c r="E2862" s="156">
        <v>0.66038024425506592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1.2912937381770462E-4</v>
      </c>
      <c r="E2863" s="159">
        <v>1.2912937381770462E-4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9.8499994277954102</v>
      </c>
      <c r="E2864" s="149">
        <v>9.8499994277954102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360.61846923828125</v>
      </c>
      <c r="E2865" s="155">
        <v>360.61846923828125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816.0079345703125</v>
      </c>
      <c r="E2866" s="155">
        <v>816.0079345703125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7.3459877967834473</v>
      </c>
      <c r="E2867" s="149">
        <v>7.3459877967834473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3180.99267578125</v>
      </c>
      <c r="E2868" s="151">
        <v>3180.99267578125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633.5042724609375</v>
      </c>
      <c r="E2869" s="155">
        <v>633.5042724609375</v>
      </c>
    </row>
    <row r="2870" spans="1:5" ht="30">
      <c r="A2870" s="99" t="s">
        <v>5936</v>
      </c>
      <c r="B2870" s="109" t="s">
        <v>5937</v>
      </c>
      <c r="C2870" s="114"/>
      <c r="D2870" s="138">
        <v>1.2005442380905151</v>
      </c>
      <c r="E2870" s="149">
        <v>1.2005442380905151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3.4236855506896973</v>
      </c>
      <c r="E2871" s="149">
        <v>3.4236855506896973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2.1149947643280029</v>
      </c>
      <c r="E2872" s="149">
        <v>2.1149947643280029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5.1001131534576416E-2</v>
      </c>
      <c r="E2873" s="156">
        <v>5.1001131534576416E-2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2.2775759134674445E-5</v>
      </c>
      <c r="E2874" s="157">
        <v>2.2775759134674445E-5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32.599998474121094</v>
      </c>
      <c r="E2875" s="150">
        <v>32.599998474121094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532.26885986328125</v>
      </c>
      <c r="E2876" s="155">
        <v>532.26885986328125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933.1796875</v>
      </c>
      <c r="E2877" s="155">
        <v>933.1796875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7.2867836952209473</v>
      </c>
      <c r="E2878" s="149">
        <v>7.2867836952209473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3527.034912109375</v>
      </c>
      <c r="E2879" s="151">
        <v>3527.034912109375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979.54620361328125</v>
      </c>
      <c r="E2880" s="155">
        <v>979.54620361328125</v>
      </c>
    </row>
    <row r="2881" spans="1:5" ht="30">
      <c r="A2881" s="99" t="s">
        <v>5958</v>
      </c>
      <c r="B2881" s="109" t="s">
        <v>5959</v>
      </c>
      <c r="C2881" s="114"/>
      <c r="D2881" s="138">
        <v>1.4083235263824463</v>
      </c>
      <c r="E2881" s="149">
        <v>1.4083235263824463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8.9612302780151367</v>
      </c>
      <c r="E2882" s="149">
        <v>8.9612302780151367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2.2488138675689697</v>
      </c>
      <c r="E2883" s="149">
        <v>2.2488138675689697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7.323029637336731E-2</v>
      </c>
      <c r="E2884" s="156">
        <v>7.323029637336731E-2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2.9974096833029762E-5</v>
      </c>
      <c r="E2885" s="157">
        <v>2.9974096833029762E-5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32.599998474121094</v>
      </c>
      <c r="E2886" s="150">
        <v>32.599998474121094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532.26885986328125</v>
      </c>
      <c r="E2887" s="155">
        <v>532.26885986328125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933.1796875</v>
      </c>
      <c r="E2888" s="155">
        <v>933.1796875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7.2867836952209473</v>
      </c>
      <c r="E2889" s="149">
        <v>7.2867836952209473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3527.034912109375</v>
      </c>
      <c r="E2890" s="151">
        <v>3527.034912109375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979.5462646484375</v>
      </c>
      <c r="E2891" s="155">
        <v>979.5462646484375</v>
      </c>
    </row>
    <row r="2892" spans="1:5" ht="30">
      <c r="A2892" s="99" t="s">
        <v>5980</v>
      </c>
      <c r="B2892" s="109" t="s">
        <v>5981</v>
      </c>
      <c r="C2892" s="114"/>
      <c r="D2892" s="138">
        <v>1.4083235263824463</v>
      </c>
      <c r="E2892" s="149">
        <v>1.4083235263824463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8.9612302780151367</v>
      </c>
      <c r="E2893" s="149">
        <v>8.9612302780151367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2.2488138675689697</v>
      </c>
      <c r="E2894" s="149">
        <v>2.2488138675689697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7.323029637336731E-2</v>
      </c>
      <c r="E2895" s="156">
        <v>7.323029637336731E-2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2.9974096833029762E-5</v>
      </c>
      <c r="E2896" s="157">
        <v>2.9974096833029762E-5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17.440000534057617</v>
      </c>
      <c r="E2897" s="150">
        <v>17.440000534057617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438.8858642578125</v>
      </c>
      <c r="E2898" s="155">
        <v>438.8858642578125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933.1796875</v>
      </c>
      <c r="E2899" s="155">
        <v>933.1796875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7.3192582130432129</v>
      </c>
      <c r="E2900" s="149">
        <v>7.3192582130432129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3337.197265625</v>
      </c>
      <c r="E2901" s="151">
        <v>3337.197265625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789.70880126953125</v>
      </c>
      <c r="E2902" s="155">
        <v>789.70880126953125</v>
      </c>
    </row>
    <row r="2903" spans="1:5" ht="30">
      <c r="A2903" s="99" t="s">
        <v>6002</v>
      </c>
      <c r="B2903" s="109" t="s">
        <v>6003</v>
      </c>
      <c r="C2903" s="114"/>
      <c r="D2903" s="138">
        <v>1.2826405763626099</v>
      </c>
      <c r="E2903" s="149">
        <v>1.2826405763626099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5.4072999954223633</v>
      </c>
      <c r="E2904" s="149">
        <v>5.4072999954223633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2.1687972545623779</v>
      </c>
      <c r="E2905" s="149">
        <v>2.1687972545623779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6.0663457959890366E-2</v>
      </c>
      <c r="E2906" s="156">
        <v>6.0663457959890366E-2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2.6057396098622121E-5</v>
      </c>
      <c r="E2907" s="157">
        <v>2.6057396098622121E-5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17.440000534057617</v>
      </c>
      <c r="E2908" s="150">
        <v>17.440000534057617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438.8858642578125</v>
      </c>
      <c r="E2909" s="155">
        <v>438.8858642578125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910.47576904296875</v>
      </c>
      <c r="E2910" s="155">
        <v>910.47576904296875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7.3192582130432129</v>
      </c>
      <c r="E2911" s="149">
        <v>7.3192582130432129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3337.197265625</v>
      </c>
      <c r="E2912" s="151">
        <v>3337.197265625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789.70880126953125</v>
      </c>
      <c r="E2913" s="155">
        <v>789.70880126953125</v>
      </c>
    </row>
    <row r="2914" spans="1:5" ht="30">
      <c r="A2914" s="99" t="s">
        <v>6024</v>
      </c>
      <c r="B2914" s="109" t="s">
        <v>6025</v>
      </c>
      <c r="C2914" s="114"/>
      <c r="D2914" s="138">
        <v>1.2826405763626099</v>
      </c>
      <c r="E2914" s="149">
        <v>1.2826405763626099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5.4072999954223633</v>
      </c>
      <c r="E2915" s="149">
        <v>5.4072999954223633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2.1687972545623779</v>
      </c>
      <c r="E2916" s="149">
        <v>2.1687972545623779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6.0663457959890366E-2</v>
      </c>
      <c r="E2917" s="156">
        <v>6.0663457959890366E-2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2.6057396098622121E-5</v>
      </c>
      <c r="E2918" s="157">
        <v>2.6057396098622121E-5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17.440000534057617</v>
      </c>
      <c r="E2919" s="150">
        <v>17.440000534057617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438.8858642578125</v>
      </c>
      <c r="E2920" s="155">
        <v>438.8858642578125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22.703851699829102</v>
      </c>
      <c r="E2921" s="150">
        <v>22.703851699829102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7.3192582130432129</v>
      </c>
      <c r="E2922" s="149">
        <v>7.3192582130432129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3337.197265625</v>
      </c>
      <c r="E2923" s="151">
        <v>3337.197265625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789.70880126953125</v>
      </c>
      <c r="E2924" s="155">
        <v>789.70880126953125</v>
      </c>
    </row>
    <row r="2925" spans="1:5" ht="30">
      <c r="A2925" s="99" t="s">
        <v>6046</v>
      </c>
      <c r="B2925" s="109" t="s">
        <v>6047</v>
      </c>
      <c r="C2925" s="114"/>
      <c r="D2925" s="138">
        <v>1.2826405763626099</v>
      </c>
      <c r="E2925" s="149">
        <v>1.2826405763626099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5.4072999954223633</v>
      </c>
      <c r="E2926" s="149">
        <v>5.4072999954223633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2.1687972545623779</v>
      </c>
      <c r="E2927" s="149">
        <v>2.1687972545623779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6.0663457959890366E-2</v>
      </c>
      <c r="E2928" s="156">
        <v>6.0663457959890366E-2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2.6057396098622121E-5</v>
      </c>
      <c r="E2929" s="157">
        <v>2.6057396098622121E-5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17.440000534057617</v>
      </c>
      <c r="E2930" s="150">
        <v>17.440000534057617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525.4931640625</v>
      </c>
      <c r="E2931" s="155">
        <v>525.4931640625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9.7302227020263672</v>
      </c>
      <c r="E2932" s="149">
        <v>9.7302227020263672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7.5708370208740234</v>
      </c>
      <c r="E2933" s="149">
        <v>7.5708370208740234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3527.034912109375</v>
      </c>
      <c r="E2934" s="151">
        <v>3527.034912109375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979.5462646484375</v>
      </c>
      <c r="E2935" s="155">
        <v>979.5462646484375</v>
      </c>
    </row>
    <row r="2936" spans="1:5" ht="30">
      <c r="A2936" s="99" t="s">
        <v>6068</v>
      </c>
      <c r="B2936" s="109" t="s">
        <v>6069</v>
      </c>
      <c r="C2936" s="114"/>
      <c r="D2936" s="138">
        <v>1.3816359043121338</v>
      </c>
      <c r="E2936" s="149">
        <v>1.3816359043121338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4.7877259254455566</v>
      </c>
      <c r="E2937" s="149">
        <v>4.7877259254455566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2.1992025375366211</v>
      </c>
      <c r="E2938" s="149">
        <v>2.1992025375366211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7.129891961812973E-2</v>
      </c>
      <c r="E2939" s="156">
        <v>7.129891961812973E-2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2.9654451282112859E-5</v>
      </c>
      <c r="E2940" s="157">
        <v>2.9654451282112859E-5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17.440000534057617</v>
      </c>
      <c r="E2941" s="150">
        <v>17.440000534057617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464.96829223632812</v>
      </c>
      <c r="E2942" s="155">
        <v>464.96829223632812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32.434074401855469</v>
      </c>
      <c r="E2943" s="150">
        <v>32.434074401855469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7.3978095054626465</v>
      </c>
      <c r="E2944" s="149">
        <v>7.3978095054626465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3394.148681640625</v>
      </c>
      <c r="E2945" s="151">
        <v>3394.148681640625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846.66009521484375</v>
      </c>
      <c r="E2946" s="155">
        <v>846.66009521484375</v>
      </c>
    </row>
    <row r="2947" spans="1:5" ht="30">
      <c r="A2947" s="99" t="s">
        <v>6090</v>
      </c>
      <c r="B2947" s="109" t="s">
        <v>6091</v>
      </c>
      <c r="C2947" s="114"/>
      <c r="D2947" s="138">
        <v>1.312339186668396</v>
      </c>
      <c r="E2947" s="149">
        <v>1.312339186668396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5.2031869888305664</v>
      </c>
      <c r="E2948" s="149">
        <v>5.2031869888305664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2.174912691116333</v>
      </c>
      <c r="E2949" s="149">
        <v>2.174912691116333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6.3790343701839447E-2</v>
      </c>
      <c r="E2950" s="156">
        <v>6.3790343701839447E-2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2.7149080779054202E-5</v>
      </c>
      <c r="E2951" s="157">
        <v>2.7149080779054202E-5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16.224603652954102</v>
      </c>
      <c r="E2952" s="150">
        <v>16.224603652954102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182.96165466308594</v>
      </c>
      <c r="E2953" s="155">
        <v>182.96165466308594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196.06114196777344</v>
      </c>
      <c r="E2954" s="155">
        <v>196.06114196777344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2.1674075126647949</v>
      </c>
      <c r="E2955" s="149">
        <v>2.1674075126647949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776.4781494140625</v>
      </c>
      <c r="E2956" s="155">
        <v>776.4781494140625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-1771.0103759765625</v>
      </c>
      <c r="E2957" s="152">
        <v>-1771.0103759765625</v>
      </c>
    </row>
    <row r="2958" spans="1:5" ht="45">
      <c r="A2958" s="99" t="s">
        <v>6112</v>
      </c>
      <c r="B2958" s="109" t="s">
        <v>6113</v>
      </c>
      <c r="C2958" s="114"/>
      <c r="D2958" s="145">
        <v>-4.4089961796998978E-2</v>
      </c>
      <c r="E2958" s="156">
        <v>-4.4089961796998978E-2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884.22900390625</v>
      </c>
      <c r="E2959" s="155">
        <v>884.22900390625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4.4165525436401367</v>
      </c>
      <c r="E2960" s="149">
        <v>4.4165525436401367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0.6741442084312439</v>
      </c>
      <c r="E2961" s="156">
        <v>0.6741442084312439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1.4696667494717985E-4</v>
      </c>
      <c r="E2962" s="159">
        <v>1.4696667494717985E-4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10.329487800598145</v>
      </c>
      <c r="E2963" s="150">
        <v>10.329487800598145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176.53359985351562</v>
      </c>
      <c r="E2964" s="155">
        <v>176.53359985351562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1">
        <v>1117.8389892578125</v>
      </c>
      <c r="E2965" s="152">
        <v>1117.8389892578125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2.1057207584381104</v>
      </c>
      <c r="E2966" s="149">
        <v>2.1057207584381104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747.8646240234375</v>
      </c>
      <c r="E2967" s="155">
        <v>747.8646240234375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-1799.6239013671875</v>
      </c>
      <c r="E2968" s="152">
        <v>-1799.6239013671875</v>
      </c>
    </row>
    <row r="2969" spans="1:5" ht="30">
      <c r="A2969" s="99" t="s">
        <v>6134</v>
      </c>
      <c r="B2969" s="109" t="s">
        <v>6135</v>
      </c>
      <c r="C2969" s="114"/>
      <c r="D2969" s="145">
        <v>-1.0483432561159134E-2</v>
      </c>
      <c r="E2969" s="156">
        <v>-1.0483432561159134E-2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890.78436279296875</v>
      </c>
      <c r="E2970" s="155">
        <v>890.78436279296875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4.3936023712158203</v>
      </c>
      <c r="E2971" s="149">
        <v>4.3936023712158203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0.67674148082733154</v>
      </c>
      <c r="E2972" s="156">
        <v>0.67674148082733154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1.5258100756909698E-4</v>
      </c>
      <c r="E2973" s="159">
        <v>1.5258100756909698E-4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9.8499994277954102</v>
      </c>
      <c r="E2974" s="149">
        <v>9.8499994277954102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360.61846923828125</v>
      </c>
      <c r="E2975" s="155">
        <v>360.61846923828125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910.47576904296875</v>
      </c>
      <c r="E2976" s="155">
        <v>910.47576904296875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7.3459877967834473</v>
      </c>
      <c r="E2977" s="149">
        <v>7.3459877967834473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3180.99267578125</v>
      </c>
      <c r="E2978" s="151">
        <v>3180.99267578125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633.5042724609375</v>
      </c>
      <c r="E2979" s="155">
        <v>633.5042724609375</v>
      </c>
    </row>
    <row r="2980" spans="1:5" ht="30">
      <c r="A2980" s="99" t="s">
        <v>6156</v>
      </c>
      <c r="B2980" s="109" t="s">
        <v>6157</v>
      </c>
      <c r="C2980" s="114"/>
      <c r="D2980" s="138">
        <v>1.2005442380905151</v>
      </c>
      <c r="E2980" s="149">
        <v>1.2005442380905151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3.4236855506896973</v>
      </c>
      <c r="E2981" s="149">
        <v>3.4236855506896973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2.1149947643280029</v>
      </c>
      <c r="E2982" s="149">
        <v>2.1149947643280029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5.1001131534576416E-2</v>
      </c>
      <c r="E2983" s="156">
        <v>5.1001131534576416E-2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2.2775759134674445E-5</v>
      </c>
      <c r="E2984" s="157">
        <v>2.2775759134674445E-5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9.8499994277954102</v>
      </c>
      <c r="E2985" s="149">
        <v>9.8499994277954102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360.61846923828125</v>
      </c>
      <c r="E2986" s="155">
        <v>360.61846923828125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53.296073913574219</v>
      </c>
      <c r="E2987" s="150">
        <v>53.296073913574219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7.3459877967834473</v>
      </c>
      <c r="E2988" s="149">
        <v>7.3459877967834473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3180.99267578125</v>
      </c>
      <c r="E2989" s="151">
        <v>3180.99267578125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633.5042724609375</v>
      </c>
      <c r="E2990" s="155">
        <v>633.5042724609375</v>
      </c>
    </row>
    <row r="2991" spans="1:5" ht="30">
      <c r="A2991" s="99" t="s">
        <v>6178</v>
      </c>
      <c r="B2991" s="109" t="s">
        <v>6179</v>
      </c>
      <c r="C2991" s="114"/>
      <c r="D2991" s="138">
        <v>1.2005442380905151</v>
      </c>
      <c r="E2991" s="149">
        <v>1.2005442380905151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3.4236855506896973</v>
      </c>
      <c r="E2992" s="149">
        <v>3.4236855506896973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2.1149947643280029</v>
      </c>
      <c r="E2993" s="149">
        <v>2.1149947643280029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5.1001131534576416E-2</v>
      </c>
      <c r="E2994" s="156">
        <v>5.1001131534576416E-2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2.2775759134674445E-5</v>
      </c>
      <c r="E2995" s="157">
        <v>2.2775759134674445E-5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9.8499994277954102</v>
      </c>
      <c r="E2996" s="149">
        <v>9.8499994277954102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353.6856689453125</v>
      </c>
      <c r="E2997" s="155">
        <v>353.6856689453125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59.875839233398438</v>
      </c>
      <c r="E2998" s="150">
        <v>59.875839233398438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7.3226542472839355</v>
      </c>
      <c r="E2999" s="149">
        <v>7.3226542472839355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3166.28466796875</v>
      </c>
      <c r="E3000" s="151">
        <v>3166.28466796875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618.796142578125</v>
      </c>
      <c r="E3001" s="155">
        <v>618.796142578125</v>
      </c>
    </row>
    <row r="3002" spans="1:5" ht="30">
      <c r="A3002" s="99" t="s">
        <v>6200</v>
      </c>
      <c r="B3002" s="109" t="s">
        <v>6201</v>
      </c>
      <c r="C3002" s="114"/>
      <c r="D3002" s="138">
        <v>1.193251371383667</v>
      </c>
      <c r="E3002" s="149">
        <v>1.193251371383667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3.4640865325927734</v>
      </c>
      <c r="E3003" s="149">
        <v>3.4640865325927734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2.1156039237976074</v>
      </c>
      <c r="E3004" s="149">
        <v>2.1156039237976074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5.023309588432312E-2</v>
      </c>
      <c r="E3005" s="156">
        <v>5.023309588432312E-2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2.2482898202724755E-5</v>
      </c>
      <c r="E3006" s="157">
        <v>2.2482898202724755E-5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184.8857421875</v>
      </c>
      <c r="E3007" s="155">
        <v>184.8857421875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180.4437255859375</v>
      </c>
      <c r="E3008" s="155">
        <v>180.4437255859375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1">
        <v>1117.8389892578125</v>
      </c>
      <c r="E3009" s="152">
        <v>1117.8389892578125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2.1207411289215088</v>
      </c>
      <c r="E3010" s="149">
        <v>2.1207411289215088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774.18450927734375</v>
      </c>
      <c r="E3011" s="155">
        <v>774.18450927734375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-1773.3040771484375</v>
      </c>
      <c r="E3012" s="152">
        <v>-1773.3040771484375</v>
      </c>
    </row>
    <row r="3013" spans="1:5" ht="30">
      <c r="A3013" s="99" t="s">
        <v>6222</v>
      </c>
      <c r="B3013" s="109" t="s">
        <v>6223</v>
      </c>
      <c r="C3013" s="114"/>
      <c r="D3013" s="138">
        <v>-1.3315438032150269</v>
      </c>
      <c r="E3013" s="149">
        <v>-1.3315438032150269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897.78411865234375</v>
      </c>
      <c r="E3014" s="155">
        <v>897.78411865234375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4.3377528190612793</v>
      </c>
      <c r="E3015" s="149">
        <v>4.3377528190612793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0.68810689449310303</v>
      </c>
      <c r="E3016" s="156">
        <v>0.68810689449310303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1.5330573660321534E-4</v>
      </c>
      <c r="E3017" s="159">
        <v>1.5330573660321534E-4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35.779994964599609</v>
      </c>
      <c r="E3018" s="150">
        <v>35.779994964599609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327.41384887695312</v>
      </c>
      <c r="E3019" s="155">
        <v>327.41384887695312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6.5797619819641113</v>
      </c>
      <c r="E3020" s="149">
        <v>6.5797619819641113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6.5562958717346191</v>
      </c>
      <c r="E3021" s="149">
        <v>6.5562958717346191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1.1400471925735474</v>
      </c>
      <c r="E3024" s="149">
        <v>1.1400471925735474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14.007761001586914</v>
      </c>
      <c r="E3025" s="150">
        <v>14.007761001586914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2.5426309108734131</v>
      </c>
      <c r="E3026" s="149">
        <v>2.5426309108734131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5.1027897745370865E-2</v>
      </c>
      <c r="E3027" s="156">
        <v>5.1027897745370865E-2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2.1206138626439497E-5</v>
      </c>
      <c r="E3028" s="157">
        <v>2.1206138626439497E-5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32.599998474121094</v>
      </c>
      <c r="E3029" s="150">
        <v>32.599998474121094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475.97979736328125</v>
      </c>
      <c r="E3030" s="155">
        <v>475.97979736328125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7.1231350898742676</v>
      </c>
      <c r="E3032" s="149">
        <v>7.1231350898742676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3399.895751953125</v>
      </c>
      <c r="E3033" s="151">
        <v>3399.895751953125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852.4071044921875</v>
      </c>
      <c r="E3034" s="155">
        <v>852.4071044921875</v>
      </c>
    </row>
    <row r="3035" spans="1:5" ht="30">
      <c r="A3035" s="99" t="s">
        <v>6266</v>
      </c>
      <c r="B3035" s="109" t="s">
        <v>6267</v>
      </c>
      <c r="C3035" s="114"/>
      <c r="D3035" s="138">
        <v>1.3366048336029053</v>
      </c>
      <c r="E3035" s="149">
        <v>1.3366048336029053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9.7068243026733398</v>
      </c>
      <c r="E3036" s="149">
        <v>9.7068243026733398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2.2409255504608154</v>
      </c>
      <c r="E3037" s="149">
        <v>2.2409255504608154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6.6323995590209961E-2</v>
      </c>
      <c r="E3038" s="156">
        <v>6.6323995590209961E-2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2.7628388124867342E-5</v>
      </c>
      <c r="E3039" s="157">
        <v>2.7628388124867342E-5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58.568634033203125</v>
      </c>
      <c r="E3040" s="150">
        <v>58.568634033203125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384.43246459960937</v>
      </c>
      <c r="E3041" s="155">
        <v>384.43246459960937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75.378128051757813</v>
      </c>
      <c r="E3042" s="150">
        <v>75.378128051757813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6.496943473815918</v>
      </c>
      <c r="E3043" s="149">
        <v>6.496943473815918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3140.719970703125</v>
      </c>
      <c r="E3044" s="151">
        <v>3140.719970703125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593.23138427734375</v>
      </c>
      <c r="E3045" s="155">
        <v>593.23138427734375</v>
      </c>
    </row>
    <row r="3046" spans="1:5" ht="45">
      <c r="A3046" s="99" t="s">
        <v>6288</v>
      </c>
      <c r="B3046" s="109" t="s">
        <v>6289</v>
      </c>
      <c r="C3046" s="114"/>
      <c r="D3046" s="138">
        <v>1.2243773937225342</v>
      </c>
      <c r="E3046" s="149">
        <v>1.2243773937225342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21.223522186279297</v>
      </c>
      <c r="E3047" s="150">
        <v>21.223522186279297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2.6015913486480713</v>
      </c>
      <c r="E3048" s="149">
        <v>2.6015913486480713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5.9258736670017242E-2</v>
      </c>
      <c r="E3049" s="156">
        <v>5.9258736670017242E-2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2.3698203222011216E-5</v>
      </c>
      <c r="E3050" s="157">
        <v>2.3698203222011216E-5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35.779994964599609</v>
      </c>
      <c r="E3051" s="150">
        <v>35.779994964599609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477.69515991210937</v>
      </c>
      <c r="E3052" s="155">
        <v>477.69515991210937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7.0814590454101563</v>
      </c>
      <c r="E3054" s="149">
        <v>7.0814590454101563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3399.895751953125</v>
      </c>
      <c r="E3055" s="151">
        <v>3399.895751953125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852.4071044921875</v>
      </c>
      <c r="E3056" s="155">
        <v>852.4071044921875</v>
      </c>
    </row>
    <row r="3057" spans="1:5" ht="30">
      <c r="A3057" s="99" t="s">
        <v>6310</v>
      </c>
      <c r="B3057" s="109" t="s">
        <v>6311</v>
      </c>
      <c r="C3057" s="114"/>
      <c r="D3057" s="138">
        <v>1.3420014381408691</v>
      </c>
      <c r="E3057" s="149">
        <v>1.3420014381408691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9">
        <v>10.657528877258301</v>
      </c>
      <c r="E3058" s="150">
        <v>10.657528877258301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2.2545881271362305</v>
      </c>
      <c r="E3059" s="149">
        <v>2.2545881271362305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6.6791482269763947E-2</v>
      </c>
      <c r="E3060" s="156">
        <v>6.6791482269763947E-2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2.7706386390491389E-5</v>
      </c>
      <c r="E3061" s="157">
        <v>2.7706386390491389E-5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17.098039627075195</v>
      </c>
      <c r="E3062" s="150">
        <v>17.098039627075195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464.31549072265625</v>
      </c>
      <c r="E3063" s="155">
        <v>464.31549072265625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32.434074401855469</v>
      </c>
      <c r="E3064" s="150">
        <v>32.434074401855469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7.4054479598999023</v>
      </c>
      <c r="E3065" s="149">
        <v>7.4054479598999023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3393.148681640625</v>
      </c>
      <c r="E3066" s="151">
        <v>3393.148681640625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845.66015625</v>
      </c>
      <c r="E3067" s="155">
        <v>845.66015625</v>
      </c>
    </row>
    <row r="3068" spans="1:5" ht="45">
      <c r="A3068" s="99" t="s">
        <v>6332</v>
      </c>
      <c r="B3068" s="109" t="s">
        <v>6333</v>
      </c>
      <c r="C3068" s="114"/>
      <c r="D3068" s="138">
        <v>1.3114546537399292</v>
      </c>
      <c r="E3068" s="149">
        <v>1.3114546537399292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5.104313850402832</v>
      </c>
      <c r="E3069" s="149">
        <v>5.104313850402832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2.1732773780822754</v>
      </c>
      <c r="E3070" s="149">
        <v>2.1732773780822754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6.3684865832328796E-2</v>
      </c>
      <c r="E3071" s="156">
        <v>6.3684865832328796E-2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2.7121635866933502E-5</v>
      </c>
      <c r="E3072" s="157">
        <v>2.7121635866933502E-5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41.171806335449219</v>
      </c>
      <c r="E3075" s="150">
        <v>41.171806335449219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7.7133102416992187</v>
      </c>
      <c r="E3076" s="149">
        <v>7.7133102416992187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2441.460693359375</v>
      </c>
      <c r="E3077" s="152">
        <v>2441.460693359375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-106.02787780761719</v>
      </c>
      <c r="E3078" s="155">
        <v>-106.02787780761719</v>
      </c>
    </row>
    <row r="3079" spans="1:5" ht="30">
      <c r="A3079" s="99" t="s">
        <v>6354</v>
      </c>
      <c r="B3079" s="109" t="s">
        <v>6355</v>
      </c>
      <c r="C3079" s="114"/>
      <c r="D3079" s="145">
        <v>0.94085550308227539</v>
      </c>
      <c r="E3079" s="156">
        <v>0.94085550308227539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7.074553519487381E-2</v>
      </c>
      <c r="E3080" s="156">
        <v>7.074553519487381E-2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3.880000114440918</v>
      </c>
      <c r="E3084" s="149">
        <v>3.880000114440918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247.61396789550781</v>
      </c>
      <c r="E3085" s="155">
        <v>247.61396789550781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816.0079345703125</v>
      </c>
      <c r="E3086" s="155">
        <v>816.0079345703125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7.3857383728027344</v>
      </c>
      <c r="E3087" s="149">
        <v>7.3857383728027344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2960.06982421875</v>
      </c>
      <c r="E3088" s="152">
        <v>2960.06982421875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412.58126831054687</v>
      </c>
      <c r="E3089" s="155">
        <v>412.58126831054687</v>
      </c>
    </row>
    <row r="3090" spans="1:5" ht="30">
      <c r="A3090" s="99" t="s">
        <v>6376</v>
      </c>
      <c r="B3090" s="109" t="s">
        <v>6377</v>
      </c>
      <c r="C3090" s="114"/>
      <c r="D3090" s="138">
        <v>1.1045553684234619</v>
      </c>
      <c r="E3090" s="149">
        <v>1.1045553684234619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1.6369442939758301</v>
      </c>
      <c r="E3091" s="149">
        <v>1.6369442939758301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2.0597231388092041</v>
      </c>
      <c r="E3092" s="149">
        <v>2.0597231388092041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3.8446739315986633E-2</v>
      </c>
      <c r="E3093" s="156">
        <v>3.8446739315986633E-2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1.807998341973871E-5</v>
      </c>
      <c r="E3094" s="157">
        <v>1.807998341973871E-5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32.599998474121094</v>
      </c>
      <c r="E3095" s="150">
        <v>32.599998474121094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532.26885986328125</v>
      </c>
      <c r="E3096" s="155">
        <v>532.26885986328125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942.90985107421875</v>
      </c>
      <c r="E3097" s="155">
        <v>942.90985107421875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7.2867836952209473</v>
      </c>
      <c r="E3098" s="149">
        <v>7.2867836952209473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3527.034912109375</v>
      </c>
      <c r="E3099" s="151">
        <v>3527.034912109375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979.5462646484375</v>
      </c>
      <c r="E3100" s="155">
        <v>979.5462646484375</v>
      </c>
    </row>
    <row r="3101" spans="1:5" ht="30">
      <c r="A3101" s="99" t="s">
        <v>6398</v>
      </c>
      <c r="B3101" s="109" t="s">
        <v>6399</v>
      </c>
      <c r="C3101" s="114"/>
      <c r="D3101" s="138">
        <v>1.4083235263824463</v>
      </c>
      <c r="E3101" s="149">
        <v>1.4083235263824463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8.9612302780151367</v>
      </c>
      <c r="E3102" s="149">
        <v>8.9612302780151367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2.2488138675689697</v>
      </c>
      <c r="E3103" s="149">
        <v>2.2488138675689697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7.323029637336731E-2</v>
      </c>
      <c r="E3104" s="156">
        <v>7.323029637336731E-2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2.9974096833029762E-5</v>
      </c>
      <c r="E3105" s="157">
        <v>2.9974096833029762E-5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170.78909301757813</v>
      </c>
      <c r="E3106" s="155">
        <v>170.78909301757813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317.01419067382812</v>
      </c>
      <c r="E3107" s="155">
        <v>317.01419067382812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1">
        <v>1108.664794921875</v>
      </c>
      <c r="E3108" s="152">
        <v>1108.664794921875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3.3842408657073975</v>
      </c>
      <c r="E3109" s="149">
        <v>3.3842408657073975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1432.102294921875</v>
      </c>
      <c r="E3110" s="152">
        <v>1432.102294921875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-1115.38623046875</v>
      </c>
      <c r="E3111" s="152">
        <v>-1115.38623046875</v>
      </c>
    </row>
    <row r="3112" spans="1:5" ht="60">
      <c r="A3112" s="99" t="s">
        <v>6420</v>
      </c>
      <c r="B3112" s="109" t="s">
        <v>6421</v>
      </c>
      <c r="C3112" s="114"/>
      <c r="D3112" s="145">
        <v>-0.30706885457038879</v>
      </c>
      <c r="E3112" s="156">
        <v>-0.30706885457038879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692.00030517578125</v>
      </c>
      <c r="E3113" s="155">
        <v>692.00030517578125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5.9257850646972656</v>
      </c>
      <c r="E3114" s="149">
        <v>5.9257850646972656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0.52991974353790283</v>
      </c>
      <c r="E3115" s="156">
        <v>0.52991974353790283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8.2394442870281637E-5</v>
      </c>
      <c r="E3116" s="157">
        <v>8.2394442870281637E-5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170.78909301757813</v>
      </c>
      <c r="E3117" s="155">
        <v>170.78909301757813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352.67263793945313</v>
      </c>
      <c r="E3118" s="155">
        <v>352.67263793945313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1">
        <v>1105.89990234375</v>
      </c>
      <c r="E3119" s="152">
        <v>1105.89990234375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5.1733493804931641</v>
      </c>
      <c r="E3120" s="149">
        <v>5.1733493804931641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2544.83251953125</v>
      </c>
      <c r="E3121" s="152">
        <v>2544.83251953125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8">
        <v>-2.6559708118438721</v>
      </c>
      <c r="E3122" s="149">
        <v>-2.6559708118438721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120.45804595947266</v>
      </c>
      <c r="E3124" s="155">
        <v>120.45804595947266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18.033258438110352</v>
      </c>
      <c r="E3125" s="150">
        <v>18.033258438110352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0.14302720129489899</v>
      </c>
      <c r="E3126" s="156">
        <v>0.14302720129489899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2.4144144845195115E-5</v>
      </c>
      <c r="E3127" s="157">
        <v>2.4144144845195115E-5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169.09814453125</v>
      </c>
      <c r="E3128" s="155">
        <v>169.09814453125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420.00164794921875</v>
      </c>
      <c r="E3129" s="155">
        <v>420.00164794921875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1">
        <v>1105.89990234375</v>
      </c>
      <c r="E3130" s="152">
        <v>1105.89990234375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5.8888859748840332</v>
      </c>
      <c r="E3131" s="149">
        <v>5.8888859748840332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3009.088623046875</v>
      </c>
      <c r="E3132" s="151">
        <v>3009.088623046875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461.60018920898437</v>
      </c>
      <c r="E3133" s="155">
        <v>461.60018920898437</v>
      </c>
    </row>
    <row r="3134" spans="1:5" ht="60">
      <c r="A3134" s="99" t="s">
        <v>6464</v>
      </c>
      <c r="B3134" s="109" t="s">
        <v>6465</v>
      </c>
      <c r="C3134" s="114"/>
      <c r="D3134" s="138">
        <v>1.5302917957305908</v>
      </c>
      <c r="E3134" s="149">
        <v>1.5302917957305908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69.725357055664063</v>
      </c>
      <c r="E3135" s="150">
        <v>69.725357055664063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4.0679502487182617</v>
      </c>
      <c r="E3136" s="149">
        <v>4.0679502487182617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8.3750136196613312E-2</v>
      </c>
      <c r="E3137" s="156">
        <v>8.3750136196613312E-2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2.604643304948695E-5</v>
      </c>
      <c r="E3138" s="157">
        <v>2.604643304948695E-5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165.7662353515625</v>
      </c>
      <c r="E3139" s="155">
        <v>165.7662353515625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514.99798583984375</v>
      </c>
      <c r="E3140" s="155">
        <v>514.99798583984375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1">
        <v>1112.54150390625</v>
      </c>
      <c r="E3141" s="152">
        <v>1112.54150390625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6.3372292518615723</v>
      </c>
      <c r="E3142" s="149">
        <v>6.3372292518615723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3333.930419921875</v>
      </c>
      <c r="E3143" s="151">
        <v>3333.930419921875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786.4417724609375</v>
      </c>
      <c r="E3144" s="155">
        <v>786.4417724609375</v>
      </c>
    </row>
    <row r="3145" spans="1:5" ht="60">
      <c r="A3145" s="99" t="s">
        <v>6486</v>
      </c>
      <c r="B3145" s="109" t="s">
        <v>6487</v>
      </c>
      <c r="C3145" s="114"/>
      <c r="D3145" s="138">
        <v>1.8679258823394775</v>
      </c>
      <c r="E3145" s="149">
        <v>1.8679258823394775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52.212963104248047</v>
      </c>
      <c r="E3146" s="150">
        <v>52.212963104248047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2.8842461109161377</v>
      </c>
      <c r="E3147" s="149">
        <v>2.8842461109161377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8.4748171269893646E-2</v>
      </c>
      <c r="E3148" s="156">
        <v>8.4748171269893646E-2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3.0065437385928817E-5</v>
      </c>
      <c r="E3149" s="157">
        <v>3.0065437385928817E-5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1.470000147819519</v>
      </c>
      <c r="E3150" s="149">
        <v>1.470000147819519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148.39297485351562</v>
      </c>
      <c r="E3151" s="155">
        <v>148.39297485351562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769.698486328125</v>
      </c>
      <c r="E3152" s="155">
        <v>769.698486328125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7.4227557182312012</v>
      </c>
      <c r="E3153" s="149">
        <v>7.4227557182312012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2769.86328125</v>
      </c>
      <c r="E3154" s="152">
        <v>2769.86328125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222.37472534179687</v>
      </c>
      <c r="E3155" s="155">
        <v>222.37472534179687</v>
      </c>
    </row>
    <row r="3156" spans="1:5" ht="30">
      <c r="A3156" s="99" t="s">
        <v>6508</v>
      </c>
      <c r="B3156" s="109" t="s">
        <v>6509</v>
      </c>
      <c r="C3156" s="114"/>
      <c r="D3156" s="138">
        <v>1.0348638296127319</v>
      </c>
      <c r="E3156" s="149">
        <v>1.0348638296127319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0.76521205902099609</v>
      </c>
      <c r="E3157" s="156">
        <v>0.76521205902099609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2.0241212844848633</v>
      </c>
      <c r="E3158" s="149">
        <v>2.0241212844848633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2.8838815167546272E-2</v>
      </c>
      <c r="E3159" s="156">
        <v>2.8838815167546272E-2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1.4108508366916794E-5</v>
      </c>
      <c r="E3160" s="157">
        <v>1.4108508366916794E-5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93.52911376953125</v>
      </c>
      <c r="E3162" s="150">
        <v>93.52911376953125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741.21331787109375</v>
      </c>
      <c r="E3163" s="155">
        <v>741.21331787109375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7.4464778900146484</v>
      </c>
      <c r="E3164" s="149">
        <v>7.4464778900146484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2665.556884765625</v>
      </c>
      <c r="E3165" s="152">
        <v>2665.556884765625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118.06828308105469</v>
      </c>
      <c r="E3166" s="155">
        <v>118.06828308105469</v>
      </c>
    </row>
    <row r="3167" spans="1:5" ht="30">
      <c r="A3167" s="99" t="s">
        <v>6530</v>
      </c>
      <c r="B3167" s="109" t="s">
        <v>6531</v>
      </c>
      <c r="C3167" s="114"/>
      <c r="D3167" s="138">
        <v>1.0006488561630249</v>
      </c>
      <c r="E3167" s="149">
        <v>1.0006488561630249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0.46692979335784912</v>
      </c>
      <c r="E3168" s="156">
        <v>0.46692979335784912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2.0008277893066406</v>
      </c>
      <c r="E3169" s="149">
        <v>2.0008277893066406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2.4147074669599533E-2</v>
      </c>
      <c r="E3170" s="156">
        <v>2.4147074669599533E-2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1.2059443179168738E-5</v>
      </c>
      <c r="E3171" s="157">
        <v>1.2059443179168738E-5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3.880000114440918</v>
      </c>
      <c r="E3172" s="149">
        <v>3.880000114440918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247.61396789550781</v>
      </c>
      <c r="E3173" s="155">
        <v>247.61396789550781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46.309497833251953</v>
      </c>
      <c r="E3174" s="150">
        <v>46.309497833251953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7.3857383728027344</v>
      </c>
      <c r="E3175" s="149">
        <v>7.3857383728027344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2960.06982421875</v>
      </c>
      <c r="E3176" s="152">
        <v>2960.06982421875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412.58126831054687</v>
      </c>
      <c r="E3177" s="155">
        <v>412.58126831054687</v>
      </c>
    </row>
    <row r="3178" spans="1:5" ht="30">
      <c r="A3178" s="99" t="s">
        <v>6552</v>
      </c>
      <c r="B3178" s="109" t="s">
        <v>6553</v>
      </c>
      <c r="C3178" s="114"/>
      <c r="D3178" s="138">
        <v>1.1045553684234619</v>
      </c>
      <c r="E3178" s="149">
        <v>1.1045553684234619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1.6369442939758301</v>
      </c>
      <c r="E3179" s="149">
        <v>1.6369442939758301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2.0597231388092041</v>
      </c>
      <c r="E3180" s="149">
        <v>2.0597231388092041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3.8446739315986633E-2</v>
      </c>
      <c r="E3181" s="156">
        <v>3.8446739315986633E-2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1.807998341973871E-5</v>
      </c>
      <c r="E3182" s="157">
        <v>1.807998341973871E-5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3.880000114440918</v>
      </c>
      <c r="E3183" s="149">
        <v>3.880000114440918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247.61396789550781</v>
      </c>
      <c r="E3184" s="155">
        <v>247.61396789550781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769.698486328125</v>
      </c>
      <c r="E3185" s="155">
        <v>769.698486328125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7.3857383728027344</v>
      </c>
      <c r="E3186" s="149">
        <v>7.3857383728027344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2960.06982421875</v>
      </c>
      <c r="E3187" s="152">
        <v>2960.06982421875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412.58126831054687</v>
      </c>
      <c r="E3188" s="155">
        <v>412.58126831054687</v>
      </c>
    </row>
    <row r="3189" spans="1:5" ht="30">
      <c r="A3189" s="99" t="s">
        <v>6574</v>
      </c>
      <c r="B3189" s="109" t="s">
        <v>6575</v>
      </c>
      <c r="C3189" s="114"/>
      <c r="D3189" s="138">
        <v>1.1045553684234619</v>
      </c>
      <c r="E3189" s="149">
        <v>1.1045553684234619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1.6369442939758301</v>
      </c>
      <c r="E3190" s="149">
        <v>1.6369442939758301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2.0597231388092041</v>
      </c>
      <c r="E3191" s="149">
        <v>2.0597231388092041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3.8446739315986633E-2</v>
      </c>
      <c r="E3192" s="156">
        <v>3.8446739315986633E-2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1.807998341973871E-5</v>
      </c>
      <c r="E3193" s="157">
        <v>1.807998341973871E-5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1.470000147819519</v>
      </c>
      <c r="E3194" s="149">
        <v>1.470000147819519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148.39297485351562</v>
      </c>
      <c r="E3195" s="155">
        <v>148.39297485351562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28.48515510559082</v>
      </c>
      <c r="E3196" s="150">
        <v>28.48515510559082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7.4227557182312012</v>
      </c>
      <c r="E3197" s="149">
        <v>7.4227557182312012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2769.86328125</v>
      </c>
      <c r="E3198" s="152">
        <v>2769.86328125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222.37472534179687</v>
      </c>
      <c r="E3199" s="155">
        <v>222.37472534179687</v>
      </c>
    </row>
    <row r="3200" spans="1:5" ht="30">
      <c r="A3200" s="99" t="s">
        <v>6596</v>
      </c>
      <c r="B3200" s="109" t="s">
        <v>6597</v>
      </c>
      <c r="C3200" s="114"/>
      <c r="D3200" s="138">
        <v>1.0348638296127319</v>
      </c>
      <c r="E3200" s="149">
        <v>1.0348638296127319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0.76521205902099609</v>
      </c>
      <c r="E3201" s="156">
        <v>0.76521205902099609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2.0241212844848633</v>
      </c>
      <c r="E3202" s="149">
        <v>2.0241212844848633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2.8838815167546272E-2</v>
      </c>
      <c r="E3203" s="156">
        <v>2.8838815167546272E-2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1.4108508366916794E-5</v>
      </c>
      <c r="E3204" s="157">
        <v>1.4108508366916794E-5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1.470000147819519</v>
      </c>
      <c r="E3205" s="149">
        <v>1.470000147819519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148.39297485351562</v>
      </c>
      <c r="E3206" s="155">
        <v>148.39297485351562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741.21331787109375</v>
      </c>
      <c r="E3207" s="155">
        <v>741.21331787109375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7.4227557182312012</v>
      </c>
      <c r="E3208" s="149">
        <v>7.4227557182312012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2769.86328125</v>
      </c>
      <c r="E3209" s="152">
        <v>2769.86328125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222.37472534179687</v>
      </c>
      <c r="E3210" s="155">
        <v>222.37472534179687</v>
      </c>
    </row>
    <row r="3211" spans="1:5" ht="30">
      <c r="A3211" s="99" t="s">
        <v>6618</v>
      </c>
      <c r="B3211" s="109" t="s">
        <v>6619</v>
      </c>
      <c r="C3211" s="114"/>
      <c r="D3211" s="138">
        <v>1.0348638296127319</v>
      </c>
      <c r="E3211" s="149">
        <v>1.0348638296127319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0.76521205902099609</v>
      </c>
      <c r="E3212" s="156">
        <v>0.76521205902099609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2.0241212844848633</v>
      </c>
      <c r="E3213" s="149">
        <v>2.0241212844848633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2.8838815167546272E-2</v>
      </c>
      <c r="E3214" s="156">
        <v>2.8838815167546272E-2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1.4108508366916794E-5</v>
      </c>
      <c r="E3215" s="157">
        <v>1.4108508366916794E-5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709.8468017578125</v>
      </c>
      <c r="E3218" s="155">
        <v>709.8468017578125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7.4857931137084961</v>
      </c>
      <c r="E3219" s="149">
        <v>7.4857931137084961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2519.40966796875</v>
      </c>
      <c r="E3220" s="152">
        <v>2519.40966796875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-28.078790664672852</v>
      </c>
      <c r="E3221" s="150">
        <v>-28.078790664672852</v>
      </c>
    </row>
    <row r="3222" spans="1:5" ht="30">
      <c r="A3222" s="99" t="s">
        <v>6640</v>
      </c>
      <c r="B3222" s="109" t="s">
        <v>6641</v>
      </c>
      <c r="C3222" s="114"/>
      <c r="D3222" s="145">
        <v>0.95601993799209595</v>
      </c>
      <c r="E3222" s="156">
        <v>0.95601993799209595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0.18941414356231689</v>
      </c>
      <c r="E3223" s="156">
        <v>0.18941414356231689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93.52911376953125</v>
      </c>
      <c r="E3228" s="150">
        <v>93.52911376953125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31.366498947143555</v>
      </c>
      <c r="E3229" s="150">
        <v>31.366498947143555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7.4464778900146484</v>
      </c>
      <c r="E3230" s="149">
        <v>7.4464778900146484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2665.556884765625</v>
      </c>
      <c r="E3231" s="152">
        <v>2665.556884765625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118.06828308105469</v>
      </c>
      <c r="E3232" s="155">
        <v>118.06828308105469</v>
      </c>
    </row>
    <row r="3233" spans="1:5" ht="30">
      <c r="A3233" s="99" t="s">
        <v>6662</v>
      </c>
      <c r="B3233" s="109" t="s">
        <v>6663</v>
      </c>
      <c r="C3233" s="114"/>
      <c r="D3233" s="138">
        <v>1.0006488561630249</v>
      </c>
      <c r="E3233" s="149">
        <v>1.0006488561630249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0.46692979335784912</v>
      </c>
      <c r="E3234" s="156">
        <v>0.46692979335784912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2.0008277893066406</v>
      </c>
      <c r="E3235" s="149">
        <v>2.0008277893066406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2.4147074669599533E-2</v>
      </c>
      <c r="E3236" s="156">
        <v>2.4147074669599533E-2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1.2059443179168738E-5</v>
      </c>
      <c r="E3237" s="157">
        <v>1.2059443179168738E-5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21.709840774536133</v>
      </c>
      <c r="E3240" s="150">
        <v>21.709840774536133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7.4857931137084961</v>
      </c>
      <c r="E3241" s="149">
        <v>7.4857931137084961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2519.40966796875</v>
      </c>
      <c r="E3242" s="152">
        <v>2519.40966796875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-28.078790664672852</v>
      </c>
      <c r="E3243" s="150">
        <v>-28.078790664672852</v>
      </c>
    </row>
    <row r="3244" spans="1:5" ht="30">
      <c r="A3244" s="99" t="s">
        <v>6684</v>
      </c>
      <c r="B3244" s="109" t="s">
        <v>6685</v>
      </c>
      <c r="C3244" s="114"/>
      <c r="D3244" s="145">
        <v>0.95601993799209595</v>
      </c>
      <c r="E3244" s="156">
        <v>0.95601993799209595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0.18941414356231689</v>
      </c>
      <c r="E3245" s="156">
        <v>0.18941414356231689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93.52911376953125</v>
      </c>
      <c r="E3250" s="150">
        <v>93.52911376953125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709.8468017578125</v>
      </c>
      <c r="E3251" s="155">
        <v>709.8468017578125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7.4464778900146484</v>
      </c>
      <c r="E3252" s="149">
        <v>7.4464778900146484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2665.556884765625</v>
      </c>
      <c r="E3253" s="152">
        <v>2665.556884765625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118.06828308105469</v>
      </c>
      <c r="E3254" s="155">
        <v>118.06828308105469</v>
      </c>
    </row>
    <row r="3255" spans="1:5" ht="30">
      <c r="A3255" s="99" t="s">
        <v>6706</v>
      </c>
      <c r="B3255" s="109" t="s">
        <v>6707</v>
      </c>
      <c r="C3255" s="114"/>
      <c r="D3255" s="138">
        <v>1.0006488561630249</v>
      </c>
      <c r="E3255" s="149">
        <v>1.0006488561630249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0.46692979335784912</v>
      </c>
      <c r="E3256" s="156">
        <v>0.46692979335784912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2.0008277893066406</v>
      </c>
      <c r="E3257" s="149">
        <v>2.0008277893066406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2.4147074669599533E-2</v>
      </c>
      <c r="E3258" s="156">
        <v>2.4147074669599533E-2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1.2059443179168738E-5</v>
      </c>
      <c r="E3259" s="157">
        <v>1.2059443179168738E-5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688.40911865234375</v>
      </c>
      <c r="E3262" s="155">
        <v>688.40911865234375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7.6487665176391602</v>
      </c>
      <c r="E3263" s="149">
        <v>7.6487665176391602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2420.90576171875</v>
      </c>
      <c r="E3264" s="152">
        <v>2420.90576171875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-126.58281707763672</v>
      </c>
      <c r="E3265" s="155">
        <v>-126.58281707763672</v>
      </c>
    </row>
    <row r="3266" spans="1:5" ht="30">
      <c r="A3266" s="99" t="s">
        <v>6728</v>
      </c>
      <c r="B3266" s="109" t="s">
        <v>6729</v>
      </c>
      <c r="C3266" s="114"/>
      <c r="D3266" s="145">
        <v>0.93226677179336548</v>
      </c>
      <c r="E3266" s="156">
        <v>0.93226677179336548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7.1397244930267334E-2</v>
      </c>
      <c r="E3267" s="156">
        <v>7.1397244930267334E-2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19512.462890625</v>
      </c>
      <c r="E3273" s="151">
        <v>19512.462890625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39024.92578125</v>
      </c>
      <c r="E3284" s="151">
        <v>39024.92578125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688.13702392578125</v>
      </c>
      <c r="E3295" s="155">
        <v>688.13702392578125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7.4857931137084961</v>
      </c>
      <c r="E3296" s="149">
        <v>7.4857931137084961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2519.40966796875</v>
      </c>
      <c r="E3297" s="152">
        <v>2519.40966796875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-28.078790664672852</v>
      </c>
      <c r="E3298" s="150">
        <v>-28.078790664672852</v>
      </c>
    </row>
    <row r="3299" spans="1:5" ht="30">
      <c r="A3299" s="99" t="s">
        <v>6794</v>
      </c>
      <c r="B3299" s="109" t="s">
        <v>6795</v>
      </c>
      <c r="C3299" s="114"/>
      <c r="D3299" s="145">
        <v>0.95601993799209595</v>
      </c>
      <c r="E3299" s="156">
        <v>0.95601993799209595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0.18941414356231689</v>
      </c>
      <c r="E3300" s="156">
        <v>0.18941414356231689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48.612186431884766</v>
      </c>
      <c r="E3305" s="150">
        <v>48.612186431884766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44">
        <v>127.87100982666016</v>
      </c>
      <c r="E3306" s="155">
        <v>127.87100982666016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0.68580293655395508</v>
      </c>
      <c r="E3307" s="156">
        <v>0.68580293655395508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203.495361328125</v>
      </c>
      <c r="E3308" s="155">
        <v>203.495361328125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-2343.9931640625</v>
      </c>
      <c r="E3309" s="152">
        <v>-2343.9931640625</v>
      </c>
    </row>
    <row r="3310" spans="1:5" ht="30">
      <c r="A3310" s="99" t="s">
        <v>6816</v>
      </c>
      <c r="B3310" s="109" t="s">
        <v>6817</v>
      </c>
      <c r="C3310" s="114"/>
      <c r="D3310" s="145">
        <v>-1.5203559771180153E-2</v>
      </c>
      <c r="E3310" s="156">
        <v>-1.5203559771180153E-2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988.66925048828125</v>
      </c>
      <c r="E3311" s="155">
        <v>988.66925048828125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4.1804952621459961</v>
      </c>
      <c r="E3312" s="149">
        <v>4.1804952621459961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0.63945716619491577</v>
      </c>
      <c r="E3313" s="156">
        <v>0.63945716619491577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5.5932026589289308E-4</v>
      </c>
      <c r="E3314" s="159">
        <v>5.5932026589289308E-4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11.287195205688477</v>
      </c>
      <c r="E3315" s="150">
        <v>11.287195205688477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45.799346923828125</v>
      </c>
      <c r="E3316" s="150">
        <v>45.799346923828125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861.90203857421875</v>
      </c>
      <c r="E3317" s="155">
        <v>861.90203857421875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0.64862698316574097</v>
      </c>
      <c r="E3318" s="156">
        <v>0.64862698316574097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192.70819091796875</v>
      </c>
      <c r="E3319" s="155">
        <v>192.70819091796875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-2354.7802734375</v>
      </c>
      <c r="E3320" s="152">
        <v>-2354.7802734375</v>
      </c>
    </row>
    <row r="3321" spans="1:5" ht="60">
      <c r="A3321" s="99" t="s">
        <v>6838</v>
      </c>
      <c r="B3321" s="109" t="s">
        <v>6839</v>
      </c>
      <c r="C3321" s="114"/>
      <c r="D3321" s="145">
        <v>-0.29748335480690002</v>
      </c>
      <c r="E3321" s="156">
        <v>-0.29748335480690002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990.3714599609375</v>
      </c>
      <c r="E3322" s="155">
        <v>990.3714599609375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4.1770977973937988</v>
      </c>
      <c r="E3323" s="149">
        <v>4.1770977973937988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0.63678872585296631</v>
      </c>
      <c r="E3324" s="156">
        <v>0.63678872585296631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5.8725249255076051E-4</v>
      </c>
      <c r="E3325" s="159">
        <v>5.8725249255076051E-4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45.24847412109375</v>
      </c>
      <c r="E3327" s="150">
        <v>45.24847412109375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861.90203857421875</v>
      </c>
      <c r="E3328" s="155">
        <v>861.90203857421875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0.64187109470367432</v>
      </c>
      <c r="E3329" s="156">
        <v>0.64187109470367432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189.45379638671875</v>
      </c>
      <c r="E3330" s="155">
        <v>189.45379638671875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-2358.03466796875</v>
      </c>
      <c r="E3331" s="152">
        <v>-2358.03466796875</v>
      </c>
    </row>
    <row r="3332" spans="1:5" ht="45">
      <c r="A3332" s="99" t="s">
        <v>6860</v>
      </c>
      <c r="B3332" s="109" t="s">
        <v>6861</v>
      </c>
      <c r="C3332" s="114"/>
      <c r="D3332" s="145">
        <v>-6.1267692595720291E-2</v>
      </c>
      <c r="E3332" s="156">
        <v>-6.1267692595720291E-2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990.1324462890625</v>
      </c>
      <c r="E3333" s="155">
        <v>990.1324462890625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4.1795587539672852</v>
      </c>
      <c r="E3334" s="149">
        <v>4.1795587539672852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0.63557684421539307</v>
      </c>
      <c r="E3335" s="156">
        <v>0.63557684421539307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5.9282552683725953E-4</v>
      </c>
      <c r="E3336" s="159">
        <v>5.9282552683725953E-4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48.64813232421875</v>
      </c>
      <c r="E3338" s="150">
        <v>48.64813232421875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44">
        <v>128.40786743164062</v>
      </c>
      <c r="E3339" s="155">
        <v>128.40786743164062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0.68626970052719116</v>
      </c>
      <c r="E3340" s="156">
        <v>0.68626970052719116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203.64555358886719</v>
      </c>
      <c r="E3341" s="155">
        <v>203.64555358886719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-2343.843017578125</v>
      </c>
      <c r="E3342" s="152">
        <v>-2343.843017578125</v>
      </c>
    </row>
    <row r="3343" spans="1:5" ht="45">
      <c r="A3343" s="99" t="s">
        <v>6882</v>
      </c>
      <c r="B3343" s="109" t="s">
        <v>6883</v>
      </c>
      <c r="C3343" s="114"/>
      <c r="D3343" s="145">
        <v>-1.5140040777623653E-2</v>
      </c>
      <c r="E3343" s="156">
        <v>-1.5140040777623653E-2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988.65338134765625</v>
      </c>
      <c r="E3344" s="155">
        <v>988.65338134765625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0.63949775695800781</v>
      </c>
      <c r="E3346" s="156">
        <v>0.63949775695800781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5.5897940183058381E-4</v>
      </c>
      <c r="E3347" s="159">
        <v>5.5897940183058381E-4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0.53685784339904785</v>
      </c>
      <c r="E3350" s="156">
        <v>0.53685784339904785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730.52276611328125</v>
      </c>
      <c r="E3361" s="155">
        <v>730.52276611328125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7.6549386978149414</v>
      </c>
      <c r="E3362" s="149">
        <v>7.6549386978149414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2422.87158203125</v>
      </c>
      <c r="E3363" s="152">
        <v>2422.87158203125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-124.61695861816406</v>
      </c>
      <c r="E3364" s="155">
        <v>-124.61695861816406</v>
      </c>
    </row>
    <row r="3365" spans="1:5" ht="45">
      <c r="A3365" s="99" t="s">
        <v>6926</v>
      </c>
      <c r="B3365" s="109" t="s">
        <v>6927</v>
      </c>
      <c r="C3365" s="114"/>
      <c r="D3365" s="145">
        <v>0.93308818340301514</v>
      </c>
      <c r="E3365" s="156">
        <v>0.93308818340301514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7.1334399282932281E-2</v>
      </c>
      <c r="E3366" s="156">
        <v>7.1334399282932281E-2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11.065876960754395</v>
      </c>
      <c r="E3370" s="150">
        <v>11.065876960754395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61.712909698486328</v>
      </c>
      <c r="E3371" s="150">
        <v>61.712909698486328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861.90203857421875</v>
      </c>
      <c r="E3372" s="155">
        <v>861.90203857421875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0.85207980871200562</v>
      </c>
      <c r="E3373" s="156">
        <v>0.85207980871200562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259.21798706054687</v>
      </c>
      <c r="E3374" s="155">
        <v>259.21798706054687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-2288.2705078125</v>
      </c>
      <c r="E3375" s="152">
        <v>-2288.2705078125</v>
      </c>
    </row>
    <row r="3376" spans="1:5" ht="60">
      <c r="A3376" s="99" t="s">
        <v>6948</v>
      </c>
      <c r="B3376" s="109" t="s">
        <v>6949</v>
      </c>
      <c r="C3376" s="114"/>
      <c r="D3376" s="145">
        <v>-0.26177212595939636</v>
      </c>
      <c r="E3376" s="156">
        <v>-0.26177212595939636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982.79638671875</v>
      </c>
      <c r="E3377" s="155">
        <v>982.79638671875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4.1829376220703125</v>
      </c>
      <c r="E3378" s="149">
        <v>4.1829376220703125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0.65349245071411133</v>
      </c>
      <c r="E3379" s="156">
        <v>0.65349245071411133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4.5481816050596535E-4</v>
      </c>
      <c r="E3380" s="159">
        <v>4.5481816050596535E-4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64.51544189453125</v>
      </c>
      <c r="E3382" s="150">
        <v>64.51544189453125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44">
        <v>106.16115570068359</v>
      </c>
      <c r="E3383" s="155">
        <v>106.16115570068359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0.88751572370529175</v>
      </c>
      <c r="E3384" s="156">
        <v>0.88751572370529175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270.0782470703125</v>
      </c>
      <c r="E3385" s="155">
        <v>270.0782470703125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-2277.41015625</v>
      </c>
      <c r="E3386" s="152">
        <v>-2277.41015625</v>
      </c>
    </row>
    <row r="3387" spans="1:5" ht="60">
      <c r="A3387" s="99" t="s">
        <v>6970</v>
      </c>
      <c r="B3387" s="109" t="s">
        <v>6971</v>
      </c>
      <c r="C3387" s="114"/>
      <c r="D3387" s="145">
        <v>-4.7018732875585556E-2</v>
      </c>
      <c r="E3387" s="156">
        <v>-4.7018732875585556E-2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0.65549713373184204</v>
      </c>
      <c r="E3390" s="156">
        <v>0.65549713373184204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4.3640757212415338E-4</v>
      </c>
      <c r="E3391" s="159">
        <v>4.3640757212415338E-4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10.848898887634277</v>
      </c>
      <c r="E3392" s="150">
        <v>10.848898887634277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84.497810363769531</v>
      </c>
      <c r="E3393" s="150">
        <v>84.497810363769531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861.90203857421875</v>
      </c>
      <c r="E3394" s="155">
        <v>861.90203857421875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1.1278023719787598</v>
      </c>
      <c r="E3395" s="149">
        <v>1.1278023719787598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354.6534423828125</v>
      </c>
      <c r="E3396" s="155">
        <v>354.6534423828125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-2192.835205078125</v>
      </c>
      <c r="E3397" s="152">
        <v>-2192.835205078125</v>
      </c>
    </row>
    <row r="3398" spans="1:5" ht="60">
      <c r="A3398" s="99" t="s">
        <v>6992</v>
      </c>
      <c r="B3398" s="109" t="s">
        <v>6993</v>
      </c>
      <c r="C3398" s="114"/>
      <c r="D3398" s="145">
        <v>-0.21173703670501709</v>
      </c>
      <c r="E3398" s="156">
        <v>-0.21173703670501709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969.42724609375</v>
      </c>
      <c r="E3399" s="155">
        <v>969.42724609375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4.1975774765014648</v>
      </c>
      <c r="E3400" s="149">
        <v>4.1975774765014648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0.67094790935516357</v>
      </c>
      <c r="E3401" s="156">
        <v>0.67094790935516357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3.3609775709919631E-4</v>
      </c>
      <c r="E3402" s="159">
        <v>3.3609775709919631E-4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1.4411770105361938</v>
      </c>
      <c r="E3403" s="149">
        <v>1.4411770105361938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87.296783447265625</v>
      </c>
      <c r="E3404" s="150">
        <v>87.296783447265625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74.794647216796875</v>
      </c>
      <c r="E3405" s="150">
        <v>74.794647216796875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1.161196231842041</v>
      </c>
      <c r="E3406" s="149">
        <v>1.161196231842041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365.6668701171875</v>
      </c>
      <c r="E3407" s="155">
        <v>365.6668701171875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-2181.82177734375</v>
      </c>
      <c r="E3408" s="152">
        <v>-2181.82177734375</v>
      </c>
    </row>
    <row r="3409" spans="1:5" ht="60">
      <c r="A3409" s="99" t="s">
        <v>7014</v>
      </c>
      <c r="B3409" s="109" t="s">
        <v>7015</v>
      </c>
      <c r="C3409" s="114"/>
      <c r="D3409" s="145">
        <v>-4.3218832463026047E-2</v>
      </c>
      <c r="E3409" s="156">
        <v>-4.3218832463026047E-2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967.1759033203125</v>
      </c>
      <c r="E3410" s="155">
        <v>967.1759033203125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4.2020606994628906</v>
      </c>
      <c r="E3411" s="149">
        <v>4.2020606994628906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0.67209649085998535</v>
      </c>
      <c r="E3412" s="156">
        <v>0.67209649085998535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3.2491656020283699E-4</v>
      </c>
      <c r="E3413" s="159">
        <v>3.2491656020283699E-4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10.636176109313965</v>
      </c>
      <c r="E3414" s="150">
        <v>10.636176109313965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104.4559326171875</v>
      </c>
      <c r="E3415" s="155">
        <v>104.4559326171875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861.90203857421875</v>
      </c>
      <c r="E3416" s="155">
        <v>861.90203857421875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1.3563233613967896</v>
      </c>
      <c r="E3417" s="149">
        <v>1.3563233613967896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438.60470581054687</v>
      </c>
      <c r="E3418" s="155">
        <v>438.60470581054687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-2108.8837890625</v>
      </c>
      <c r="E3419" s="152">
        <v>-2108.8837890625</v>
      </c>
    </row>
    <row r="3420" spans="1:5" ht="60">
      <c r="A3420" s="99" t="s">
        <v>7036</v>
      </c>
      <c r="B3420" s="109" t="s">
        <v>7037</v>
      </c>
      <c r="C3420" s="114"/>
      <c r="D3420" s="145">
        <v>-0.16760018467903137</v>
      </c>
      <c r="E3420" s="156">
        <v>-0.16760018467903137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955.59429931640625</v>
      </c>
      <c r="E3421" s="155">
        <v>955.59429931640625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4.2187576293945313</v>
      </c>
      <c r="E3422" s="149">
        <v>4.2187576293945313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0.68056225776672363</v>
      </c>
      <c r="E3423" s="156">
        <v>0.68056225776672363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2.697044110391289E-4</v>
      </c>
      <c r="E3424" s="159">
        <v>2.697044110391289E-4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3.8039212226867676</v>
      </c>
      <c r="E3425" s="149">
        <v>3.8039212226867676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107.25998687744141</v>
      </c>
      <c r="E3426" s="155">
        <v>107.25998687744141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46.309497833251953</v>
      </c>
      <c r="E3427" s="150">
        <v>46.309497833251953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1.3881263732910156</v>
      </c>
      <c r="E3428" s="149">
        <v>1.3881263732910156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449.9345703125</v>
      </c>
      <c r="E3429" s="155">
        <v>449.9345703125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-2097.553955078125</v>
      </c>
      <c r="E3430" s="152">
        <v>-2097.553955078125</v>
      </c>
    </row>
    <row r="3431" spans="1:5" ht="60">
      <c r="A3431" s="99" t="s">
        <v>7058</v>
      </c>
      <c r="B3431" s="109" t="s">
        <v>7059</v>
      </c>
      <c r="C3431" s="114"/>
      <c r="D3431" s="145">
        <v>-6.8747483193874359E-2</v>
      </c>
      <c r="E3431" s="156">
        <v>-6.8747483193874359E-2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953.17852783203125</v>
      </c>
      <c r="E3432" s="155">
        <v>953.17852783203125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4.2240853309631348</v>
      </c>
      <c r="E3433" s="149">
        <v>4.2240853309631348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0.68112760782241821</v>
      </c>
      <c r="E3434" s="156">
        <v>0.68112760782241821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2.6202425942756236E-4</v>
      </c>
      <c r="E3435" s="159">
        <v>2.6202425942756236E-4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3.8039214611053467</v>
      </c>
      <c r="E3436" s="149">
        <v>3.8039214611053467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246.99845886230469</v>
      </c>
      <c r="E3437" s="155">
        <v>246.99845886230469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46.309497833251953</v>
      </c>
      <c r="E3438" s="150">
        <v>46.309497833251953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7.3928313255310059</v>
      </c>
      <c r="E3439" s="149">
        <v>7.3928313255310059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2959.06982421875</v>
      </c>
      <c r="E3440" s="152">
        <v>2959.06982421875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411.581298828125</v>
      </c>
      <c r="E3441" s="155">
        <v>411.581298828125</v>
      </c>
    </row>
    <row r="3442" spans="1:5" ht="45">
      <c r="A3442" s="99" t="s">
        <v>7080</v>
      </c>
      <c r="B3442" s="109" t="s">
        <v>7081</v>
      </c>
      <c r="C3442" s="114"/>
      <c r="D3442" s="138">
        <v>1.1044048070907593</v>
      </c>
      <c r="E3442" s="149">
        <v>1.1044048070907593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1.6064023971557617</v>
      </c>
      <c r="E3443" s="149">
        <v>1.6064023971557617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2.0580458641052246</v>
      </c>
      <c r="E3444" s="149">
        <v>2.0580458641052246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3.8375038653612137E-2</v>
      </c>
      <c r="E3445" s="156">
        <v>3.8375038653612137E-2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1.805567808332853E-5</v>
      </c>
      <c r="E3446" s="157">
        <v>1.805567808332853E-5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1.4411765336990356</v>
      </c>
      <c r="E3447" s="149">
        <v>1.4411765336990356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147.79000854492187</v>
      </c>
      <c r="E3448" s="155">
        <v>147.79000854492187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28.48515510559082</v>
      </c>
      <c r="E3449" s="150">
        <v>28.48515510559082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7.4294075965881348</v>
      </c>
      <c r="E3450" s="149">
        <v>7.4294075965881348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2768.86328125</v>
      </c>
      <c r="E3451" s="152">
        <v>2768.86328125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221.37477111816406</v>
      </c>
      <c r="E3452" s="155">
        <v>221.37477111816406</v>
      </c>
    </row>
    <row r="3453" spans="1:5" ht="45">
      <c r="A3453" s="99" t="s">
        <v>7102</v>
      </c>
      <c r="B3453" s="109" t="s">
        <v>7103</v>
      </c>
      <c r="C3453" s="114"/>
      <c r="D3453" s="138">
        <v>1.034792423248291</v>
      </c>
      <c r="E3453" s="149">
        <v>1.034792423248291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0.75115084648132324</v>
      </c>
      <c r="E3454" s="156">
        <v>0.75115084648132324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2.0223376750946045</v>
      </c>
      <c r="E3455" s="149">
        <v>2.0223376750946045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2.8777793049812317E-2</v>
      </c>
      <c r="E3456" s="156">
        <v>2.8777793049812317E-2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1.4086105693422724E-5</v>
      </c>
      <c r="E3457" s="157">
        <v>1.4086105693422724E-5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92.9300537109375</v>
      </c>
      <c r="E3459" s="150">
        <v>92.9300537109375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31.366498947143555</v>
      </c>
      <c r="E3460" s="150">
        <v>31.366498947143555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7.4527716636657715</v>
      </c>
      <c r="E3461" s="149">
        <v>7.4527716636657715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2664.556884765625</v>
      </c>
      <c r="E3462" s="152">
        <v>2664.556884765625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117.06832885742187</v>
      </c>
      <c r="E3463" s="155">
        <v>117.06832885742187</v>
      </c>
    </row>
    <row r="3464" spans="1:5" ht="45">
      <c r="A3464" s="99" t="s">
        <v>7124</v>
      </c>
      <c r="B3464" s="109" t="s">
        <v>7125</v>
      </c>
      <c r="C3464" s="114"/>
      <c r="D3464" s="138">
        <v>1.0005855560302734</v>
      </c>
      <c r="E3464" s="149">
        <v>1.0005855560302734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0.45845186710357666</v>
      </c>
      <c r="E3465" s="156">
        <v>0.45845186710357666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1.9990731477737427</v>
      </c>
      <c r="E3466" s="149">
        <v>1.9990731477737427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2.4090185761451721E-2</v>
      </c>
      <c r="E3467" s="156">
        <v>2.4090185761451721E-2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1.2038782188028563E-5</v>
      </c>
      <c r="E3468" s="157">
        <v>1.2038782188028563E-5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21.709840774536133</v>
      </c>
      <c r="E3471" s="150">
        <v>21.709840774536133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7.4915375709533691</v>
      </c>
      <c r="E3472" s="149">
        <v>7.4915375709533691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2518.40966796875</v>
      </c>
      <c r="E3473" s="152">
        <v>2518.40966796875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-29.07874870300293</v>
      </c>
      <c r="E3474" s="150">
        <v>-29.07874870300293</v>
      </c>
    </row>
    <row r="3475" spans="1:5" ht="45">
      <c r="A3475" s="99" t="s">
        <v>7146</v>
      </c>
      <c r="B3475" s="109" t="s">
        <v>7147</v>
      </c>
      <c r="C3475" s="114"/>
      <c r="D3475" s="145">
        <v>0.95594406127929688</v>
      </c>
      <c r="E3475" s="156">
        <v>0.95594406127929688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0.18594452738761902</v>
      </c>
      <c r="E3476" s="156">
        <v>0.18594452738761902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35.779994964599609</v>
      </c>
      <c r="E3480" s="150">
        <v>35.779994964599609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324.9996337890625</v>
      </c>
      <c r="E3481" s="155">
        <v>324.9996337890625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942.90985107421875</v>
      </c>
      <c r="E3482" s="155">
        <v>942.90985107421875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6.5461082458496094</v>
      </c>
      <c r="E3483" s="149">
        <v>6.5461082458496094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3041.04443359375</v>
      </c>
      <c r="E3484" s="151">
        <v>3041.04443359375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493.555908203125</v>
      </c>
      <c r="E3485" s="155">
        <v>493.555908203125</v>
      </c>
    </row>
    <row r="3486" spans="1:5" ht="75">
      <c r="A3486" s="99" t="s">
        <v>7168</v>
      </c>
      <c r="B3486" s="109" t="s">
        <v>7169</v>
      </c>
      <c r="C3486" s="114"/>
      <c r="D3486" s="138">
        <v>1.1365517377853394</v>
      </c>
      <c r="E3486" s="149">
        <v>1.1365517377853394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14.08564567565918</v>
      </c>
      <c r="E3487" s="150">
        <v>14.08564567565918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2.5566575527191162</v>
      </c>
      <c r="E3488" s="149">
        <v>2.5566575527191162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5.0837043672800064E-2</v>
      </c>
      <c r="E3489" s="156">
        <v>5.0837043672800064E-2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2.1098443539813161E-5</v>
      </c>
      <c r="E3490" s="157">
        <v>2.1098443539813161E-5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35.425743103027344</v>
      </c>
      <c r="E3491" s="150">
        <v>35.425743103027344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511.00265502929687</v>
      </c>
      <c r="E3492" s="155">
        <v>511.00265502929687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942.90985107421875</v>
      </c>
      <c r="E3493" s="155">
        <v>942.90985107421875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7.1850342750549316</v>
      </c>
      <c r="E3494" s="149">
        <v>7.1850342750549316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3475.947021484375</v>
      </c>
      <c r="E3495" s="151">
        <v>3475.947021484375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928.4583740234375</v>
      </c>
      <c r="E3496" s="155">
        <v>928.4583740234375</v>
      </c>
    </row>
    <row r="3497" spans="1:5" ht="75">
      <c r="A3497" s="99" t="s">
        <v>7190</v>
      </c>
      <c r="B3497" s="109" t="s">
        <v>7191</v>
      </c>
      <c r="C3497" s="114"/>
      <c r="D3497" s="138">
        <v>1.3848563432693481</v>
      </c>
      <c r="E3497" s="149">
        <v>1.3848563432693481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9">
        <v>10.048851013183594</v>
      </c>
      <c r="E3498" s="150">
        <v>10.048851013183594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2.253709077835083</v>
      </c>
      <c r="E3499" s="149">
        <v>2.253709077835083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7.0799142122268677E-2</v>
      </c>
      <c r="E3500" s="156">
        <v>7.0799142122268677E-2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2.9100425308570266E-5</v>
      </c>
      <c r="E3501" s="157">
        <v>2.9100425308570266E-5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169.09814453125</v>
      </c>
      <c r="E3502" s="155">
        <v>169.09814453125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418.00100708007812</v>
      </c>
      <c r="E3503" s="155">
        <v>418.00100708007812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1">
        <v>1110.0084228515625</v>
      </c>
      <c r="E3504" s="152">
        <v>1110.0084228515625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5.8769316673278809</v>
      </c>
      <c r="E3505" s="149">
        <v>5.8769316673278809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3000.81689453125</v>
      </c>
      <c r="E3506" s="151">
        <v>3000.81689453125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453.3282470703125</v>
      </c>
      <c r="E3507" s="155">
        <v>453.3282470703125</v>
      </c>
    </row>
    <row r="3508" spans="1:5" ht="75">
      <c r="A3508" s="99" t="s">
        <v>7212</v>
      </c>
      <c r="B3508" s="109" t="s">
        <v>7213</v>
      </c>
      <c r="C3508" s="114"/>
      <c r="D3508" s="138">
        <v>1.5207202434539795</v>
      </c>
      <c r="E3508" s="149">
        <v>1.5207202434539795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70.276542663574219</v>
      </c>
      <c r="E3509" s="150">
        <v>70.276542663574219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4.1254291534423828</v>
      </c>
      <c r="E3510" s="149">
        <v>4.1254291534423828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8.3964407444000244E-2</v>
      </c>
      <c r="E3511" s="156">
        <v>8.3964407444000244E-2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2.5962110157706775E-5</v>
      </c>
      <c r="E3512" s="157">
        <v>2.5962110157706775E-5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167.42390441894531</v>
      </c>
      <c r="E3513" s="155">
        <v>167.42390441894531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489.99740600585937</v>
      </c>
      <c r="E3514" s="155">
        <v>489.99740600585937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1">
        <v>1110.0084228515625</v>
      </c>
      <c r="E3515" s="152">
        <v>1110.0084228515625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6.2335567474365234</v>
      </c>
      <c r="E3516" s="149">
        <v>6.2335567474365234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3256.609619140625</v>
      </c>
      <c r="E3517" s="151">
        <v>3256.609619140625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709.12103271484375</v>
      </c>
      <c r="E3518" s="155">
        <v>709.12103271484375</v>
      </c>
    </row>
    <row r="3519" spans="1:5" ht="75">
      <c r="A3519" s="99" t="s">
        <v>7234</v>
      </c>
      <c r="B3519" s="109" t="s">
        <v>7235</v>
      </c>
      <c r="C3519" s="114"/>
      <c r="D3519" s="138">
        <v>1.7983551025390625</v>
      </c>
      <c r="E3519" s="149">
        <v>1.7983551025390625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55.863147735595703</v>
      </c>
      <c r="E3520" s="150">
        <v>55.863147735595703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3.046051025390625</v>
      </c>
      <c r="E3521" s="149">
        <v>3.046051025390625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8.3323255181312561E-2</v>
      </c>
      <c r="E3522" s="156">
        <v>8.3323255181312561E-2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2.9019278372288682E-5</v>
      </c>
      <c r="E3523" s="157">
        <v>2.9019278372288682E-5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9.6568622589111328</v>
      </c>
      <c r="E3524" s="149">
        <v>9.6568622589111328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353.034912109375</v>
      </c>
      <c r="E3525" s="155">
        <v>353.034912109375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59.875839233398438</v>
      </c>
      <c r="E3526" s="150">
        <v>59.875839233398438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7.3300423622131348</v>
      </c>
      <c r="E3527" s="149">
        <v>7.3300423622131348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3165.28466796875</v>
      </c>
      <c r="E3528" s="151">
        <v>3165.28466796875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617.796142578125</v>
      </c>
      <c r="E3529" s="155">
        <v>617.796142578125</v>
      </c>
    </row>
    <row r="3530" spans="1:5" ht="45">
      <c r="A3530" s="99" t="s">
        <v>7256</v>
      </c>
      <c r="B3530" s="109" t="s">
        <v>7257</v>
      </c>
      <c r="C3530" s="114"/>
      <c r="D3530" s="138">
        <v>1.1928435564041138</v>
      </c>
      <c r="E3530" s="149">
        <v>1.1928435564041138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3.3987503051757813</v>
      </c>
      <c r="E3531" s="149">
        <v>3.3987503051757813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2.1138737201690674</v>
      </c>
      <c r="E3532" s="149">
        <v>2.1138737201690674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5.0142519176006317E-2</v>
      </c>
      <c r="E3533" s="156">
        <v>5.0142519176006317E-2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2.2456411898019724E-5</v>
      </c>
      <c r="E3534" s="157">
        <v>2.2456411898019724E-5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184.8857421875</v>
      </c>
      <c r="E3535" s="155">
        <v>184.8857421875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180.4437255859375</v>
      </c>
      <c r="E3536" s="155">
        <v>180.4437255859375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4.1084160804748535</v>
      </c>
      <c r="E3537" s="149">
        <v>4.1084160804748535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2.1207411289215088</v>
      </c>
      <c r="E3538" s="149">
        <v>2.1207411289215088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774.18450927734375</v>
      </c>
      <c r="E3539" s="155">
        <v>774.18450927734375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-1773.3040771484375</v>
      </c>
      <c r="E3540" s="152">
        <v>-1773.3040771484375</v>
      </c>
    </row>
    <row r="3541" spans="1:5" ht="60">
      <c r="A3541" s="99" t="s">
        <v>7278</v>
      </c>
      <c r="B3541" s="109" t="s">
        <v>7279</v>
      </c>
      <c r="C3541" s="114"/>
      <c r="D3541" s="138">
        <v>-1.3315438032150269</v>
      </c>
      <c r="E3541" s="149">
        <v>-1.3315438032150269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897.78411865234375</v>
      </c>
      <c r="E3542" s="155">
        <v>897.78411865234375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4.3377528190612793</v>
      </c>
      <c r="E3543" s="149">
        <v>4.3377528190612793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0.68810689449310303</v>
      </c>
      <c r="E3544" s="156">
        <v>0.68810689449310303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1.5330573660321534E-4</v>
      </c>
      <c r="E3545" s="159">
        <v>1.5330573660321534E-4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184.8857421875</v>
      </c>
      <c r="E3546" s="155">
        <v>184.8857421875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180.4437255859375</v>
      </c>
      <c r="E3547" s="155">
        <v>180.4437255859375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2.5331311225891113</v>
      </c>
      <c r="E3548" s="149">
        <v>2.5331311225891113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2.1207411289215088</v>
      </c>
      <c r="E3549" s="149">
        <v>2.1207411289215088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774.18450927734375</v>
      </c>
      <c r="E3550" s="155">
        <v>774.18450927734375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-1773.3040771484375</v>
      </c>
      <c r="E3551" s="152">
        <v>-1773.3040771484375</v>
      </c>
    </row>
    <row r="3552" spans="1:5" ht="60">
      <c r="A3552" s="99" t="s">
        <v>7300</v>
      </c>
      <c r="B3552" s="109" t="s">
        <v>7301</v>
      </c>
      <c r="C3552" s="114"/>
      <c r="D3552" s="138">
        <v>-1.3315438032150269</v>
      </c>
      <c r="E3552" s="149">
        <v>-1.3315438032150269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897.78411865234375</v>
      </c>
      <c r="E3553" s="155">
        <v>897.78411865234375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4.3377528190612793</v>
      </c>
      <c r="E3554" s="149">
        <v>4.3377528190612793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0.68810689449310303</v>
      </c>
      <c r="E3555" s="156">
        <v>0.68810689449310303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1.5330573660321534E-4</v>
      </c>
      <c r="E3556" s="159">
        <v>1.5330573660321534E-4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184.8857421875</v>
      </c>
      <c r="E3557" s="155">
        <v>184.8857421875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180.4437255859375</v>
      </c>
      <c r="E3558" s="155">
        <v>180.4437255859375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1">
        <v>1108.664794921875</v>
      </c>
      <c r="E3559" s="152">
        <v>1108.664794921875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2.1207411289215088</v>
      </c>
      <c r="E3560" s="149">
        <v>2.1207411289215088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774.18450927734375</v>
      </c>
      <c r="E3561" s="155">
        <v>774.18450927734375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-1773.3040771484375</v>
      </c>
      <c r="E3562" s="152">
        <v>-1773.3040771484375</v>
      </c>
    </row>
    <row r="3563" spans="1:5" ht="45">
      <c r="A3563" s="99" t="s">
        <v>7322</v>
      </c>
      <c r="B3563" s="109" t="s">
        <v>7323</v>
      </c>
      <c r="C3563" s="114"/>
      <c r="D3563" s="138">
        <v>-1.3315438032150269</v>
      </c>
      <c r="E3563" s="149">
        <v>-1.3315438032150269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897.78411865234375</v>
      </c>
      <c r="E3564" s="155">
        <v>897.78411865234375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4.3377528190612793</v>
      </c>
      <c r="E3565" s="149">
        <v>4.3377528190612793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0.68810689449310303</v>
      </c>
      <c r="E3566" s="156">
        <v>0.68810689449310303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1.5330573660321534E-4</v>
      </c>
      <c r="E3567" s="159">
        <v>1.5330573660321534E-4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184.8857421875</v>
      </c>
      <c r="E3568" s="155">
        <v>184.8857421875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180.4437255859375</v>
      </c>
      <c r="E3569" s="155">
        <v>180.4437255859375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6.6415467262268066</v>
      </c>
      <c r="E3570" s="149">
        <v>6.6415467262268066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2.1207411289215088</v>
      </c>
      <c r="E3571" s="149">
        <v>2.1207411289215088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774.18450927734375</v>
      </c>
      <c r="E3572" s="155">
        <v>774.18450927734375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-1773.3040771484375</v>
      </c>
      <c r="E3573" s="152">
        <v>-1773.3040771484375</v>
      </c>
    </row>
    <row r="3574" spans="1:5" ht="30">
      <c r="A3574" s="99" t="s">
        <v>7344</v>
      </c>
      <c r="B3574" s="109" t="s">
        <v>7345</v>
      </c>
      <c r="C3574" s="114"/>
      <c r="D3574" s="138">
        <v>-1.3315438032150269</v>
      </c>
      <c r="E3574" s="149">
        <v>-1.3315438032150269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897.78411865234375</v>
      </c>
      <c r="E3575" s="155">
        <v>897.78411865234375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4.3377528190612793</v>
      </c>
      <c r="E3576" s="149">
        <v>4.3377528190612793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0.68810689449310303</v>
      </c>
      <c r="E3577" s="156">
        <v>0.68810689449310303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1.5330573660321534E-4</v>
      </c>
      <c r="E3578" s="159">
        <v>1.5330573660321534E-4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184.8857421875</v>
      </c>
      <c r="E3579" s="155">
        <v>184.8857421875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180.4437255859375</v>
      </c>
      <c r="E3580" s="155">
        <v>180.4437255859375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38">
        <v>2.532728910446167</v>
      </c>
      <c r="E3581" s="149">
        <v>2.532728910446167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2.1207411289215088</v>
      </c>
      <c r="E3582" s="149">
        <v>2.1207411289215088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774.18450927734375</v>
      </c>
      <c r="E3583" s="155">
        <v>774.18450927734375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-1773.3040771484375</v>
      </c>
      <c r="E3584" s="152">
        <v>-1773.3040771484375</v>
      </c>
    </row>
    <row r="3585" spans="1:5" ht="60">
      <c r="A3585" s="99" t="s">
        <v>7366</v>
      </c>
      <c r="B3585" s="109" t="s">
        <v>7367</v>
      </c>
      <c r="C3585" s="114"/>
      <c r="D3585" s="138">
        <v>-1.3315438032150269</v>
      </c>
      <c r="E3585" s="149">
        <v>-1.3315438032150269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897.78411865234375</v>
      </c>
      <c r="E3586" s="155">
        <v>897.78411865234375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4.3377528190612793</v>
      </c>
      <c r="E3587" s="149">
        <v>4.3377528190612793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0.68810689449310303</v>
      </c>
      <c r="E3588" s="156">
        <v>0.68810689449310303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1.5330573660321534E-4</v>
      </c>
      <c r="E3589" s="159">
        <v>1.5330573660321534E-4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164.12498474121094</v>
      </c>
      <c r="E3590" s="155">
        <v>164.12498474121094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537.9012451171875</v>
      </c>
      <c r="E3591" s="155">
        <v>537.9012451171875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1">
        <v>1112.54150390625</v>
      </c>
      <c r="E3592" s="152">
        <v>1112.54150390625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6.4259257316589355</v>
      </c>
      <c r="E3593" s="149">
        <v>6.4259257316589355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3401.595703125</v>
      </c>
      <c r="E3594" s="151">
        <v>3401.595703125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854.107177734375</v>
      </c>
      <c r="E3595" s="155">
        <v>854.107177734375</v>
      </c>
    </row>
    <row r="3596" spans="1:5" ht="45">
      <c r="A3596" s="99" t="s">
        <v>7388</v>
      </c>
      <c r="B3596" s="109" t="s">
        <v>7389</v>
      </c>
      <c r="C3596" s="114"/>
      <c r="D3596" s="138">
        <v>1.9254631996154785</v>
      </c>
      <c r="E3596" s="149">
        <v>1.9254631996154785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49.297531127929687</v>
      </c>
      <c r="E3597" s="150">
        <v>49.297531127929687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2.7794122695922852</v>
      </c>
      <c r="E3598" s="149">
        <v>2.7794122695922852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8.6425773799419403E-2</v>
      </c>
      <c r="E3599" s="156">
        <v>8.6425773799419403E-2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3.1015391869004816E-5</v>
      </c>
      <c r="E3600" s="157">
        <v>3.1015391869004816E-5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32.925998687744141</v>
      </c>
      <c r="E3601" s="150">
        <v>32.925998687744141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533.1636962890625</v>
      </c>
      <c r="E3602" s="155">
        <v>533.1636962890625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942.90985107421875</v>
      </c>
      <c r="E3603" s="155">
        <v>942.90985107421875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7.2843995094299316</v>
      </c>
      <c r="E3604" s="149">
        <v>7.2843995094299316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3528.73486328125</v>
      </c>
      <c r="E3605" s="151">
        <v>3528.73486328125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981.246337890625</v>
      </c>
      <c r="E3606" s="155">
        <v>981.246337890625</v>
      </c>
    </row>
    <row r="3607" spans="1:5" ht="45">
      <c r="A3607" s="99" t="s">
        <v>7410</v>
      </c>
      <c r="B3607" s="109" t="s">
        <v>7411</v>
      </c>
      <c r="C3607" s="114"/>
      <c r="D3607" s="138">
        <v>1.4099347591400146</v>
      </c>
      <c r="E3607" s="149">
        <v>1.4099347591400146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9.041895866394043</v>
      </c>
      <c r="E3608" s="149">
        <v>9.041895866394043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2.2500841617584229</v>
      </c>
      <c r="E3609" s="149">
        <v>2.2500841617584229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7.3366366326808929E-2</v>
      </c>
      <c r="E3610" s="156">
        <v>7.3366366326808929E-2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3.0012050046934746E-5</v>
      </c>
      <c r="E3611" s="157">
        <v>3.0012050046934746E-5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172.49697875976562</v>
      </c>
      <c r="E3612" s="155">
        <v>172.49697875976562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271.782470703125</v>
      </c>
      <c r="E3613" s="155">
        <v>271.782470703125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1">
        <v>1108.664794921875</v>
      </c>
      <c r="E3614" s="152">
        <v>1108.664794921875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2.959324836730957</v>
      </c>
      <c r="E3615" s="149">
        <v>2.959324836730957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1191.14453125</v>
      </c>
      <c r="E3616" s="152">
        <v>1191.14453125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-1356.343994140625</v>
      </c>
      <c r="E3617" s="152">
        <v>-1356.343994140625</v>
      </c>
    </row>
    <row r="3618" spans="1:5" ht="45">
      <c r="A3618" s="99" t="s">
        <v>7432</v>
      </c>
      <c r="B3618" s="109" t="s">
        <v>7433</v>
      </c>
      <c r="C3618" s="114"/>
      <c r="D3618" s="145">
        <v>-0.60783135890960693</v>
      </c>
      <c r="E3618" s="156">
        <v>-0.60783135890960693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780.43023681640625</v>
      </c>
      <c r="E3619" s="155">
        <v>780.43023681640625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4.9300074577331543</v>
      </c>
      <c r="E3620" s="149">
        <v>4.9300074577331543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0.60765326023101807</v>
      </c>
      <c r="E3621" s="156">
        <v>0.60765326023101807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1.0010128607973456E-4</v>
      </c>
      <c r="E3622" s="159">
        <v>1.0010128607973456E-4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165.7662353515625</v>
      </c>
      <c r="E3623" s="155">
        <v>165.7662353515625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516.9981689453125</v>
      </c>
      <c r="E3624" s="155">
        <v>516.9981689453125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1">
        <v>1110.0084228515625</v>
      </c>
      <c r="E3625" s="152">
        <v>1110.0084228515625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6.3446321487426758</v>
      </c>
      <c r="E3626" s="149">
        <v>6.3446321487426758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3339.77197265625</v>
      </c>
      <c r="E3627" s="151">
        <v>3339.77197265625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792.2833251953125</v>
      </c>
      <c r="E3628" s="155">
        <v>792.2833251953125</v>
      </c>
    </row>
    <row r="3629" spans="1:5" ht="75">
      <c r="A3629" s="99" t="s">
        <v>7454</v>
      </c>
      <c r="B3629" s="109" t="s">
        <v>7455</v>
      </c>
      <c r="C3629" s="114"/>
      <c r="D3629" s="138">
        <v>1.8744955062866211</v>
      </c>
      <c r="E3629" s="149">
        <v>1.8744955062866211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51.994110107421875</v>
      </c>
      <c r="E3630" s="150">
        <v>51.994110107421875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2.8745265007019043</v>
      </c>
      <c r="E3631" s="149">
        <v>2.8745265007019043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8.4901101887226105E-2</v>
      </c>
      <c r="E3632" s="156">
        <v>8.4901101887226105E-2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3.0150125894579105E-5</v>
      </c>
      <c r="E3633" s="157">
        <v>3.0150125894579105E-5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35.779994964599609</v>
      </c>
      <c r="E3634" s="150">
        <v>35.779994964599609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477.69515991210937</v>
      </c>
      <c r="E3635" s="155">
        <v>477.69515991210937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7.0814590454101563</v>
      </c>
      <c r="E3637" s="149">
        <v>7.0814590454101563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3399.895751953125</v>
      </c>
      <c r="E3638" s="151">
        <v>3399.895751953125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852.4071044921875</v>
      </c>
      <c r="E3639" s="155">
        <v>852.4071044921875</v>
      </c>
    </row>
    <row r="3640" spans="1:5" ht="30">
      <c r="A3640" s="99" t="s">
        <v>7476</v>
      </c>
      <c r="B3640" s="109" t="s">
        <v>7477</v>
      </c>
      <c r="C3640" s="114"/>
      <c r="D3640" s="138">
        <v>1.3420014381408691</v>
      </c>
      <c r="E3640" s="149">
        <v>1.3420014381408691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9">
        <v>10.657528877258301</v>
      </c>
      <c r="E3641" s="150">
        <v>10.657528877258301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2.2545881271362305</v>
      </c>
      <c r="E3642" s="149">
        <v>2.2545881271362305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6.6791482269763947E-2</v>
      </c>
      <c r="E3643" s="156">
        <v>6.6791482269763947E-2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2.7706386390491389E-5</v>
      </c>
      <c r="E3644" s="157">
        <v>2.7706386390491389E-5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32.599998474121094</v>
      </c>
      <c r="E3645" s="150">
        <v>32.599998474121094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475.97979736328125</v>
      </c>
      <c r="E3646" s="155">
        <v>475.97979736328125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7.1231350898742676</v>
      </c>
      <c r="E3648" s="149">
        <v>7.1231350898742676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3399.895751953125</v>
      </c>
      <c r="E3649" s="151">
        <v>3399.895751953125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852.4071044921875</v>
      </c>
      <c r="E3650" s="155">
        <v>852.4071044921875</v>
      </c>
    </row>
    <row r="3651" spans="1:5" ht="30">
      <c r="A3651" s="99" t="s">
        <v>7498</v>
      </c>
      <c r="B3651" s="109" t="s">
        <v>7499</v>
      </c>
      <c r="C3651" s="114"/>
      <c r="D3651" s="138">
        <v>1.3366048336029053</v>
      </c>
      <c r="E3651" s="149">
        <v>1.3366048336029053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9.7068243026733398</v>
      </c>
      <c r="E3652" s="149">
        <v>9.7068243026733398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2.2409255504608154</v>
      </c>
      <c r="E3653" s="149">
        <v>2.2409255504608154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6.6323995590209961E-2</v>
      </c>
      <c r="E3654" s="156">
        <v>6.6323995590209961E-2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2.7628388124867342E-5</v>
      </c>
      <c r="E3655" s="157">
        <v>2.7628388124867342E-5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19512.462890625</v>
      </c>
      <c r="E3658" s="151">
        <v>19512.462890625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39024.92578125</v>
      </c>
      <c r="E3669" s="151">
        <v>39024.92578125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19512.462890625</v>
      </c>
      <c r="E3680" s="151">
        <v>19512.462890625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19512.462890625</v>
      </c>
      <c r="E3691" s="151">
        <v>19512.462890625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39024.92578125</v>
      </c>
      <c r="E3702" s="151">
        <v>39024.92578125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20.518957138061523</v>
      </c>
      <c r="E3713" s="150">
        <v>20.518957138061523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7.7057337760925293</v>
      </c>
      <c r="E3714" s="149">
        <v>7.7057337760925293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2439.0478515625</v>
      </c>
      <c r="E3715" s="152">
        <v>2439.0478515625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-108.44076538085937</v>
      </c>
      <c r="E3716" s="155">
        <v>-108.44076538085937</v>
      </c>
    </row>
    <row r="3717" spans="1:5" ht="45">
      <c r="A3717" s="99" t="s">
        <v>7630</v>
      </c>
      <c r="B3717" s="109" t="s">
        <v>7631</v>
      </c>
      <c r="C3717" s="114"/>
      <c r="D3717" s="145">
        <v>0.93984723091125488</v>
      </c>
      <c r="E3717" s="156">
        <v>0.93984723091125488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7.0821426808834076E-2</v>
      </c>
      <c r="E3718" s="156">
        <v>7.0821426808834076E-2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20.652849197387695</v>
      </c>
      <c r="E3724" s="150">
        <v>20.652849197387695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7.7208385467529297</v>
      </c>
      <c r="E3725" s="149">
        <v>7.7208385467529297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2443.85791015625</v>
      </c>
      <c r="E3726" s="152">
        <v>2443.85791015625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-103.63064575195312</v>
      </c>
      <c r="E3727" s="155">
        <v>-103.63064575195312</v>
      </c>
    </row>
    <row r="3728" spans="1:5" ht="45">
      <c r="A3728" s="99" t="s">
        <v>7652</v>
      </c>
      <c r="B3728" s="109" t="s">
        <v>7653</v>
      </c>
      <c r="C3728" s="114"/>
      <c r="D3728" s="145">
        <v>0.94185709953308105</v>
      </c>
      <c r="E3728" s="156">
        <v>0.94185709953308105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7.067030668258667E-2</v>
      </c>
      <c r="E3729" s="156">
        <v>7.067030668258667E-2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10.329487800598145</v>
      </c>
      <c r="E3733" s="150">
        <v>10.329487800598145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176.53359985351562</v>
      </c>
      <c r="E3734" s="155">
        <v>176.53359985351562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558.91949462890625</v>
      </c>
      <c r="E3735" s="155">
        <v>558.91949462890625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2.1057207584381104</v>
      </c>
      <c r="E3736" s="149">
        <v>2.1057207584381104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747.8646240234375</v>
      </c>
      <c r="E3737" s="155">
        <v>747.8646240234375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-1799.6239013671875</v>
      </c>
      <c r="E3738" s="152">
        <v>-1799.6239013671875</v>
      </c>
    </row>
    <row r="3739" spans="1:5" ht="45">
      <c r="A3739" s="99" t="s">
        <v>7674</v>
      </c>
      <c r="B3739" s="109" t="s">
        <v>7675</v>
      </c>
      <c r="C3739" s="114"/>
      <c r="D3739" s="145">
        <v>-1.0483432561159134E-2</v>
      </c>
      <c r="E3739" s="156">
        <v>-1.0483432561159134E-2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890.78436279296875</v>
      </c>
      <c r="E3740" s="155">
        <v>890.78436279296875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4.3936023712158203</v>
      </c>
      <c r="E3741" s="149">
        <v>4.3936023712158203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0.67674148082733154</v>
      </c>
      <c r="E3742" s="156">
        <v>0.67674148082733154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1.5258100756909698E-4</v>
      </c>
      <c r="E3743" s="159">
        <v>1.5258100756909698E-4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10.329487800598145</v>
      </c>
      <c r="E3744" s="150">
        <v>10.329487800598145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176.53359985351562</v>
      </c>
      <c r="E3745" s="155">
        <v>176.53359985351562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558.91949462890625</v>
      </c>
      <c r="E3746" s="155">
        <v>558.91949462890625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2.1057207584381104</v>
      </c>
      <c r="E3747" s="149">
        <v>2.1057207584381104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747.8646240234375</v>
      </c>
      <c r="E3748" s="155">
        <v>747.8646240234375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-1799.6239013671875</v>
      </c>
      <c r="E3749" s="152">
        <v>-1799.6239013671875</v>
      </c>
    </row>
    <row r="3750" spans="1:5" ht="45">
      <c r="A3750" s="99" t="s">
        <v>7696</v>
      </c>
      <c r="B3750" s="109" t="s">
        <v>7697</v>
      </c>
      <c r="C3750" s="114"/>
      <c r="D3750" s="145">
        <v>-1.0483432561159134E-2</v>
      </c>
      <c r="E3750" s="156">
        <v>-1.0483432561159134E-2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890.78436279296875</v>
      </c>
      <c r="E3751" s="155">
        <v>890.78436279296875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4.3936023712158203</v>
      </c>
      <c r="E3752" s="149">
        <v>4.3936023712158203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0.67674148082733154</v>
      </c>
      <c r="E3753" s="156">
        <v>0.67674148082733154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1.5258100756909698E-4</v>
      </c>
      <c r="E3754" s="159">
        <v>1.5258100756909698E-4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9.8499994277954102</v>
      </c>
      <c r="E3755" s="149">
        <v>9.8499994277954102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360.61846923828125</v>
      </c>
      <c r="E3756" s="155">
        <v>360.61846923828125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20.652849197387695</v>
      </c>
      <c r="E3757" s="150">
        <v>20.652849197387695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7.3459877967834473</v>
      </c>
      <c r="E3758" s="149">
        <v>7.3459877967834473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3180.99267578125</v>
      </c>
      <c r="E3759" s="151">
        <v>3180.99267578125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633.5042724609375</v>
      </c>
      <c r="E3760" s="155">
        <v>633.5042724609375</v>
      </c>
    </row>
    <row r="3761" spans="1:5" ht="45">
      <c r="A3761" s="99" t="s">
        <v>7718</v>
      </c>
      <c r="B3761" s="109" t="s">
        <v>7719</v>
      </c>
      <c r="C3761" s="114"/>
      <c r="D3761" s="138">
        <v>1.2005442380905151</v>
      </c>
      <c r="E3761" s="149">
        <v>1.2005442380905151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3.4236855506896973</v>
      </c>
      <c r="E3762" s="149">
        <v>3.4236855506896973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2.1149947643280029</v>
      </c>
      <c r="E3763" s="149">
        <v>2.1149947643280029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5.1001131534576416E-2</v>
      </c>
      <c r="E3764" s="156">
        <v>5.1001131534576416E-2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2.2775759134674445E-5</v>
      </c>
      <c r="E3765" s="157">
        <v>2.2775759134674445E-5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9.8499994277954102</v>
      </c>
      <c r="E3766" s="149">
        <v>9.8499994277954102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360.61846923828125</v>
      </c>
      <c r="E3767" s="155">
        <v>360.61846923828125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20.518957138061523</v>
      </c>
      <c r="E3768" s="150">
        <v>20.518957138061523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7.3459877967834473</v>
      </c>
      <c r="E3769" s="149">
        <v>7.3459877967834473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3180.99267578125</v>
      </c>
      <c r="E3770" s="151">
        <v>3180.99267578125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633.5042724609375</v>
      </c>
      <c r="E3771" s="155">
        <v>633.5042724609375</v>
      </c>
    </row>
    <row r="3772" spans="1:5" ht="45">
      <c r="A3772" s="99" t="s">
        <v>7740</v>
      </c>
      <c r="B3772" s="109" t="s">
        <v>7741</v>
      </c>
      <c r="C3772" s="114"/>
      <c r="D3772" s="138">
        <v>1.2005442380905151</v>
      </c>
      <c r="E3772" s="149">
        <v>1.2005442380905151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3.4236855506896973</v>
      </c>
      <c r="E3773" s="149">
        <v>3.4236855506896973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2.1149947643280029</v>
      </c>
      <c r="E3774" s="149">
        <v>2.1149947643280029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5.1001131534576416E-2</v>
      </c>
      <c r="E3775" s="156">
        <v>5.1001131534576416E-2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2.2775759134674445E-5</v>
      </c>
      <c r="E3776" s="157">
        <v>2.2775759134674445E-5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184.8857421875</v>
      </c>
      <c r="E3777" s="155">
        <v>184.8857421875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180.4437255859375</v>
      </c>
      <c r="E3778" s="155">
        <v>180.4437255859375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558.91949462890625</v>
      </c>
      <c r="E3779" s="155">
        <v>558.91949462890625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2.1207411289215088</v>
      </c>
      <c r="E3780" s="149">
        <v>2.1207411289215088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774.18450927734375</v>
      </c>
      <c r="E3781" s="155">
        <v>774.18450927734375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-1773.3040771484375</v>
      </c>
      <c r="E3782" s="152">
        <v>-1773.3040771484375</v>
      </c>
    </row>
    <row r="3783" spans="1:5" ht="45">
      <c r="A3783" s="99" t="s">
        <v>7762</v>
      </c>
      <c r="B3783" s="109" t="s">
        <v>7763</v>
      </c>
      <c r="C3783" s="114"/>
      <c r="D3783" s="138">
        <v>-1.3315438032150269</v>
      </c>
      <c r="E3783" s="149">
        <v>-1.3315438032150269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897.78411865234375</v>
      </c>
      <c r="E3784" s="155">
        <v>897.78411865234375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4.3377528190612793</v>
      </c>
      <c r="E3785" s="149">
        <v>4.3377528190612793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0.68810689449310303</v>
      </c>
      <c r="E3786" s="156">
        <v>0.68810689449310303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1.5330573660321534E-4</v>
      </c>
      <c r="E3787" s="159">
        <v>1.5330573660321534E-4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184.8857421875</v>
      </c>
      <c r="E3788" s="155">
        <v>184.8857421875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180.4437255859375</v>
      </c>
      <c r="E3789" s="155">
        <v>180.4437255859375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558.91949462890625</v>
      </c>
      <c r="E3790" s="155">
        <v>558.91949462890625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2.1207411289215088</v>
      </c>
      <c r="E3791" s="149">
        <v>2.1207411289215088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774.18450927734375</v>
      </c>
      <c r="E3792" s="155">
        <v>774.18450927734375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-1773.3040771484375</v>
      </c>
      <c r="E3793" s="152">
        <v>-1773.3040771484375</v>
      </c>
    </row>
    <row r="3794" spans="1:5" ht="45">
      <c r="A3794" s="99" t="s">
        <v>7784</v>
      </c>
      <c r="B3794" s="109" t="s">
        <v>7785</v>
      </c>
      <c r="C3794" s="114"/>
      <c r="D3794" s="138">
        <v>-1.3315438032150269</v>
      </c>
      <c r="E3794" s="149">
        <v>-1.3315438032150269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897.78411865234375</v>
      </c>
      <c r="E3795" s="155">
        <v>897.78411865234375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4.3377528190612793</v>
      </c>
      <c r="E3796" s="149">
        <v>4.3377528190612793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0.68810689449310303</v>
      </c>
      <c r="E3797" s="156">
        <v>0.68810689449310303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1.5330573660321534E-4</v>
      </c>
      <c r="E3798" s="159">
        <v>1.5330573660321534E-4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197.5015869140625</v>
      </c>
      <c r="E3801" s="155">
        <v>197.5015869140625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882049.25</v>
      </c>
      <c r="E3806" s="151">
        <v>882049.25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964755.3125</v>
      </c>
      <c r="E3807" s="151">
        <v>964755.3125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9217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G48"/>
  <sheetViews>
    <sheetView topLeftCell="A4" zoomScale="75" zoomScaleNormal="75" workbookViewId="0">
      <selection activeCell="D13" sqref="D13"/>
    </sheetView>
  </sheetViews>
  <sheetFormatPr defaultRowHeight="1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2" width="8.7109375" customWidth="1"/>
    <col min="13" max="13" width="6.85546875" customWidth="1"/>
    <col min="14" max="14" width="2.28515625" customWidth="1"/>
    <col min="15" max="15" width="8.7109375" customWidth="1"/>
    <col min="16" max="16" width="6.85546875" customWidth="1"/>
    <col min="17" max="17" width="2.7109375" customWidth="1"/>
    <col min="18" max="23" width="9" customWidth="1"/>
    <col min="24" max="24" width="2.7109375" customWidth="1"/>
    <col min="25" max="27" width="8.5703125" customWidth="1"/>
  </cols>
  <sheetData>
    <row r="2" spans="2:33">
      <c r="B2" s="1" t="s">
        <v>6</v>
      </c>
      <c r="C2" s="2">
        <v>350</v>
      </c>
      <c r="D2" s="1" t="s">
        <v>5</v>
      </c>
    </row>
    <row r="3" spans="2:33">
      <c r="H3" t="s">
        <v>7</v>
      </c>
    </row>
    <row r="4" spans="2:33" ht="31.15" customHeight="1" thickBot="1">
      <c r="B4" s="3" t="s">
        <v>8</v>
      </c>
      <c r="C4" s="3" t="s">
        <v>9</v>
      </c>
      <c r="D4" s="3" t="s">
        <v>10</v>
      </c>
      <c r="E4" s="3" t="s">
        <v>11</v>
      </c>
      <c r="H4" s="4" t="s">
        <v>12</v>
      </c>
      <c r="I4" s="160" t="s">
        <v>13</v>
      </c>
      <c r="J4" s="161"/>
      <c r="K4" s="5"/>
      <c r="L4" s="162" t="s">
        <v>14</v>
      </c>
      <c r="M4" s="163"/>
      <c r="N4" s="5"/>
      <c r="O4" s="162" t="s">
        <v>15</v>
      </c>
      <c r="P4" s="163"/>
      <c r="Q4" s="6"/>
      <c r="R4" s="7" t="s">
        <v>16</v>
      </c>
      <c r="S4" s="7" t="s">
        <v>17</v>
      </c>
      <c r="T4" s="7" t="s">
        <v>18</v>
      </c>
      <c r="U4" s="7" t="s">
        <v>19</v>
      </c>
      <c r="V4" s="7" t="s">
        <v>20</v>
      </c>
      <c r="W4" s="7" t="s">
        <v>21</v>
      </c>
      <c r="Y4" s="8"/>
      <c r="Z4" s="8"/>
      <c r="AA4" s="8"/>
      <c r="AB4" s="8"/>
    </row>
    <row r="5" spans="2:33" ht="15.75" thickTop="1">
      <c r="B5" s="9">
        <v>0.5</v>
      </c>
      <c r="C5" s="10">
        <v>230</v>
      </c>
      <c r="D5" s="11" t="s">
        <v>22</v>
      </c>
      <c r="E5" s="12" t="s">
        <v>23</v>
      </c>
      <c r="H5" s="13" t="s">
        <v>24</v>
      </c>
      <c r="I5" s="14">
        <v>162.5</v>
      </c>
      <c r="J5" s="15"/>
      <c r="K5" s="16"/>
      <c r="L5" s="17">
        <f>S6</f>
        <v>152.53149999999999</v>
      </c>
      <c r="M5" s="18"/>
      <c r="N5" s="16"/>
      <c r="O5" s="17">
        <f>S5</f>
        <v>142</v>
      </c>
      <c r="P5" s="18"/>
      <c r="Q5" s="6"/>
      <c r="R5" s="19">
        <v>175</v>
      </c>
      <c r="S5" s="20">
        <v>142</v>
      </c>
      <c r="T5" s="20">
        <f t="shared" ref="T5:T6" si="0" xml:space="preserve"> 0.1036*R5 + 525.1</f>
        <v>543.23</v>
      </c>
      <c r="U5" s="21">
        <v>200.5</v>
      </c>
      <c r="V5" s="21">
        <v>857</v>
      </c>
      <c r="W5" s="21">
        <v>149.30000000000001</v>
      </c>
      <c r="Y5" s="22"/>
      <c r="AB5" s="23"/>
      <c r="AF5">
        <v>162.5</v>
      </c>
    </row>
    <row r="6" spans="2:33">
      <c r="B6" s="24">
        <v>0.75</v>
      </c>
      <c r="C6" s="25">
        <f>B6*C8</f>
        <v>262.5</v>
      </c>
      <c r="D6" s="12" t="s">
        <v>25</v>
      </c>
      <c r="E6" s="12" t="s">
        <v>26</v>
      </c>
      <c r="H6" s="26" t="s">
        <v>27</v>
      </c>
      <c r="I6" s="27">
        <v>59.74</v>
      </c>
      <c r="J6" s="28">
        <f>I6/I$5</f>
        <v>0.36763076923076926</v>
      </c>
      <c r="L6" s="29">
        <f>J6*L$5</f>
        <v>56.075272676923078</v>
      </c>
      <c r="M6" s="30"/>
      <c r="O6" s="29">
        <f>J6*O$5</f>
        <v>52.203569230769233</v>
      </c>
      <c r="P6" s="30"/>
      <c r="Q6" s="6"/>
      <c r="R6" s="19">
        <v>265</v>
      </c>
      <c r="S6" s="20">
        <f>V17</f>
        <v>152.53149999999999</v>
      </c>
      <c r="T6" s="20">
        <f t="shared" si="0"/>
        <v>552.55399999999997</v>
      </c>
      <c r="U6" s="21"/>
      <c r="V6" s="21"/>
      <c r="W6" s="20"/>
      <c r="Y6" s="22"/>
      <c r="AB6" s="23"/>
      <c r="AF6">
        <v>59.74</v>
      </c>
      <c r="AG6">
        <v>0.36763076923076898</v>
      </c>
    </row>
    <row r="7" spans="2:33">
      <c r="B7" s="24">
        <v>1</v>
      </c>
      <c r="C7" s="25">
        <v>295</v>
      </c>
      <c r="D7" s="12" t="s">
        <v>28</v>
      </c>
      <c r="E7" s="12" t="s">
        <v>29</v>
      </c>
      <c r="H7" s="26" t="s">
        <v>30</v>
      </c>
      <c r="I7" s="27">
        <v>35.78</v>
      </c>
      <c r="J7" s="28">
        <f t="shared" ref="J7:J13" si="1">I7/I$5</f>
        <v>0.2201846153846154</v>
      </c>
      <c r="L7" s="29">
        <f t="shared" ref="L7:L9" si="2">J7*L$5</f>
        <v>33.585089661538461</v>
      </c>
      <c r="M7" s="30"/>
      <c r="O7" s="29">
        <f t="shared" ref="O7:O13" si="3">J7*O$5</f>
        <v>31.266215384615386</v>
      </c>
      <c r="P7" s="30"/>
      <c r="Q7" s="6"/>
      <c r="R7" s="19">
        <v>350</v>
      </c>
      <c r="S7" s="20">
        <v>162.5</v>
      </c>
      <c r="T7" s="20">
        <f xml:space="preserve"> 0.1036*R7 + 525.1</f>
        <v>561.36</v>
      </c>
      <c r="U7" s="21">
        <v>387.7</v>
      </c>
      <c r="V7" s="21">
        <v>894</v>
      </c>
      <c r="W7" s="21">
        <v>148.19999999999999</v>
      </c>
      <c r="Y7" s="22"/>
      <c r="AB7" s="23"/>
      <c r="AF7">
        <v>35.78</v>
      </c>
      <c r="AG7">
        <v>0.2201846153846154</v>
      </c>
    </row>
    <row r="8" spans="2:33">
      <c r="B8" s="31" t="s">
        <v>31</v>
      </c>
      <c r="C8" s="31">
        <v>350</v>
      </c>
      <c r="D8" s="32" t="s">
        <v>5</v>
      </c>
      <c r="H8" s="26" t="s">
        <v>32</v>
      </c>
      <c r="I8" s="27">
        <v>32.6</v>
      </c>
      <c r="J8" s="28">
        <f t="shared" si="1"/>
        <v>0.20061538461538461</v>
      </c>
      <c r="L8" s="29">
        <f t="shared" si="2"/>
        <v>30.600165538461535</v>
      </c>
      <c r="M8" s="30"/>
      <c r="O8" s="29">
        <f t="shared" si="3"/>
        <v>28.487384615384617</v>
      </c>
      <c r="P8" s="30"/>
      <c r="Q8" s="6"/>
      <c r="R8" s="19"/>
      <c r="S8" s="33"/>
      <c r="T8" s="33"/>
      <c r="U8" s="33"/>
      <c r="V8" s="33"/>
      <c r="W8" s="33"/>
      <c r="AF8">
        <v>32.6</v>
      </c>
      <c r="AG8">
        <v>0.20061538461538461</v>
      </c>
    </row>
    <row r="9" spans="2:33">
      <c r="H9" s="34" t="s">
        <v>33</v>
      </c>
      <c r="I9" s="35">
        <v>17.440000000000001</v>
      </c>
      <c r="J9" s="36">
        <f t="shared" si="1"/>
        <v>0.10732307692307694</v>
      </c>
      <c r="K9" s="37"/>
      <c r="L9" s="38">
        <f t="shared" si="2"/>
        <v>16.370149907692308</v>
      </c>
      <c r="M9" s="39"/>
      <c r="N9" s="37"/>
      <c r="O9" s="38">
        <f t="shared" si="3"/>
        <v>15.239876923076926</v>
      </c>
      <c r="P9" s="39"/>
      <c r="Q9" s="6"/>
      <c r="S9" s="6"/>
      <c r="T9" s="40"/>
      <c r="U9" s="6"/>
      <c r="V9" s="6"/>
      <c r="W9" s="6"/>
      <c r="AF9">
        <v>17.440000000000001</v>
      </c>
      <c r="AG9">
        <v>0.10732307692307694</v>
      </c>
    </row>
    <row r="10" spans="2:33">
      <c r="H10" s="41" t="s">
        <v>34</v>
      </c>
      <c r="R10" s="19" t="s">
        <v>35</v>
      </c>
      <c r="S10" s="6" t="s">
        <v>36</v>
      </c>
      <c r="T10" s="40"/>
      <c r="U10" s="6"/>
      <c r="V10" s="6"/>
      <c r="W10" s="6"/>
    </row>
    <row r="11" spans="2:33">
      <c r="H11" s="13" t="s">
        <v>37</v>
      </c>
      <c r="I11" s="42">
        <v>9.85</v>
      </c>
      <c r="J11" s="15">
        <f t="shared" si="1"/>
        <v>6.0615384615384613E-2</v>
      </c>
      <c r="K11" s="16"/>
      <c r="L11" s="43">
        <f>J11*L$5</f>
        <v>9.2457555384615375</v>
      </c>
      <c r="M11" s="44"/>
      <c r="N11" s="16"/>
      <c r="O11" s="43">
        <f t="shared" si="3"/>
        <v>8.6073846153846159</v>
      </c>
      <c r="P11" s="44"/>
      <c r="R11" s="6">
        <v>175</v>
      </c>
      <c r="S11" s="88">
        <v>99.12</v>
      </c>
      <c r="T11" s="40"/>
      <c r="U11" s="6"/>
      <c r="V11" s="6"/>
      <c r="W11" s="6"/>
      <c r="AF11">
        <v>9.85</v>
      </c>
      <c r="AG11">
        <v>6.0615384615384613E-2</v>
      </c>
    </row>
    <row r="12" spans="2:33">
      <c r="B12" s="45"/>
      <c r="C12" s="23"/>
      <c r="D12" s="46"/>
      <c r="H12" s="26" t="s">
        <v>38</v>
      </c>
      <c r="I12" s="27">
        <v>3.88</v>
      </c>
      <c r="J12" s="28">
        <f t="shared" si="1"/>
        <v>2.3876923076923077E-2</v>
      </c>
      <c r="L12" s="29">
        <f t="shared" ref="L12:L13" si="4">J12*L$5</f>
        <v>3.6419828923076922</v>
      </c>
      <c r="M12" s="47"/>
      <c r="O12" s="29">
        <f t="shared" si="3"/>
        <v>3.3905230769230768</v>
      </c>
      <c r="P12" s="47"/>
      <c r="R12" s="6">
        <v>265</v>
      </c>
      <c r="S12" s="88">
        <v>150.4</v>
      </c>
      <c r="T12" s="40"/>
      <c r="U12" s="6"/>
      <c r="V12" s="6"/>
      <c r="W12" s="6"/>
      <c r="AF12">
        <v>3.88</v>
      </c>
      <c r="AG12">
        <v>2.3876923076923101E-2</v>
      </c>
    </row>
    <row r="13" spans="2:33">
      <c r="B13" s="45"/>
      <c r="C13" s="23"/>
      <c r="D13" s="46"/>
      <c r="H13" s="34" t="s">
        <v>39</v>
      </c>
      <c r="I13" s="35">
        <v>1.47</v>
      </c>
      <c r="J13" s="36">
        <f t="shared" si="1"/>
        <v>9.0461538461538461E-3</v>
      </c>
      <c r="K13" s="37"/>
      <c r="L13" s="38">
        <f t="shared" si="4"/>
        <v>1.3798234153846154</v>
      </c>
      <c r="M13" s="48"/>
      <c r="N13" s="37"/>
      <c r="O13" s="38">
        <f t="shared" si="3"/>
        <v>1.2845538461538462</v>
      </c>
      <c r="P13" s="48"/>
      <c r="R13" s="6">
        <v>350</v>
      </c>
      <c r="S13" s="88">
        <v>197.5</v>
      </c>
      <c r="T13" s="40"/>
      <c r="U13" s="6"/>
      <c r="V13" s="6"/>
      <c r="W13" s="6"/>
      <c r="AF13">
        <v>1.47</v>
      </c>
      <c r="AG13">
        <v>9.0461538461538461E-3</v>
      </c>
    </row>
    <row r="14" spans="2:33">
      <c r="B14" s="45"/>
      <c r="C14" s="23"/>
      <c r="D14" s="46"/>
      <c r="R14" s="6"/>
      <c r="S14" s="6"/>
      <c r="T14" s="40"/>
      <c r="U14" s="6"/>
      <c r="V14" s="6"/>
      <c r="W14" s="6"/>
    </row>
    <row r="15" spans="2:33">
      <c r="B15" s="45"/>
      <c r="C15" s="23"/>
      <c r="D15" s="46"/>
      <c r="R15" s="6"/>
      <c r="S15" s="6"/>
      <c r="T15" s="6"/>
      <c r="U15" s="6"/>
      <c r="V15" s="6"/>
    </row>
    <row r="16" spans="2:33">
      <c r="B16" s="45"/>
      <c r="C16" s="23"/>
      <c r="D16" s="46"/>
      <c r="R16" s="19" t="s">
        <v>35</v>
      </c>
      <c r="S16" s="19" t="s">
        <v>40</v>
      </c>
      <c r="T16" s="40"/>
      <c r="U16" s="6"/>
      <c r="V16" s="6"/>
    </row>
    <row r="17" spans="2:29">
      <c r="B17" s="45"/>
      <c r="C17" s="23"/>
      <c r="D17" s="46"/>
      <c r="R17" s="49">
        <v>175</v>
      </c>
      <c r="S17" s="50">
        <v>142</v>
      </c>
      <c r="T17" s="51"/>
      <c r="U17" s="52">
        <v>265</v>
      </c>
      <c r="V17" s="53">
        <f xml:space="preserve"> 0.1171*U17 + 121.5</f>
        <v>152.53149999999999</v>
      </c>
    </row>
    <row r="18" spans="2:29">
      <c r="B18" s="45"/>
      <c r="C18" s="23"/>
      <c r="D18" s="46"/>
      <c r="R18" s="49">
        <v>350</v>
      </c>
      <c r="S18" s="50">
        <v>162.5</v>
      </c>
      <c r="T18" s="51"/>
      <c r="U18" s="33">
        <v>330</v>
      </c>
      <c r="V18" s="54">
        <f xml:space="preserve"> 0.1171*U18 + 121.5</f>
        <v>160.143</v>
      </c>
    </row>
    <row r="19" spans="2:29">
      <c r="C19" s="45"/>
      <c r="R19" s="6"/>
      <c r="S19" s="6"/>
      <c r="T19" s="6"/>
      <c r="U19" s="6"/>
      <c r="V19" s="55"/>
    </row>
    <row r="20" spans="2:29">
      <c r="R20" s="6"/>
      <c r="S20" s="6"/>
      <c r="T20" s="6"/>
      <c r="U20" s="6"/>
      <c r="V20" s="55"/>
    </row>
    <row r="21" spans="2:29">
      <c r="R21" s="19" t="s">
        <v>35</v>
      </c>
      <c r="S21" s="19" t="s">
        <v>41</v>
      </c>
      <c r="T21" s="6"/>
      <c r="U21" s="6"/>
      <c r="V21" s="55"/>
    </row>
    <row r="22" spans="2:29" ht="15.75">
      <c r="R22" s="49">
        <v>175</v>
      </c>
      <c r="S22" s="88">
        <v>531.5</v>
      </c>
      <c r="T22" s="6"/>
      <c r="U22" s="52">
        <v>265</v>
      </c>
      <c r="V22" s="92">
        <f xml:space="preserve"> 0.0291*U22 + 526.4</f>
        <v>534.11149999999998</v>
      </c>
    </row>
    <row r="23" spans="2:29">
      <c r="R23" s="49">
        <v>350</v>
      </c>
      <c r="S23" s="88">
        <v>536.6</v>
      </c>
      <c r="T23" s="56"/>
      <c r="U23" s="56"/>
      <c r="V23" s="55"/>
    </row>
    <row r="24" spans="2:29">
      <c r="R24" s="6">
        <v>355</v>
      </c>
      <c r="S24" s="6">
        <v>550</v>
      </c>
      <c r="T24" s="6"/>
      <c r="U24" s="6"/>
      <c r="V24" s="55"/>
    </row>
    <row r="25" spans="2:29">
      <c r="R25" s="6"/>
      <c r="S25" s="6"/>
      <c r="T25" s="6"/>
      <c r="U25" s="6"/>
      <c r="V25" s="55"/>
    </row>
    <row r="26" spans="2:29">
      <c r="R26" s="19" t="s">
        <v>35</v>
      </c>
      <c r="S26" s="19" t="s">
        <v>42</v>
      </c>
      <c r="T26" s="19" t="s">
        <v>43</v>
      </c>
      <c r="U26" s="6"/>
      <c r="V26" s="54"/>
      <c r="Z26" s="46"/>
      <c r="AC26" s="46"/>
    </row>
    <row r="27" spans="2:29">
      <c r="R27" s="49">
        <v>175</v>
      </c>
      <c r="S27" s="57">
        <v>547.70000000000005</v>
      </c>
      <c r="T27" s="6">
        <v>2.9</v>
      </c>
      <c r="U27" s="52"/>
      <c r="V27" s="54"/>
      <c r="Z27" s="46"/>
      <c r="AC27" s="46"/>
    </row>
    <row r="28" spans="2:29">
      <c r="R28" s="49">
        <v>350</v>
      </c>
      <c r="S28" s="57">
        <v>1112.5</v>
      </c>
      <c r="T28" s="6">
        <v>6.6</v>
      </c>
      <c r="U28" s="6"/>
      <c r="V28" s="54"/>
      <c r="Z28" s="46"/>
      <c r="AC28" s="46"/>
    </row>
    <row r="29" spans="2:29">
      <c r="R29" s="6"/>
      <c r="S29" s="6"/>
      <c r="T29" s="6"/>
      <c r="U29" s="6"/>
      <c r="V29" s="55"/>
      <c r="Z29" s="46"/>
      <c r="AC29" s="46"/>
    </row>
    <row r="30" spans="2:29">
      <c r="O30" s="8"/>
      <c r="P30" s="8"/>
      <c r="Q30" s="8"/>
      <c r="R30" s="6"/>
      <c r="S30" s="6"/>
      <c r="T30" s="6"/>
      <c r="U30" s="6"/>
      <c r="V30" s="55"/>
      <c r="Z30" s="46"/>
      <c r="AC30" s="46"/>
    </row>
    <row r="31" spans="2:29">
      <c r="M31" s="46"/>
      <c r="P31" s="46"/>
      <c r="Q31" s="46"/>
      <c r="R31" s="19" t="s">
        <v>35</v>
      </c>
      <c r="S31" s="19" t="s">
        <v>44</v>
      </c>
      <c r="T31" s="6"/>
      <c r="U31" s="6"/>
      <c r="V31" s="55"/>
      <c r="Z31" s="46"/>
      <c r="AC31" s="46"/>
    </row>
    <row r="32" spans="2:29">
      <c r="M32" s="46"/>
      <c r="R32" s="49">
        <v>175</v>
      </c>
      <c r="S32" s="58">
        <v>544.79999999999995</v>
      </c>
      <c r="T32" s="59"/>
      <c r="U32" s="52">
        <v>265</v>
      </c>
      <c r="V32" s="53">
        <f xml:space="preserve"> 3.2063*U32 - 16.3</f>
        <v>833.36950000000013</v>
      </c>
      <c r="Z32" s="46"/>
      <c r="AC32" s="46"/>
    </row>
    <row r="33" spans="2:32">
      <c r="M33" s="46"/>
      <c r="P33" s="46"/>
      <c r="Q33" s="46"/>
      <c r="R33" s="49">
        <v>350</v>
      </c>
      <c r="S33" s="58">
        <v>1105.9000000000001</v>
      </c>
      <c r="T33" s="60"/>
      <c r="U33" s="60"/>
      <c r="V33" s="55"/>
    </row>
    <row r="34" spans="2:32">
      <c r="M34" s="46"/>
      <c r="R34" s="6"/>
      <c r="S34" s="6"/>
      <c r="T34" s="6"/>
      <c r="U34" s="6"/>
      <c r="V34" s="55"/>
      <c r="AC34" s="46"/>
      <c r="AF34" s="46"/>
    </row>
    <row r="35" spans="2:32">
      <c r="M35" s="46"/>
      <c r="P35" s="46"/>
      <c r="Q35" s="46"/>
      <c r="R35" s="6"/>
      <c r="S35" s="6"/>
      <c r="T35" s="6"/>
      <c r="U35" s="6"/>
      <c r="V35" s="55"/>
      <c r="AC35" s="46"/>
    </row>
    <row r="36" spans="2:32">
      <c r="M36" s="46"/>
      <c r="R36" s="19" t="s">
        <v>35</v>
      </c>
      <c r="S36" s="19" t="s">
        <v>45</v>
      </c>
      <c r="T36" s="6"/>
      <c r="U36" s="6"/>
      <c r="V36" s="55"/>
      <c r="AC36" s="46"/>
      <c r="AF36" s="46"/>
    </row>
    <row r="37" spans="2:32">
      <c r="B37">
        <v>350</v>
      </c>
      <c r="C37">
        <f>-0.0031*B37^2 + 2.012*B37 - 161.83</f>
        <v>162.62000000000003</v>
      </c>
      <c r="M37" s="46"/>
      <c r="P37" s="23"/>
      <c r="Q37" s="23"/>
      <c r="R37" s="49">
        <v>175</v>
      </c>
      <c r="S37" s="89">
        <v>1166</v>
      </c>
      <c r="T37" s="6"/>
      <c r="U37" s="52">
        <v>265</v>
      </c>
      <c r="V37" s="91">
        <f xml:space="preserve"> 0.1269*U37 + 1143.8</f>
        <v>1177.4285</v>
      </c>
      <c r="AC37" s="46"/>
    </row>
    <row r="38" spans="2:32">
      <c r="C38">
        <f>18841/4.1868</f>
        <v>4500.0955383586515</v>
      </c>
      <c r="R38" s="49">
        <v>350</v>
      </c>
      <c r="S38" s="89">
        <v>1188.2</v>
      </c>
      <c r="T38" s="60"/>
      <c r="U38" s="60"/>
      <c r="V38" s="61"/>
      <c r="AC38" s="46"/>
    </row>
    <row r="39" spans="2:32">
      <c r="AC39" s="46"/>
    </row>
    <row r="40" spans="2:32">
      <c r="AC40" s="46"/>
    </row>
    <row r="41" spans="2:32">
      <c r="AC41" s="46"/>
    </row>
    <row r="46" spans="2:32">
      <c r="Y46" s="62"/>
    </row>
    <row r="47" spans="2:32">
      <c r="Y47" s="63"/>
    </row>
    <row r="48" spans="2:32">
      <c r="Y48" s="62"/>
    </row>
  </sheetData>
  <mergeCells count="3">
    <mergeCell ref="I4:J4"/>
    <mergeCell ref="L4:M4"/>
    <mergeCell ref="O4:P4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28"/>
  <sheetViews>
    <sheetView zoomScale="85" zoomScaleNormal="85" workbookViewId="0">
      <selection activeCell="Q17" sqref="Q17"/>
    </sheetView>
  </sheetViews>
  <sheetFormatPr defaultColWidth="10" defaultRowHeight="15.75"/>
  <cols>
    <col min="1" max="2" width="2.7109375" style="65" customWidth="1"/>
    <col min="3" max="3" width="11.28515625" style="65" customWidth="1"/>
    <col min="4" max="4" width="18.7109375" style="65" customWidth="1"/>
    <col min="5" max="5" width="26.85546875" style="65" customWidth="1"/>
    <col min="6" max="6" width="11.5703125" style="65" customWidth="1"/>
    <col min="7" max="7" width="22.5703125" style="65" customWidth="1"/>
    <col min="8" max="9" width="11.28515625" style="65" customWidth="1"/>
    <col min="10" max="10" width="38" style="65" customWidth="1"/>
    <col min="11" max="14" width="10" style="65"/>
    <col min="15" max="15" width="5" style="65" customWidth="1"/>
    <col min="16" max="16384" width="10" style="65"/>
  </cols>
  <sheetData>
    <row r="1" spans="3:15">
      <c r="C1" s="64" t="s">
        <v>46</v>
      </c>
      <c r="D1" s="64"/>
      <c r="E1" s="64"/>
      <c r="F1" s="64" t="s">
        <v>5</v>
      </c>
      <c r="G1" s="64" t="str">
        <f>IF(input!$E$1&lt;Eng_Info!$C$5,Eng_Info!$E$5,IF(input!$E$1&gt;Eng_Info!$C$7,Eng_Info!$E$7,Eng_Info!$E$6))</f>
        <v>ELINK (3)</v>
      </c>
    </row>
    <row r="2" spans="3:15" ht="28.15" customHeight="1">
      <c r="C2" s="80" t="s">
        <v>47</v>
      </c>
      <c r="D2" s="80" t="s">
        <v>48</v>
      </c>
      <c r="E2" s="80" t="s">
        <v>49</v>
      </c>
      <c r="F2" s="80" t="s">
        <v>50</v>
      </c>
      <c r="G2" s="80" t="s">
        <v>51</v>
      </c>
      <c r="H2" s="80" t="s">
        <v>52</v>
      </c>
      <c r="I2" s="80"/>
      <c r="J2" s="80" t="s">
        <v>53</v>
      </c>
      <c r="K2" s="80" t="s">
        <v>54</v>
      </c>
      <c r="L2" s="80" t="s">
        <v>55</v>
      </c>
      <c r="M2" s="80" t="s">
        <v>296</v>
      </c>
      <c r="N2" s="65" t="s">
        <v>300</v>
      </c>
    </row>
    <row r="3" spans="3:15">
      <c r="C3" s="80" t="s">
        <v>56</v>
      </c>
      <c r="D3" s="80" t="s">
        <v>57</v>
      </c>
      <c r="E3" s="80" t="s">
        <v>58</v>
      </c>
      <c r="F3" s="80"/>
      <c r="G3" s="80" t="s">
        <v>59</v>
      </c>
      <c r="H3" s="80">
        <v>495</v>
      </c>
      <c r="I3" s="80" t="str">
        <f>"E"&amp;H3</f>
        <v>E495</v>
      </c>
      <c r="J3" s="80"/>
      <c r="K3" s="84">
        <v>0.75</v>
      </c>
      <c r="L3" s="84">
        <v>0.95</v>
      </c>
      <c r="M3" s="84" t="str">
        <f t="shared" ref="M3:M14" ca="1" si="0">INDIRECT("'ELINK'!B"&amp;H3)</f>
        <v>Generator [1]: Design point power factor</v>
      </c>
      <c r="N3" s="66"/>
      <c r="O3" s="82">
        <v>1</v>
      </c>
    </row>
    <row r="4" spans="3:15">
      <c r="C4" s="80" t="s">
        <v>60</v>
      </c>
      <c r="D4" s="80" t="s">
        <v>57</v>
      </c>
      <c r="E4" s="80" t="s">
        <v>61</v>
      </c>
      <c r="F4" s="80" t="s">
        <v>62</v>
      </c>
      <c r="G4" s="80" t="s">
        <v>63</v>
      </c>
      <c r="H4" s="80">
        <v>245</v>
      </c>
      <c r="I4" s="80" t="str">
        <f t="shared" ref="I4:I27" si="1">"E"&amp;H4</f>
        <v>E245</v>
      </c>
      <c r="J4" s="80"/>
      <c r="K4" s="80">
        <v>3375</v>
      </c>
      <c r="L4" s="80">
        <v>4775</v>
      </c>
      <c r="M4" s="84" t="str">
        <f t="shared" ca="1" si="0"/>
        <v>Fuel Source [10] - Coal : HHV @ 25C</v>
      </c>
      <c r="N4" s="90">
        <v>0</v>
      </c>
      <c r="O4" s="80">
        <v>1</v>
      </c>
    </row>
    <row r="5" spans="3:15">
      <c r="C5" s="80" t="s">
        <v>60</v>
      </c>
      <c r="D5" s="80" t="s">
        <v>57</v>
      </c>
      <c r="E5" s="80" t="s">
        <v>64</v>
      </c>
      <c r="F5" s="80" t="s">
        <v>1</v>
      </c>
      <c r="G5" s="80" t="s">
        <v>65</v>
      </c>
      <c r="H5" s="80">
        <v>237</v>
      </c>
      <c r="I5" s="80" t="str">
        <f t="shared" si="1"/>
        <v>E237</v>
      </c>
      <c r="J5" s="80"/>
      <c r="K5" s="82">
        <v>25</v>
      </c>
      <c r="L5" s="82">
        <v>45</v>
      </c>
      <c r="M5" s="84" t="str">
        <f t="shared" ca="1" si="0"/>
        <v>Fuel Source [10] - Coal : Weight percent of Moisture</v>
      </c>
      <c r="N5" s="68"/>
      <c r="O5" s="82">
        <v>1</v>
      </c>
    </row>
    <row r="6" spans="3:15">
      <c r="C6" s="80" t="s">
        <v>60</v>
      </c>
      <c r="D6" s="80" t="s">
        <v>57</v>
      </c>
      <c r="E6" s="80" t="s">
        <v>66</v>
      </c>
      <c r="F6" s="80" t="s">
        <v>0</v>
      </c>
      <c r="G6" s="80" t="s">
        <v>67</v>
      </c>
      <c r="H6" s="80">
        <v>436</v>
      </c>
      <c r="I6" s="80" t="str">
        <f t="shared" si="1"/>
        <v>E436</v>
      </c>
      <c r="J6" s="85" t="s">
        <v>68</v>
      </c>
      <c r="K6" s="80">
        <v>510</v>
      </c>
      <c r="L6" s="80">
        <v>538</v>
      </c>
      <c r="M6" s="84" t="str">
        <f t="shared" ca="1" si="0"/>
        <v>Boiler Assembly [1]: Superheater (PCE) [38] - FSH : Desired steam outlet temperature</v>
      </c>
      <c r="N6" s="93">
        <f xml:space="preserve"> 0.0291*E1 + 526.4</f>
        <v>526.4</v>
      </c>
      <c r="O6" s="67"/>
    </row>
    <row r="7" spans="3:15">
      <c r="C7" s="80" t="s">
        <v>60</v>
      </c>
      <c r="D7" s="80" t="s">
        <v>57</v>
      </c>
      <c r="E7" s="80" t="s">
        <v>69</v>
      </c>
      <c r="F7" s="80" t="s">
        <v>70</v>
      </c>
      <c r="G7" s="80" t="s">
        <v>71</v>
      </c>
      <c r="H7" s="80">
        <v>263</v>
      </c>
      <c r="I7" s="80" t="str">
        <f t="shared" si="1"/>
        <v>E263</v>
      </c>
      <c r="J7" s="85" t="s">
        <v>68</v>
      </c>
      <c r="K7" s="82">
        <v>345</v>
      </c>
      <c r="L7" s="82">
        <v>1175</v>
      </c>
      <c r="M7" s="84" t="str">
        <f t="shared" ca="1" si="0"/>
        <v>Boiler Assembly [1]: Furnace w/ Pulverizer [7] : Steam production rate</v>
      </c>
      <c r="N7" s="69">
        <f xml:space="preserve"> 3.2063*E1 - 16.3</f>
        <v>-16.3</v>
      </c>
      <c r="O7" s="67"/>
    </row>
    <row r="8" spans="3:15">
      <c r="C8" s="80" t="s">
        <v>60</v>
      </c>
      <c r="D8" s="80" t="s">
        <v>57</v>
      </c>
      <c r="E8" s="80" t="s">
        <v>72</v>
      </c>
      <c r="F8" s="80" t="s">
        <v>73</v>
      </c>
      <c r="G8" s="80" t="s">
        <v>74</v>
      </c>
      <c r="H8" s="80">
        <v>516</v>
      </c>
      <c r="I8" s="80" t="str">
        <f t="shared" si="1"/>
        <v>E516</v>
      </c>
      <c r="J8" s="85" t="s">
        <v>68</v>
      </c>
      <c r="K8" s="80">
        <v>60</v>
      </c>
      <c r="L8" s="80">
        <v>167</v>
      </c>
      <c r="M8" s="84" t="str">
        <f t="shared" ca="1" si="0"/>
        <v>ST Assembly [1]: ST Group [13] : Design point Inlet pressure (upstream of any stop or control valves)</v>
      </c>
      <c r="N8" s="70">
        <f xml:space="preserve"> 0.1171*E1 + 121.5</f>
        <v>121.5</v>
      </c>
      <c r="O8" s="67"/>
    </row>
    <row r="9" spans="3:15">
      <c r="C9" s="80" t="s">
        <v>60</v>
      </c>
      <c r="D9" s="80" t="s">
        <v>57</v>
      </c>
      <c r="E9" s="80" t="s">
        <v>75</v>
      </c>
      <c r="F9" s="80" t="s">
        <v>73</v>
      </c>
      <c r="G9" s="80" t="s">
        <v>76</v>
      </c>
      <c r="H9" s="80">
        <v>492</v>
      </c>
      <c r="I9" s="80" t="str">
        <f t="shared" si="1"/>
        <v>E492</v>
      </c>
      <c r="J9" s="85" t="s">
        <v>77</v>
      </c>
      <c r="K9" s="86">
        <f>0.23*K8</f>
        <v>13.8</v>
      </c>
      <c r="L9" s="86">
        <f>0.23*L8</f>
        <v>38.410000000000004</v>
      </c>
      <c r="M9" s="84" t="str">
        <f t="shared" ca="1" si="0"/>
        <v>Fix Pressure Stream 23 - Outlet of ST Assembly [1]: ST Group [15] -&gt; Inlet of Splitter [20]: Pressure</v>
      </c>
      <c r="N9" s="71">
        <f>0.22018*N8</f>
        <v>26.751869999999997</v>
      </c>
      <c r="O9" s="67"/>
    </row>
    <row r="10" spans="3:15">
      <c r="C10" s="80" t="s">
        <v>60</v>
      </c>
      <c r="D10" s="80" t="s">
        <v>57</v>
      </c>
      <c r="E10" s="80" t="s">
        <v>78</v>
      </c>
      <c r="F10" s="80" t="s">
        <v>73</v>
      </c>
      <c r="G10" s="80" t="s">
        <v>79</v>
      </c>
      <c r="H10" s="80">
        <v>491</v>
      </c>
      <c r="I10" s="80" t="str">
        <f t="shared" si="1"/>
        <v>E491</v>
      </c>
      <c r="J10" s="85" t="s">
        <v>77</v>
      </c>
      <c r="K10" s="86">
        <f>K9*0.9</f>
        <v>12.420000000000002</v>
      </c>
      <c r="L10" s="86">
        <f>L9*0.9</f>
        <v>34.569000000000003</v>
      </c>
      <c r="M10" s="84" t="str">
        <f t="shared" ca="1" si="0"/>
        <v>Fix Pressure Stream 32 - Outlet of Mixer [25] -&gt; Inlet of ST Assembly [1]: ST Group [26]: Pressure</v>
      </c>
      <c r="N10" s="71">
        <f>0.200615*N8</f>
        <v>24.374722499999997</v>
      </c>
      <c r="O10" s="67"/>
    </row>
    <row r="11" spans="3:15">
      <c r="C11" s="80" t="s">
        <v>60</v>
      </c>
      <c r="D11" s="80" t="s">
        <v>57</v>
      </c>
      <c r="E11" s="80" t="s">
        <v>80</v>
      </c>
      <c r="F11" s="80" t="s">
        <v>1</v>
      </c>
      <c r="G11" s="80"/>
      <c r="H11" s="80">
        <v>265</v>
      </c>
      <c r="I11" s="80" t="str">
        <f t="shared" si="1"/>
        <v>E265</v>
      </c>
      <c r="J11" s="80"/>
      <c r="K11" s="80">
        <v>15</v>
      </c>
      <c r="L11" s="80">
        <v>40</v>
      </c>
      <c r="M11" s="84" t="str">
        <f t="shared" ca="1" si="0"/>
        <v>Boiler Assembly [1]: Furnace w/ Pulverizer [7] : Excess air</v>
      </c>
      <c r="O11" s="65">
        <v>1</v>
      </c>
    </row>
    <row r="12" spans="3:15">
      <c r="C12" s="80" t="s">
        <v>81</v>
      </c>
      <c r="D12" s="80" t="s">
        <v>57</v>
      </c>
      <c r="E12" s="80" t="s">
        <v>82</v>
      </c>
      <c r="F12" s="80" t="s">
        <v>0</v>
      </c>
      <c r="G12" s="80"/>
      <c r="H12" s="80">
        <v>17</v>
      </c>
      <c r="I12" s="80" t="str">
        <f t="shared" si="1"/>
        <v>E17</v>
      </c>
      <c r="J12" s="80"/>
      <c r="K12" s="80">
        <v>25</v>
      </c>
      <c r="L12" s="80">
        <v>33</v>
      </c>
      <c r="M12" s="84" t="str">
        <f t="shared" ca="1" si="0"/>
        <v>Site Menu: Ambient temperature</v>
      </c>
      <c r="O12" s="65">
        <v>1</v>
      </c>
    </row>
    <row r="13" spans="3:15">
      <c r="C13" s="80" t="s">
        <v>81</v>
      </c>
      <c r="D13" s="80" t="s">
        <v>57</v>
      </c>
      <c r="E13" s="80" t="s">
        <v>83</v>
      </c>
      <c r="F13" s="80" t="s">
        <v>1</v>
      </c>
      <c r="G13" s="80"/>
      <c r="H13" s="80">
        <v>18</v>
      </c>
      <c r="I13" s="80" t="str">
        <f t="shared" si="1"/>
        <v>E18</v>
      </c>
      <c r="J13" s="80"/>
      <c r="K13" s="80">
        <v>60</v>
      </c>
      <c r="L13" s="80">
        <v>80</v>
      </c>
      <c r="M13" s="84" t="str">
        <f t="shared" ca="1" si="0"/>
        <v>Site Menu: Ambient relative humidity</v>
      </c>
      <c r="O13" s="65">
        <v>1</v>
      </c>
    </row>
    <row r="14" spans="3:15">
      <c r="C14" s="80" t="s">
        <v>81</v>
      </c>
      <c r="D14" s="80" t="s">
        <v>57</v>
      </c>
      <c r="E14" s="80" t="s">
        <v>84</v>
      </c>
      <c r="F14" s="80" t="s">
        <v>2</v>
      </c>
      <c r="G14" s="80"/>
      <c r="H14" s="80">
        <v>20</v>
      </c>
      <c r="I14" s="80" t="str">
        <f t="shared" si="1"/>
        <v>E20</v>
      </c>
      <c r="J14" s="80"/>
      <c r="K14" s="80">
        <v>1.0123</v>
      </c>
      <c r="L14" s="80">
        <v>1.0132000000000001</v>
      </c>
      <c r="M14" s="84" t="str">
        <f t="shared" ca="1" si="0"/>
        <v>Site Menu: Ambient pressure</v>
      </c>
      <c r="O14" s="65">
        <v>1</v>
      </c>
    </row>
    <row r="15" spans="3:15"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4"/>
    </row>
    <row r="16" spans="3:15">
      <c r="C16" s="80" t="s">
        <v>85</v>
      </c>
      <c r="D16" s="80" t="s">
        <v>86</v>
      </c>
      <c r="E16" s="80" t="s">
        <v>87</v>
      </c>
      <c r="F16" s="80" t="s">
        <v>2</v>
      </c>
      <c r="G16" s="80" t="s">
        <v>88</v>
      </c>
      <c r="H16" s="80">
        <v>493</v>
      </c>
      <c r="I16" s="80" t="str">
        <f t="shared" si="1"/>
        <v>E493</v>
      </c>
      <c r="J16" s="80" t="s">
        <v>77</v>
      </c>
      <c r="K16" s="80"/>
      <c r="L16" s="80"/>
      <c r="M16" s="84" t="str">
        <f t="shared" ref="M16:M23" ca="1" si="2">INDIRECT("'ELINK'!B"&amp;H16)</f>
        <v>Fix Pressure Stream 34 - Outlet of ST Assembly [1]: ST Group [26] -&gt; Inlet of Splitter [29]: Pressure</v>
      </c>
      <c r="N16" s="71">
        <f>0.107323*N8</f>
        <v>13.039744499999999</v>
      </c>
    </row>
    <row r="17" spans="3:15">
      <c r="C17" s="80" t="s">
        <v>85</v>
      </c>
      <c r="D17" s="80" t="s">
        <v>86</v>
      </c>
      <c r="E17" s="80" t="s">
        <v>90</v>
      </c>
      <c r="F17" s="80" t="s">
        <v>2</v>
      </c>
      <c r="G17" s="80" t="s">
        <v>91</v>
      </c>
      <c r="H17" s="80">
        <v>494</v>
      </c>
      <c r="I17" s="80" t="str">
        <f t="shared" si="1"/>
        <v>E494</v>
      </c>
      <c r="J17" s="80" t="s">
        <v>77</v>
      </c>
      <c r="K17" s="80"/>
      <c r="L17" s="80"/>
      <c r="M17" s="84" t="str">
        <f t="shared" ca="1" si="2"/>
        <v>Fix Pressure Stream 41 - Outlet of ST Assembly [1]: ST Group [28] -&gt; Inlet of Splitter [32]: Pressure</v>
      </c>
      <c r="N17" s="71">
        <f>0.060615*N8</f>
        <v>7.3647225000000001</v>
      </c>
    </row>
    <row r="18" spans="3:15">
      <c r="C18" s="80" t="s">
        <v>85</v>
      </c>
      <c r="D18" s="80" t="s">
        <v>86</v>
      </c>
      <c r="E18" s="80" t="s">
        <v>92</v>
      </c>
      <c r="F18" s="80" t="s">
        <v>2</v>
      </c>
      <c r="G18" s="80" t="s">
        <v>93</v>
      </c>
      <c r="H18" s="80">
        <v>525</v>
      </c>
      <c r="I18" s="80" t="str">
        <f t="shared" si="1"/>
        <v>E525</v>
      </c>
      <c r="J18" s="80" t="s">
        <v>77</v>
      </c>
      <c r="K18" s="80"/>
      <c r="L18" s="80"/>
      <c r="M18" s="84" t="str">
        <f t="shared" ca="1" si="2"/>
        <v>ST Assembly [1]: ST Group [15] : Design point Inlet pressure (upstream of any stop or control valves)</v>
      </c>
      <c r="N18" s="73">
        <f>0.367631*N8</f>
        <v>44.6671665</v>
      </c>
    </row>
    <row r="19" spans="3:15">
      <c r="C19" s="80" t="s">
        <v>85</v>
      </c>
      <c r="D19" s="80" t="s">
        <v>86</v>
      </c>
      <c r="E19" s="80" t="s">
        <v>94</v>
      </c>
      <c r="F19" s="80" t="s">
        <v>2</v>
      </c>
      <c r="G19" s="80" t="s">
        <v>95</v>
      </c>
      <c r="H19" s="80">
        <v>534</v>
      </c>
      <c r="I19" s="80" t="str">
        <f t="shared" si="1"/>
        <v>E534</v>
      </c>
      <c r="J19" s="80" t="s">
        <v>77</v>
      </c>
      <c r="K19" s="80"/>
      <c r="L19" s="80"/>
      <c r="M19" s="84" t="str">
        <f t="shared" ca="1" si="2"/>
        <v>ST Assembly [1]: ST Group [26] : Design point Inlet pressure (upstream of any stop or control valves)</v>
      </c>
      <c r="N19" s="71">
        <f>N10</f>
        <v>24.374722499999997</v>
      </c>
    </row>
    <row r="20" spans="3:15">
      <c r="C20" s="80" t="s">
        <v>85</v>
      </c>
      <c r="D20" s="80" t="s">
        <v>86</v>
      </c>
      <c r="E20" s="80" t="s">
        <v>96</v>
      </c>
      <c r="F20" s="80" t="s">
        <v>2</v>
      </c>
      <c r="G20" s="80" t="s">
        <v>97</v>
      </c>
      <c r="H20" s="80">
        <v>543</v>
      </c>
      <c r="I20" s="80" t="str">
        <f t="shared" si="1"/>
        <v>E543</v>
      </c>
      <c r="J20" s="80" t="s">
        <v>77</v>
      </c>
      <c r="K20" s="80"/>
      <c r="L20" s="80"/>
      <c r="M20" s="84" t="str">
        <f t="shared" ca="1" si="2"/>
        <v>ST Assembly [1]: ST Group [28] : Design point Inlet pressure (upstream of any stop or control valves)</v>
      </c>
      <c r="N20" s="71">
        <f>N16</f>
        <v>13.039744499999999</v>
      </c>
    </row>
    <row r="21" spans="3:15">
      <c r="C21" s="80" t="s">
        <v>85</v>
      </c>
      <c r="D21" s="80" t="s">
        <v>86</v>
      </c>
      <c r="E21" s="80" t="s">
        <v>98</v>
      </c>
      <c r="F21" s="80" t="s">
        <v>2</v>
      </c>
      <c r="G21" s="80" t="s">
        <v>99</v>
      </c>
      <c r="H21" s="80">
        <v>552</v>
      </c>
      <c r="I21" s="80" t="str">
        <f t="shared" si="1"/>
        <v>E552</v>
      </c>
      <c r="J21" s="80" t="s">
        <v>77</v>
      </c>
      <c r="K21" s="80"/>
      <c r="L21" s="80"/>
      <c r="M21" s="84" t="str">
        <f t="shared" ca="1" si="2"/>
        <v>ST Assembly [1]: ST Group [44] : Design point Inlet pressure (upstream of any stop or control valves)</v>
      </c>
      <c r="N21" s="71">
        <f>N17</f>
        <v>7.3647225000000001</v>
      </c>
    </row>
    <row r="22" spans="3:15">
      <c r="C22" s="80" t="s">
        <v>85</v>
      </c>
      <c r="D22" s="80" t="s">
        <v>86</v>
      </c>
      <c r="E22" s="80" t="s">
        <v>100</v>
      </c>
      <c r="F22" s="80" t="s">
        <v>2</v>
      </c>
      <c r="G22" s="80" t="s">
        <v>101</v>
      </c>
      <c r="H22" s="80">
        <v>561</v>
      </c>
      <c r="I22" s="80" t="str">
        <f t="shared" si="1"/>
        <v>E561</v>
      </c>
      <c r="J22" s="80" t="s">
        <v>77</v>
      </c>
      <c r="K22" s="80"/>
      <c r="L22" s="80"/>
      <c r="M22" s="84" t="str">
        <f t="shared" ca="1" si="2"/>
        <v>ST Assembly [1]: ST Group [45] : Design point Inlet pressure (upstream of any stop or control valves)</v>
      </c>
      <c r="N22" s="71">
        <f>0.0238769*N8</f>
        <v>2.9010433500000001</v>
      </c>
    </row>
    <row r="23" spans="3:15">
      <c r="C23" s="80" t="s">
        <v>85</v>
      </c>
      <c r="D23" s="80" t="s">
        <v>86</v>
      </c>
      <c r="E23" s="80" t="s">
        <v>102</v>
      </c>
      <c r="F23" s="80" t="s">
        <v>2</v>
      </c>
      <c r="G23" s="80" t="s">
        <v>103</v>
      </c>
      <c r="H23" s="80">
        <v>570</v>
      </c>
      <c r="I23" s="80" t="str">
        <f t="shared" si="1"/>
        <v>E570</v>
      </c>
      <c r="J23" s="80" t="s">
        <v>77</v>
      </c>
      <c r="K23" s="80"/>
      <c r="L23" s="80"/>
      <c r="M23" s="84" t="str">
        <f t="shared" ca="1" si="2"/>
        <v>ST Assembly [1]: ST Group [46] : Design point Inlet pressure (upstream of any stop or control valves)</v>
      </c>
      <c r="N23" s="71">
        <f>0.009046*N8</f>
        <v>1.099089</v>
      </c>
    </row>
    <row r="24" spans="3:15"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7"/>
    </row>
    <row r="25" spans="3:15">
      <c r="C25" s="80" t="s">
        <v>104</v>
      </c>
      <c r="D25" s="80" t="s">
        <v>86</v>
      </c>
      <c r="E25" s="80" t="s">
        <v>45</v>
      </c>
      <c r="F25" s="80" t="s">
        <v>0</v>
      </c>
      <c r="G25" s="80" t="s">
        <v>105</v>
      </c>
      <c r="H25" s="80">
        <v>264</v>
      </c>
      <c r="I25" s="80" t="str">
        <f t="shared" si="1"/>
        <v>E264</v>
      </c>
      <c r="J25" s="85" t="s">
        <v>68</v>
      </c>
      <c r="K25" s="80"/>
      <c r="L25" s="80"/>
      <c r="M25" s="84" t="str">
        <f ca="1">INDIRECT("'ELINK'!B"&amp;H25)</f>
        <v>Boiler Assembly [1]: Furnace w/ Pulverizer [7] : Furnace exit temperature</v>
      </c>
      <c r="N25" s="94">
        <f xml:space="preserve"> 0.1269*E1 + 1143.8</f>
        <v>1143.8</v>
      </c>
    </row>
    <row r="26" spans="3:15">
      <c r="C26" s="80" t="s">
        <v>106</v>
      </c>
      <c r="D26" s="80" t="s">
        <v>86</v>
      </c>
      <c r="E26" s="80" t="s">
        <v>107</v>
      </c>
      <c r="F26" s="80" t="s">
        <v>0</v>
      </c>
      <c r="G26" s="80" t="s">
        <v>108</v>
      </c>
      <c r="H26" s="80">
        <v>479</v>
      </c>
      <c r="I26" s="80" t="str">
        <f t="shared" si="1"/>
        <v>E479</v>
      </c>
      <c r="J26" s="80"/>
      <c r="K26" s="80">
        <v>27</v>
      </c>
      <c r="L26" s="80">
        <v>32</v>
      </c>
      <c r="M26" s="84" t="str">
        <f ca="1">INDIRECT("'ELINK'!B"&amp;H26)</f>
        <v>Water Source [57] : Temperature</v>
      </c>
      <c r="N26" s="74"/>
      <c r="O26" s="65">
        <v>1</v>
      </c>
    </row>
    <row r="27" spans="3:15">
      <c r="C27" s="80" t="s">
        <v>106</v>
      </c>
      <c r="D27" s="80" t="s">
        <v>86</v>
      </c>
      <c r="E27" s="80" t="s">
        <v>109</v>
      </c>
      <c r="F27" s="80" t="s">
        <v>0</v>
      </c>
      <c r="G27" s="80" t="s">
        <v>110</v>
      </c>
      <c r="H27" s="80">
        <v>486</v>
      </c>
      <c r="I27" s="80" t="str">
        <f t="shared" si="1"/>
        <v>E486</v>
      </c>
      <c r="J27" s="80"/>
      <c r="K27" s="80">
        <v>8</v>
      </c>
      <c r="L27" s="80">
        <v>11</v>
      </c>
      <c r="M27" s="84" t="str">
        <f ca="1">INDIRECT("'ELINK'!B"&amp;H27)</f>
        <v>Water-cooled Condenser (PCE) [59] : Cooling water temperature rise</v>
      </c>
      <c r="N27" s="74"/>
      <c r="O27" s="65">
        <v>1</v>
      </c>
    </row>
    <row r="28" spans="3:15"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81"/>
  <sheetViews>
    <sheetView tabSelected="1" zoomScale="80" zoomScaleNormal="8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M72" sqref="M72"/>
    </sheetView>
  </sheetViews>
  <sheetFormatPr defaultColWidth="10" defaultRowHeight="15.75"/>
  <cols>
    <col min="1" max="2" width="7.140625" style="65" customWidth="1"/>
    <col min="3" max="3" width="10" style="65"/>
    <col min="4" max="4" width="13.85546875" style="65" customWidth="1"/>
    <col min="5" max="5" width="11.7109375" style="65" customWidth="1"/>
    <col min="6" max="6" width="14.7109375" style="65" customWidth="1"/>
    <col min="7" max="8" width="43.7109375" style="65" customWidth="1"/>
    <col min="9" max="9" width="16.140625" style="65" customWidth="1"/>
    <col min="10" max="13" width="10" style="65"/>
    <col min="14" max="14" width="13.42578125" style="65" bestFit="1" customWidth="1"/>
    <col min="15" max="16384" width="10" style="65"/>
  </cols>
  <sheetData>
    <row r="4" spans="1:14">
      <c r="A4" s="65" t="s">
        <v>111</v>
      </c>
      <c r="C4" s="72" t="s">
        <v>112</v>
      </c>
      <c r="D4" s="65" t="s">
        <v>113</v>
      </c>
      <c r="E4" s="65" t="s">
        <v>114</v>
      </c>
      <c r="F4" s="65" t="s">
        <v>115</v>
      </c>
      <c r="G4" s="65" t="s">
        <v>49</v>
      </c>
      <c r="I4" s="65" t="s">
        <v>50</v>
      </c>
      <c r="J4" s="75" t="s">
        <v>116</v>
      </c>
      <c r="K4" s="65" t="s">
        <v>296</v>
      </c>
      <c r="L4" s="65" t="s">
        <v>297</v>
      </c>
      <c r="M4" s="65" t="s">
        <v>298</v>
      </c>
      <c r="N4" s="65" t="s">
        <v>299</v>
      </c>
    </row>
    <row r="5" spans="1:14" ht="18" customHeight="1">
      <c r="A5" s="65">
        <v>1</v>
      </c>
      <c r="B5" s="65">
        <v>5</v>
      </c>
      <c r="C5" s="72" t="s">
        <v>89</v>
      </c>
      <c r="E5" s="65" t="s">
        <v>117</v>
      </c>
      <c r="F5" s="65" t="s">
        <v>56</v>
      </c>
      <c r="G5" s="76" t="s">
        <v>58</v>
      </c>
      <c r="H5" s="76" t="s">
        <v>59</v>
      </c>
      <c r="I5" s="76"/>
      <c r="J5" s="74">
        <v>495</v>
      </c>
      <c r="K5" t="str">
        <f ca="1">INDIRECT("'"&amp;input!$G$1&amp;"'!B"&amp;J5)</f>
        <v>Generator [1]: Design point power factor</v>
      </c>
      <c r="L5">
        <f ca="1">INDIRECT("'"&amp;input!$G$1&amp;"'!E"&amp;J5)</f>
        <v>0</v>
      </c>
      <c r="M5">
        <f ca="1">INDIRECT("'"&amp;input!$G$1&amp;"'!D"&amp;J5)</f>
        <v>0.89999997615814209</v>
      </c>
      <c r="N5" s="81">
        <f t="shared" ref="N5:N36" ca="1" si="0">ABS(L5-M5)/M5</f>
        <v>1</v>
      </c>
    </row>
    <row r="6" spans="1:14" ht="18" customHeight="1">
      <c r="A6" s="65">
        <v>2</v>
      </c>
      <c r="B6" s="65">
        <v>6</v>
      </c>
      <c r="C6" s="72"/>
      <c r="E6" s="65" t="s">
        <v>117</v>
      </c>
      <c r="F6" s="65" t="s">
        <v>56</v>
      </c>
      <c r="G6" s="76" t="s">
        <v>315</v>
      </c>
      <c r="H6" s="76" t="s">
        <v>118</v>
      </c>
      <c r="I6" s="76" t="s">
        <v>3</v>
      </c>
      <c r="J6" s="74">
        <v>605</v>
      </c>
      <c r="K6" t="str">
        <f ca="1">INDIRECT("'"&amp;input!$G$1&amp;"'!B"&amp;J6)</f>
        <v>Plant Summary: Gross power</v>
      </c>
      <c r="L6">
        <f ca="1">INDIRECT("'"&amp;input!$G$1&amp;"'!E"&amp;J6)</f>
        <v>0</v>
      </c>
      <c r="M6">
        <f ca="1">INDIRECT("'"&amp;input!$G$1&amp;"'!D"&amp;J6)</f>
        <v>175331.125</v>
      </c>
      <c r="N6" s="81">
        <f t="shared" ca="1" si="0"/>
        <v>1</v>
      </c>
    </row>
    <row r="7" spans="1:14" ht="18" customHeight="1">
      <c r="A7" s="65">
        <v>3</v>
      </c>
      <c r="B7" s="65">
        <v>7</v>
      </c>
      <c r="C7" s="72" t="s">
        <v>89</v>
      </c>
      <c r="E7" s="65" t="s">
        <v>117</v>
      </c>
      <c r="F7" s="65" t="s">
        <v>56</v>
      </c>
      <c r="G7" s="76" t="s">
        <v>119</v>
      </c>
      <c r="H7" s="76" t="s">
        <v>120</v>
      </c>
      <c r="I7" s="76" t="s">
        <v>3</v>
      </c>
      <c r="J7" s="74">
        <v>608</v>
      </c>
      <c r="K7" t="str">
        <f ca="1">INDIRECT("'"&amp;input!$G$1&amp;"'!B"&amp;J7)</f>
        <v>Plant Summary: Plant auxiliary</v>
      </c>
      <c r="L7">
        <f ca="1">INDIRECT("'"&amp;input!$G$1&amp;"'!E"&amp;J7)</f>
        <v>273.11785888671875</v>
      </c>
      <c r="M7">
        <f ca="1">INDIRECT("'"&amp;input!$G$1&amp;"'!D"&amp;J7)</f>
        <v>10115.9423828125</v>
      </c>
      <c r="N7" s="81">
        <f t="shared" ca="1" si="0"/>
        <v>0.97300124412029476</v>
      </c>
    </row>
    <row r="8" spans="1:14" ht="18" customHeight="1">
      <c r="A8" s="65">
        <v>4</v>
      </c>
      <c r="B8" s="65">
        <v>8</v>
      </c>
      <c r="C8" s="72" t="s">
        <v>121</v>
      </c>
      <c r="E8" s="65" t="s">
        <v>117</v>
      </c>
      <c r="F8" s="65" t="s">
        <v>60</v>
      </c>
      <c r="G8" s="76" t="s">
        <v>316</v>
      </c>
      <c r="H8" s="76" t="s">
        <v>63</v>
      </c>
      <c r="I8" s="76" t="s">
        <v>62</v>
      </c>
      <c r="J8" s="74">
        <v>245</v>
      </c>
      <c r="K8" t="str">
        <f ca="1">INDIRECT("'"&amp;input!$G$1&amp;"'!B"&amp;J8)</f>
        <v>Fuel Source [10] - Coal : HHV @ 25C</v>
      </c>
      <c r="L8">
        <f ca="1">INDIRECT("'"&amp;input!$G$1&amp;"'!E"&amp;J8)/4.1868</f>
        <v>0</v>
      </c>
      <c r="M8">
        <f ca="1">INDIRECT("'"&amp;input!$G$1&amp;"'!D"&amp;J8)/4.1868</f>
        <v>4200.1050921945161</v>
      </c>
      <c r="N8" s="81">
        <f t="shared" ca="1" si="0"/>
        <v>1</v>
      </c>
    </row>
    <row r="9" spans="1:14" ht="18" customHeight="1">
      <c r="A9" s="65">
        <v>5</v>
      </c>
      <c r="B9" s="65">
        <v>9</v>
      </c>
      <c r="C9" s="72" t="s">
        <v>122</v>
      </c>
      <c r="D9" s="65">
        <v>1</v>
      </c>
      <c r="E9" s="65" t="s">
        <v>117</v>
      </c>
      <c r="F9" s="65" t="s">
        <v>56</v>
      </c>
      <c r="G9" s="76" t="s">
        <v>123</v>
      </c>
      <c r="H9" s="76" t="s">
        <v>124</v>
      </c>
      <c r="I9" s="76" t="s">
        <v>3</v>
      </c>
      <c r="J9" s="74">
        <f>J6</f>
        <v>605</v>
      </c>
      <c r="K9" t="str">
        <f ca="1">INDIRECT("'"&amp;input!$G$1&amp;"'!B"&amp;J9)</f>
        <v>Plant Summary: Gross power</v>
      </c>
      <c r="L9">
        <f ca="1">INDIRECT("'"&amp;input!$G$1&amp;"'!E"&amp;J9)</f>
        <v>0</v>
      </c>
      <c r="M9">
        <f ca="1">INDIRECT("'"&amp;input!$G$1&amp;"'!D"&amp;J9)</f>
        <v>175331.125</v>
      </c>
      <c r="N9" s="81">
        <f t="shared" ca="1" si="0"/>
        <v>1</v>
      </c>
    </row>
    <row r="10" spans="1:14" ht="18" customHeight="1">
      <c r="A10" s="65">
        <v>6</v>
      </c>
      <c r="B10" s="65">
        <v>10</v>
      </c>
      <c r="C10" s="72"/>
      <c r="E10" s="65" t="s">
        <v>117</v>
      </c>
      <c r="F10" s="65" t="s">
        <v>60</v>
      </c>
      <c r="G10" s="76" t="s">
        <v>125</v>
      </c>
      <c r="H10" s="76" t="s">
        <v>126</v>
      </c>
      <c r="I10" s="76" t="s">
        <v>1</v>
      </c>
      <c r="J10" s="74">
        <v>1996</v>
      </c>
      <c r="K10" t="str">
        <f ca="1">INDIRECT("'"&amp;input!$G$1&amp;"'!B"&amp;J10)</f>
        <v>Boiler Assembly [1]: Boiler fuel efficiency (HHV)</v>
      </c>
      <c r="L10">
        <f ca="1">INDIRECT("'"&amp;input!$G$1&amp;"'!E"&amp;J10)</f>
        <v>84.141670227050781</v>
      </c>
      <c r="M10">
        <f ca="1">INDIRECT("'"&amp;input!$G$1&amp;"'!D"&amp;J10)</f>
        <v>84.141670227050781</v>
      </c>
      <c r="N10" s="81">
        <f t="shared" ca="1" si="0"/>
        <v>0</v>
      </c>
    </row>
    <row r="11" spans="1:14" ht="18" customHeight="1">
      <c r="A11" s="65">
        <v>7</v>
      </c>
      <c r="B11" s="65">
        <v>11</v>
      </c>
      <c r="C11" s="72" t="s">
        <v>89</v>
      </c>
      <c r="D11" s="65">
        <v>1</v>
      </c>
      <c r="E11" s="65" t="s">
        <v>117</v>
      </c>
      <c r="F11" s="65" t="s">
        <v>56</v>
      </c>
      <c r="G11" s="76" t="s">
        <v>127</v>
      </c>
      <c r="H11" s="76" t="s">
        <v>128</v>
      </c>
      <c r="I11" s="76" t="s">
        <v>3</v>
      </c>
      <c r="J11" s="74">
        <v>606</v>
      </c>
      <c r="K11" t="str">
        <f ca="1">INDIRECT("'"&amp;input!$G$1&amp;"'!B"&amp;J11)</f>
        <v>Plant Summary: Net power</v>
      </c>
      <c r="L11">
        <f ca="1">INDIRECT("'"&amp;input!$G$1&amp;"'!E"&amp;J11)</f>
        <v>-273.11785888671875</v>
      </c>
      <c r="M11">
        <f ca="1">INDIRECT("'"&amp;input!$G$1&amp;"'!D"&amp;J11)</f>
        <v>164338.53125</v>
      </c>
      <c r="N11" s="81">
        <f t="shared" ca="1" si="0"/>
        <v>1.001661922233388</v>
      </c>
    </row>
    <row r="12" spans="1:14" ht="18" customHeight="1">
      <c r="A12" s="65">
        <v>8</v>
      </c>
      <c r="B12" s="65">
        <v>12</v>
      </c>
      <c r="C12" s="72" t="s">
        <v>89</v>
      </c>
      <c r="D12" s="65">
        <v>1</v>
      </c>
      <c r="E12" s="65" t="s">
        <v>117</v>
      </c>
      <c r="F12" s="65" t="s">
        <v>60</v>
      </c>
      <c r="G12" s="76" t="s">
        <v>129</v>
      </c>
      <c r="H12" s="76" t="s">
        <v>131</v>
      </c>
      <c r="I12" s="76" t="s">
        <v>130</v>
      </c>
      <c r="J12" s="74">
        <v>619</v>
      </c>
      <c r="K12" t="str">
        <f ca="1">INDIRECT("'"&amp;input!$G$1&amp;"'!B"&amp;J12)</f>
        <v>Plant Summary: Net heat rate(HHV)</v>
      </c>
      <c r="L12">
        <f ca="1">INDIRECT("'"&amp;input!$G$1&amp;"'!E"&amp;J12)/4.1868</f>
        <v>0</v>
      </c>
      <c r="M12">
        <f ca="1">INDIRECT("'"&amp;input!$G$1&amp;"'!D"&amp;J12)/4.1868</f>
        <v>2533.375215334504</v>
      </c>
      <c r="N12" s="81">
        <f t="shared" ca="1" si="0"/>
        <v>1</v>
      </c>
    </row>
    <row r="13" spans="1:14" ht="18" customHeight="1">
      <c r="A13" s="65">
        <v>9</v>
      </c>
      <c r="B13" s="65">
        <v>13</v>
      </c>
      <c r="C13" s="72" t="s">
        <v>89</v>
      </c>
      <c r="D13" s="65">
        <v>1</v>
      </c>
      <c r="E13" s="65" t="s">
        <v>117</v>
      </c>
      <c r="F13" s="65" t="s">
        <v>132</v>
      </c>
      <c r="G13" s="76" t="s">
        <v>133</v>
      </c>
      <c r="H13" s="76" t="s">
        <v>134</v>
      </c>
      <c r="I13" s="76" t="s">
        <v>130</v>
      </c>
      <c r="J13" s="74">
        <v>611</v>
      </c>
      <c r="K13" t="str">
        <f ca="1">INDIRECT("'"&amp;input!$G$1&amp;"'!B"&amp;J13)</f>
        <v>Plant Summary: Gross heat rate(LHV)</v>
      </c>
      <c r="L13">
        <f ca="1">INDIRECT("'"&amp;input!$G$1&amp;"'!E"&amp;J13)/4.1868</f>
        <v>0</v>
      </c>
      <c r="M13">
        <f ca="1">INDIRECT("'"&amp;input!$G$1&amp;"'!D"&amp;J13)/4.1868</f>
        <v>2170.9788147421659</v>
      </c>
      <c r="N13" s="81">
        <f t="shared" ca="1" si="0"/>
        <v>1</v>
      </c>
    </row>
    <row r="14" spans="1:14" ht="18" customHeight="1">
      <c r="A14" s="65">
        <v>10</v>
      </c>
      <c r="B14" s="65">
        <v>14</v>
      </c>
      <c r="C14" s="72" t="s">
        <v>89</v>
      </c>
      <c r="E14" s="65" t="s">
        <v>117</v>
      </c>
      <c r="F14" s="65" t="s">
        <v>132</v>
      </c>
      <c r="G14" s="76" t="s">
        <v>135</v>
      </c>
      <c r="H14" s="76" t="s">
        <v>136</v>
      </c>
      <c r="I14" s="76" t="s">
        <v>1</v>
      </c>
      <c r="J14" s="74">
        <v>618</v>
      </c>
      <c r="K14" t="str">
        <f ca="1">INDIRECT("'"&amp;input!$G$1&amp;"'!B"&amp;J14)</f>
        <v>Plant Summary: Net electric efficiency(HHV)</v>
      </c>
      <c r="L14">
        <f ca="1">INDIRECT("'"&amp;input!$G$1&amp;"'!E"&amp;J14)</f>
        <v>0</v>
      </c>
      <c r="M14">
        <f ca="1">INDIRECT("'"&amp;input!$G$1&amp;"'!D"&amp;J14)</f>
        <v>33.940696716308594</v>
      </c>
      <c r="N14" s="81">
        <f t="shared" ca="1" si="0"/>
        <v>1</v>
      </c>
    </row>
    <row r="15" spans="1:14" ht="18" customHeight="1">
      <c r="A15" s="65">
        <v>11</v>
      </c>
      <c r="B15" s="65">
        <v>15</v>
      </c>
      <c r="C15" s="72" t="s">
        <v>89</v>
      </c>
      <c r="E15" s="65" t="s">
        <v>117</v>
      </c>
      <c r="F15" s="65" t="s">
        <v>60</v>
      </c>
      <c r="G15" s="76" t="s">
        <v>137</v>
      </c>
      <c r="H15" s="76" t="s">
        <v>138</v>
      </c>
      <c r="I15" s="76" t="s">
        <v>0</v>
      </c>
      <c r="J15" s="74">
        <v>1548</v>
      </c>
      <c r="K15" t="str">
        <f ca="1">INDIRECT("'"&amp;input!$G$1&amp;"'!B"&amp;J15)</f>
        <v>Boiler Assembly [1]: Superheater (PCE) [38] - FSH : Steam exit temperature</v>
      </c>
      <c r="L15">
        <f ca="1">INDIRECT("'"&amp;input!$G$1&amp;"'!E"&amp;J15)</f>
        <v>327.16079711914062</v>
      </c>
      <c r="M15">
        <f ca="1">INDIRECT("'"&amp;input!$G$1&amp;"'!D"&amp;J15)</f>
        <v>532.70001220703125</v>
      </c>
      <c r="N15" s="81">
        <f t="shared" ca="1" si="0"/>
        <v>0.38584420945725229</v>
      </c>
    </row>
    <row r="16" spans="1:14" ht="18" customHeight="1">
      <c r="A16" s="65">
        <v>12</v>
      </c>
      <c r="B16" s="65">
        <v>16</v>
      </c>
      <c r="C16" s="72" t="s">
        <v>89</v>
      </c>
      <c r="E16" s="65" t="s">
        <v>117</v>
      </c>
      <c r="F16" s="65" t="s">
        <v>60</v>
      </c>
      <c r="G16" s="76" t="s">
        <v>139</v>
      </c>
      <c r="H16" s="76" t="s">
        <v>140</v>
      </c>
      <c r="I16" s="76" t="s">
        <v>301</v>
      </c>
      <c r="J16" s="74">
        <v>1547</v>
      </c>
      <c r="K16" t="str">
        <f ca="1">INDIRECT("'"&amp;input!$G$1&amp;"'!B"&amp;J16)</f>
        <v>Boiler Assembly [1]: Superheater (PCE) [38] - FSH : Steam exit pressure</v>
      </c>
      <c r="L16">
        <f ca="1">INDIRECT("'"&amp;input!$G$1&amp;"'!E"&amp;J16)/10</f>
        <v>12.271499633789063</v>
      </c>
      <c r="M16">
        <f ca="1">INDIRECT("'"&amp;input!$G$1&amp;"'!D"&amp;J16)/10</f>
        <v>14.341999816894532</v>
      </c>
      <c r="N16" s="81">
        <f t="shared" ca="1" si="0"/>
        <v>0.14436621179331419</v>
      </c>
    </row>
    <row r="17" spans="1:14" ht="18" customHeight="1">
      <c r="A17" s="65">
        <v>13</v>
      </c>
      <c r="B17" s="65">
        <v>17</v>
      </c>
      <c r="C17" s="72" t="s">
        <v>89</v>
      </c>
      <c r="E17" s="65" t="s">
        <v>117</v>
      </c>
      <c r="F17" s="65" t="s">
        <v>60</v>
      </c>
      <c r="G17" s="76" t="s">
        <v>141</v>
      </c>
      <c r="H17" s="76" t="s">
        <v>142</v>
      </c>
      <c r="I17" s="76" t="s">
        <v>4</v>
      </c>
      <c r="J17" s="74">
        <v>1546</v>
      </c>
      <c r="K17" t="str">
        <f ca="1">INDIRECT("'"&amp;input!$G$1&amp;"'!B"&amp;J17)</f>
        <v>Boiler Assembly [1]: Superheater (PCE) [38] - FSH : Steam exit mass flow</v>
      </c>
      <c r="L17">
        <f ca="1">INDIRECT("'"&amp;input!$G$1&amp;"'!E"&amp;J17)</f>
        <v>8.825691111269407E-7</v>
      </c>
      <c r="M17">
        <f ca="1">INDIRECT("'"&amp;input!$G$1&amp;"'!D"&amp;J17)</f>
        <v>547.71331787109375</v>
      </c>
      <c r="N17" s="81">
        <f t="shared" ca="1" si="0"/>
        <v>0.99999999838862941</v>
      </c>
    </row>
    <row r="18" spans="1:14" ht="18" customHeight="1">
      <c r="A18" s="65">
        <v>14</v>
      </c>
      <c r="B18" s="65">
        <v>18</v>
      </c>
      <c r="C18" s="72" t="s">
        <v>89</v>
      </c>
      <c r="E18" s="65" t="s">
        <v>117</v>
      </c>
      <c r="F18" s="65" t="s">
        <v>60</v>
      </c>
      <c r="G18" s="76" t="s">
        <v>143</v>
      </c>
      <c r="H18" s="76" t="s">
        <v>144</v>
      </c>
      <c r="I18" s="76" t="s">
        <v>0</v>
      </c>
      <c r="J18" s="74">
        <v>1602</v>
      </c>
      <c r="K18" t="str">
        <f ca="1">INDIRECT("'"&amp;input!$G$1&amp;"'!B"&amp;J18)</f>
        <v>Boiler Assembly [1]: Superheater (PCE) - Parallel Flow [78] - RH-1 : Steam exit temperature</v>
      </c>
      <c r="L18">
        <f ca="1">INDIRECT("'"&amp;input!$G$1&amp;"'!E"&amp;J18)</f>
        <v>227.04971313476562</v>
      </c>
      <c r="M18">
        <f ca="1">INDIRECT("'"&amp;input!$G$1&amp;"'!D"&amp;J18)</f>
        <v>534.0999755859375</v>
      </c>
      <c r="N18" s="81">
        <f t="shared" ca="1" si="0"/>
        <v>0.5748928599263099</v>
      </c>
    </row>
    <row r="19" spans="1:14" ht="18" customHeight="1">
      <c r="A19" s="65">
        <v>15</v>
      </c>
      <c r="B19" s="65">
        <v>19</v>
      </c>
      <c r="C19" s="72" t="s">
        <v>89</v>
      </c>
      <c r="E19" s="65" t="s">
        <v>117</v>
      </c>
      <c r="F19" s="65" t="s">
        <v>60</v>
      </c>
      <c r="G19" s="76" t="s">
        <v>145</v>
      </c>
      <c r="H19" s="76" t="s">
        <v>146</v>
      </c>
      <c r="I19" s="76" t="s">
        <v>301</v>
      </c>
      <c r="J19" s="74">
        <v>1601</v>
      </c>
      <c r="K19" t="str">
        <f ca="1">INDIRECT("'"&amp;input!$G$1&amp;"'!B"&amp;J19)</f>
        <v>Boiler Assembly [1]: Superheater (PCE) - Parallel Flow [78] - RH-1 : Steam exit pressure</v>
      </c>
      <c r="L19">
        <f ca="1">INDIRECT("'"&amp;input!$G$1&amp;"'!E"&amp;J19)/10</f>
        <v>2.6486999511718752</v>
      </c>
      <c r="M19">
        <f ca="1">INDIRECT("'"&amp;input!$G$1&amp;"'!D"&amp;J19)/10</f>
        <v>3.0653856277465819</v>
      </c>
      <c r="N19" s="81">
        <f t="shared" ca="1" si="0"/>
        <v>0.13593254721462877</v>
      </c>
    </row>
    <row r="20" spans="1:14" ht="18" customHeight="1">
      <c r="A20" s="65">
        <v>16</v>
      </c>
      <c r="B20" s="65">
        <v>20</v>
      </c>
      <c r="C20" s="72" t="s">
        <v>89</v>
      </c>
      <c r="E20" s="65" t="s">
        <v>117</v>
      </c>
      <c r="F20" s="65" t="s">
        <v>60</v>
      </c>
      <c r="G20" s="76" t="s">
        <v>147</v>
      </c>
      <c r="H20" s="76" t="s">
        <v>148</v>
      </c>
      <c r="I20" s="76" t="s">
        <v>4</v>
      </c>
      <c r="J20" s="74">
        <v>1600</v>
      </c>
      <c r="K20" t="str">
        <f ca="1">INDIRECT("'"&amp;input!$G$1&amp;"'!B"&amp;J20)</f>
        <v>Boiler Assembly [1]: Superheater (PCE) - Parallel Flow [78] - RH-1 : Steam exit mass flow</v>
      </c>
      <c r="L20">
        <f ca="1">INDIRECT("'"&amp;input!$G$1&amp;"'!E"&amp;J20)</f>
        <v>2.9418970370898023E-7</v>
      </c>
      <c r="M20">
        <f ca="1">INDIRECT("'"&amp;input!$G$1&amp;"'!D"&amp;J20)</f>
        <v>468.5264892578125</v>
      </c>
      <c r="N20" s="81">
        <f t="shared" ca="1" si="0"/>
        <v>0.99999999937209594</v>
      </c>
    </row>
    <row r="21" spans="1:14" ht="18" customHeight="1">
      <c r="A21" s="65">
        <v>17</v>
      </c>
      <c r="B21" s="65">
        <v>21</v>
      </c>
      <c r="C21" s="72" t="s">
        <v>149</v>
      </c>
      <c r="E21" s="65" t="s">
        <v>117</v>
      </c>
      <c r="F21" s="65" t="s">
        <v>60</v>
      </c>
      <c r="G21" s="76" t="s">
        <v>150</v>
      </c>
      <c r="H21" s="76" t="s">
        <v>151</v>
      </c>
      <c r="I21" s="76" t="s">
        <v>0</v>
      </c>
      <c r="J21" s="74">
        <v>1730</v>
      </c>
      <c r="K21" t="str">
        <f ca="1">INDIRECT("'"&amp;input!$G$1&amp;"'!B"&amp;J21)</f>
        <v>ST Assembly [1]: ST Group [13] : Inlet temperature</v>
      </c>
      <c r="L21">
        <f ca="1">INDIRECT("'"&amp;input!$G$1&amp;"'!E"&amp;J21)</f>
        <v>325.63040161132812</v>
      </c>
      <c r="M21">
        <f ca="1">INDIRECT("'"&amp;input!$G$1&amp;"'!D"&amp;J21)</f>
        <v>531.48822021484375</v>
      </c>
      <c r="N21" s="81">
        <f t="shared" ca="1" si="0"/>
        <v>0.38732338888019308</v>
      </c>
    </row>
    <row r="22" spans="1:14" ht="18" customHeight="1">
      <c r="A22" s="65">
        <v>18</v>
      </c>
      <c r="B22" s="65">
        <v>22</v>
      </c>
      <c r="C22" s="72" t="s">
        <v>152</v>
      </c>
      <c r="E22" s="65" t="s">
        <v>117</v>
      </c>
      <c r="F22" s="65" t="s">
        <v>60</v>
      </c>
      <c r="G22" s="76" t="s">
        <v>153</v>
      </c>
      <c r="H22" s="76" t="s">
        <v>154</v>
      </c>
      <c r="I22" s="76" t="s">
        <v>301</v>
      </c>
      <c r="J22" s="74">
        <v>1729</v>
      </c>
      <c r="K22" t="str">
        <f ca="1">INDIRECT("'"&amp;input!$G$1&amp;"'!B"&amp;J22)</f>
        <v>ST Assembly [1]: ST Group [13] : Inlet pressure</v>
      </c>
      <c r="L22">
        <f ca="1">INDIRECT("'"&amp;input!$G$1&amp;"'!E"&amp;J22)/10</f>
        <v>12.15</v>
      </c>
      <c r="M22">
        <f ca="1">INDIRECT("'"&amp;input!$G$1&amp;"'!D"&amp;J22)/10</f>
        <v>14.2</v>
      </c>
      <c r="N22" s="81">
        <f t="shared" ca="1" si="0"/>
        <v>0.14436619718309851</v>
      </c>
    </row>
    <row r="23" spans="1:14" ht="18" customHeight="1">
      <c r="A23" s="65">
        <v>19</v>
      </c>
      <c r="B23" s="65">
        <v>23</v>
      </c>
      <c r="C23" s="72" t="s">
        <v>155</v>
      </c>
      <c r="E23" s="65" t="s">
        <v>117</v>
      </c>
      <c r="F23" s="65" t="s">
        <v>60</v>
      </c>
      <c r="G23" s="76" t="s">
        <v>156</v>
      </c>
      <c r="H23" s="76" t="s">
        <v>157</v>
      </c>
      <c r="I23" s="76" t="s">
        <v>4</v>
      </c>
      <c r="J23" s="74">
        <v>1731</v>
      </c>
      <c r="K23" t="str">
        <f ca="1">INDIRECT("'"&amp;input!$G$1&amp;"'!B"&amp;J23)</f>
        <v>ST Assembly [1]: ST Group [13] : Inlet flow</v>
      </c>
      <c r="L23">
        <f ca="1">INDIRECT("'"&amp;input!$G$1&amp;"'!E"&amp;J23)</f>
        <v>2.9418970370898023E-7</v>
      </c>
      <c r="M23">
        <f ca="1">INDIRECT("'"&amp;input!$G$1&amp;"'!D"&amp;J23)</f>
        <v>547.71331787109375</v>
      </c>
      <c r="N23" s="81">
        <f t="shared" ca="1" si="0"/>
        <v>0.99999999946287643</v>
      </c>
    </row>
    <row r="24" spans="1:14" ht="18" customHeight="1">
      <c r="A24" s="65">
        <v>20</v>
      </c>
      <c r="B24" s="65">
        <v>24</v>
      </c>
      <c r="C24" s="72" t="s">
        <v>158</v>
      </c>
      <c r="E24" s="65" t="s">
        <v>117</v>
      </c>
      <c r="F24" s="65" t="s">
        <v>60</v>
      </c>
      <c r="G24" s="76" t="s">
        <v>159</v>
      </c>
      <c r="H24" s="76" t="s">
        <v>160</v>
      </c>
      <c r="I24" s="76" t="s">
        <v>0</v>
      </c>
      <c r="J24" s="74">
        <v>1784</v>
      </c>
      <c r="K24" t="str">
        <f ca="1">INDIRECT("'"&amp;input!$G$1&amp;"'!B"&amp;J24)</f>
        <v>ST Assembly [1]: ST Group [26] : Inlet temperature</v>
      </c>
      <c r="L24">
        <f ca="1">INDIRECT("'"&amp;input!$G$1&amp;"'!E"&amp;J24)</f>
        <v>222.61328125</v>
      </c>
      <c r="M24">
        <f ca="1">INDIRECT("'"&amp;input!$G$1&amp;"'!D"&amp;J24)</f>
        <v>532.3973388671875</v>
      </c>
      <c r="N24" s="81">
        <f t="shared" ca="1" si="0"/>
        <v>0.58186627731147733</v>
      </c>
    </row>
    <row r="25" spans="1:14" ht="18" customHeight="1">
      <c r="A25" s="65">
        <v>21</v>
      </c>
      <c r="B25" s="65">
        <v>25</v>
      </c>
      <c r="C25" s="72" t="s">
        <v>161</v>
      </c>
      <c r="E25" s="65" t="s">
        <v>117</v>
      </c>
      <c r="F25" s="65" t="s">
        <v>60</v>
      </c>
      <c r="G25" s="76" t="s">
        <v>162</v>
      </c>
      <c r="H25" s="76" t="s">
        <v>163</v>
      </c>
      <c r="I25" s="76" t="s">
        <v>301</v>
      </c>
      <c r="J25" s="74">
        <v>1783</v>
      </c>
      <c r="K25" t="str">
        <f ca="1">INDIRECT("'"&amp;input!$G$1&amp;"'!B"&amp;J25)</f>
        <v>ST Assembly [1]: ST Group [26] : Inlet pressure</v>
      </c>
      <c r="L25">
        <f ca="1">INDIRECT("'"&amp;input!$G$1&amp;"'!E"&amp;J25)/10</f>
        <v>2.4374723434448242</v>
      </c>
      <c r="M25">
        <f ca="1">INDIRECT("'"&amp;input!$G$1&amp;"'!D"&amp;J25)/10</f>
        <v>2.8490001678466799</v>
      </c>
      <c r="N25" s="81">
        <f t="shared" ca="1" si="0"/>
        <v>0.14444640230151162</v>
      </c>
    </row>
    <row r="26" spans="1:14" ht="18" customHeight="1">
      <c r="A26" s="65">
        <v>22</v>
      </c>
      <c r="B26" s="65">
        <v>26</v>
      </c>
      <c r="C26" s="72" t="s">
        <v>164</v>
      </c>
      <c r="E26" s="65" t="s">
        <v>117</v>
      </c>
      <c r="F26" s="65" t="s">
        <v>60</v>
      </c>
      <c r="G26" s="76" t="s">
        <v>165</v>
      </c>
      <c r="H26" s="76" t="s">
        <v>166</v>
      </c>
      <c r="I26" s="76" t="s">
        <v>4</v>
      </c>
      <c r="J26" s="74">
        <v>1785</v>
      </c>
      <c r="K26" t="str">
        <f ca="1">INDIRECT("'"&amp;input!$G$1&amp;"'!B"&amp;J26)</f>
        <v>ST Assembly [1]: ST Group [26] : Inlet flow</v>
      </c>
      <c r="L26">
        <f ca="1">INDIRECT("'"&amp;input!$G$1&amp;"'!E"&amp;J26)</f>
        <v>4.6830658106955525E-7</v>
      </c>
      <c r="M26">
        <f ca="1">INDIRECT("'"&amp;input!$G$1&amp;"'!D"&amp;J26)</f>
        <v>463.58575439453125</v>
      </c>
      <c r="N26" s="81">
        <f t="shared" ca="1" si="0"/>
        <v>0.99999999898981673</v>
      </c>
    </row>
    <row r="27" spans="1:14" ht="18" customHeight="1">
      <c r="A27" s="65">
        <v>23</v>
      </c>
      <c r="B27" s="65">
        <v>27</v>
      </c>
      <c r="C27" s="72" t="s">
        <v>167</v>
      </c>
      <c r="E27" s="65" t="s">
        <v>117</v>
      </c>
      <c r="F27" s="65" t="s">
        <v>85</v>
      </c>
      <c r="G27" s="76" t="s">
        <v>168</v>
      </c>
      <c r="H27" s="76" t="s">
        <v>169</v>
      </c>
      <c r="I27" s="76" t="s">
        <v>0</v>
      </c>
      <c r="J27" s="74">
        <v>1838</v>
      </c>
      <c r="K27" t="str">
        <f ca="1">INDIRECT("'"&amp;input!$G$1&amp;"'!B"&amp;J27)</f>
        <v>ST Assembly [1]: ST Group [44] : Inlet temperature</v>
      </c>
      <c r="L27">
        <f ca="1">INDIRECT("'"&amp;input!$G$1&amp;"'!E"&amp;J27)</f>
        <v>167.01211547851563</v>
      </c>
      <c r="M27">
        <f ca="1">INDIRECT("'"&amp;input!$G$1&amp;"'!D"&amp;J27)</f>
        <v>361.16070556640625</v>
      </c>
      <c r="N27" s="81">
        <f t="shared" ca="1" si="0"/>
        <v>0.5375684206381437</v>
      </c>
    </row>
    <row r="28" spans="1:14" ht="18" customHeight="1">
      <c r="A28" s="65">
        <v>24</v>
      </c>
      <c r="B28" s="65">
        <v>28</v>
      </c>
      <c r="C28" s="72" t="s">
        <v>170</v>
      </c>
      <c r="E28" s="65" t="s">
        <v>117</v>
      </c>
      <c r="F28" s="65" t="s">
        <v>85</v>
      </c>
      <c r="G28" s="76" t="s">
        <v>171</v>
      </c>
      <c r="H28" s="76" t="s">
        <v>172</v>
      </c>
      <c r="I28" s="76" t="s">
        <v>301</v>
      </c>
      <c r="J28" s="74">
        <v>1837</v>
      </c>
      <c r="K28" t="str">
        <f ca="1">INDIRECT("'"&amp;input!$G$1&amp;"'!B"&amp;J28)</f>
        <v>ST Assembly [1]: ST Group [44] : Inlet pressure</v>
      </c>
      <c r="L28">
        <f ca="1">INDIRECT("'"&amp;input!$G$1&amp;"'!E"&amp;J28)/10</f>
        <v>0.73647227287292483</v>
      </c>
      <c r="M28">
        <f ca="1">INDIRECT("'"&amp;input!$G$1&amp;"'!D"&amp;J28)/10</f>
        <v>0.86099996566772463</v>
      </c>
      <c r="N28" s="81">
        <f t="shared" ca="1" si="0"/>
        <v>0.14463147242779018</v>
      </c>
    </row>
    <row r="29" spans="1:14" ht="18" customHeight="1">
      <c r="A29" s="65">
        <v>25</v>
      </c>
      <c r="B29" s="65">
        <v>29</v>
      </c>
      <c r="C29" s="72" t="s">
        <v>173</v>
      </c>
      <c r="E29" s="65" t="s">
        <v>117</v>
      </c>
      <c r="F29" s="65" t="s">
        <v>85</v>
      </c>
      <c r="G29" s="76" t="s">
        <v>174</v>
      </c>
      <c r="H29" s="76" t="s">
        <v>175</v>
      </c>
      <c r="I29" s="76" t="s">
        <v>4</v>
      </c>
      <c r="J29" s="74">
        <v>1839</v>
      </c>
      <c r="K29" t="str">
        <f ca="1">INDIRECT("'"&amp;input!$G$1&amp;"'!B"&amp;J29)</f>
        <v>ST Assembly [1]: ST Group [44] : Inlet flow</v>
      </c>
      <c r="L29">
        <f ca="1">INDIRECT("'"&amp;input!$G$1&amp;"'!E"&amp;J29)</f>
        <v>1.3913361271988833E-6</v>
      </c>
      <c r="M29">
        <f ca="1">INDIRECT("'"&amp;input!$G$1&amp;"'!D"&amp;J29)</f>
        <v>407.48690795898437</v>
      </c>
      <c r="N29" s="81">
        <f t="shared" ca="1" si="0"/>
        <v>0.99999999658556848</v>
      </c>
    </row>
    <row r="30" spans="1:14" ht="18" customHeight="1" thickBot="1">
      <c r="A30" s="65">
        <v>26</v>
      </c>
      <c r="B30" s="65">
        <v>30</v>
      </c>
      <c r="C30" s="72" t="s">
        <v>176</v>
      </c>
      <c r="E30" s="65" t="s">
        <v>117</v>
      </c>
      <c r="F30" s="65" t="s">
        <v>106</v>
      </c>
      <c r="G30" s="76" t="s">
        <v>177</v>
      </c>
      <c r="H30" s="76" t="s">
        <v>178</v>
      </c>
      <c r="I30" s="76" t="s">
        <v>4</v>
      </c>
      <c r="J30" s="74">
        <v>3284</v>
      </c>
      <c r="K30" t="str">
        <f ca="1">INDIRECT("'"&amp;input!$G$1&amp;"'!B"&amp;J30)</f>
        <v>69 - CW outlet of Water-cooled Condenser (PCE) [59] -&gt; Inlet of Water Sink [58]: Mass flow</v>
      </c>
      <c r="L30">
        <f ca="1">INDIRECT("'"&amp;input!$G$1&amp;"'!E"&amp;J30)</f>
        <v>2.9418970370898023E-7</v>
      </c>
      <c r="M30">
        <f ca="1">INDIRECT("'"&amp;input!$G$1&amp;"'!D"&amp;J30)</f>
        <v>19604.4609375</v>
      </c>
      <c r="N30" s="81">
        <f t="shared" ca="1" si="0"/>
        <v>0.99999999998499378</v>
      </c>
    </row>
    <row r="31" spans="1:14" ht="18" customHeight="1">
      <c r="A31" s="65">
        <v>27</v>
      </c>
      <c r="B31" s="65">
        <v>31</v>
      </c>
      <c r="C31" s="77" t="s">
        <v>89</v>
      </c>
      <c r="E31" s="65" t="s">
        <v>117</v>
      </c>
      <c r="F31" s="65" t="s">
        <v>85</v>
      </c>
      <c r="G31" s="76" t="s">
        <v>179</v>
      </c>
      <c r="H31" s="76" t="s">
        <v>180</v>
      </c>
      <c r="I31" s="76" t="s">
        <v>1</v>
      </c>
      <c r="J31" s="74">
        <v>1747</v>
      </c>
      <c r="K31" t="str">
        <f ca="1">INDIRECT("'"&amp;input!$G$1&amp;"'!B"&amp;J31)</f>
        <v>ST Assembly [1]: ST Group [13] : Dry step efficiency</v>
      </c>
      <c r="L31">
        <f ca="1">INDIRECT("'"&amp;input!$G$1&amp;"'!E"&amp;J31)</f>
        <v>0</v>
      </c>
      <c r="M31">
        <f ca="1">INDIRECT("'"&amp;input!$G$1&amp;"'!D"&amp;J31)</f>
        <v>85.182090759277344</v>
      </c>
      <c r="N31" s="81">
        <f t="shared" ca="1" si="0"/>
        <v>1</v>
      </c>
    </row>
    <row r="32" spans="1:14" ht="18" customHeight="1">
      <c r="A32" s="65">
        <v>28</v>
      </c>
      <c r="B32" s="65">
        <v>32</v>
      </c>
      <c r="C32" s="78" t="s">
        <v>89</v>
      </c>
      <c r="E32" s="65" t="s">
        <v>117</v>
      </c>
      <c r="F32" s="65" t="s">
        <v>85</v>
      </c>
      <c r="G32" s="76" t="s">
        <v>179</v>
      </c>
      <c r="H32" s="76" t="s">
        <v>181</v>
      </c>
      <c r="I32" s="76" t="s">
        <v>1</v>
      </c>
      <c r="J32" s="74">
        <v>1774</v>
      </c>
      <c r="K32" t="str">
        <f ca="1">INDIRECT("'"&amp;input!$G$1&amp;"'!B"&amp;J32)</f>
        <v>ST Assembly [1]: ST Group [15] : Dry step efficiency</v>
      </c>
      <c r="L32">
        <f ca="1">INDIRECT("'"&amp;input!$G$1&amp;"'!E"&amp;J32)</f>
        <v>0</v>
      </c>
      <c r="M32">
        <f ca="1">INDIRECT("'"&amp;input!$G$1&amp;"'!D"&amp;J32)</f>
        <v>74.677322387695313</v>
      </c>
      <c r="N32" s="81">
        <f t="shared" ca="1" si="0"/>
        <v>1</v>
      </c>
    </row>
    <row r="33" spans="1:14" ht="18" customHeight="1">
      <c r="A33" s="65">
        <v>29</v>
      </c>
      <c r="B33" s="65">
        <v>33</v>
      </c>
      <c r="C33" s="78" t="s">
        <v>89</v>
      </c>
      <c r="E33" s="65" t="s">
        <v>117</v>
      </c>
      <c r="F33" s="65" t="s">
        <v>85</v>
      </c>
      <c r="G33" s="76" t="s">
        <v>182</v>
      </c>
      <c r="H33" s="76" t="s">
        <v>183</v>
      </c>
      <c r="I33" s="76" t="s">
        <v>1</v>
      </c>
      <c r="J33" s="74">
        <v>1801</v>
      </c>
      <c r="K33" t="str">
        <f ca="1">INDIRECT("'"&amp;input!$G$1&amp;"'!B"&amp;J33)</f>
        <v>ST Assembly [1]: ST Group [26] : Dry step efficiency</v>
      </c>
      <c r="L33">
        <f ca="1">INDIRECT("'"&amp;input!$G$1&amp;"'!E"&amp;J33)</f>
        <v>0</v>
      </c>
      <c r="M33">
        <f ca="1">INDIRECT("'"&amp;input!$G$1&amp;"'!D"&amp;J33)</f>
        <v>88.691360473632812</v>
      </c>
      <c r="N33" s="81">
        <f t="shared" ca="1" si="0"/>
        <v>1</v>
      </c>
    </row>
    <row r="34" spans="1:14" ht="18" customHeight="1">
      <c r="A34" s="65">
        <v>30</v>
      </c>
      <c r="B34" s="65">
        <v>34</v>
      </c>
      <c r="C34" s="78" t="s">
        <v>89</v>
      </c>
      <c r="E34" s="65" t="s">
        <v>117</v>
      </c>
      <c r="F34" s="65" t="s">
        <v>85</v>
      </c>
      <c r="G34" s="76" t="s">
        <v>182</v>
      </c>
      <c r="H34" s="76" t="s">
        <v>184</v>
      </c>
      <c r="I34" s="76" t="s">
        <v>1</v>
      </c>
      <c r="J34" s="74">
        <v>1828</v>
      </c>
      <c r="K34" t="str">
        <f ca="1">INDIRECT("'"&amp;input!$G$1&amp;"'!B"&amp;J34)</f>
        <v>ST Assembly [1]: ST Group [28] : Dry step efficiency</v>
      </c>
      <c r="L34">
        <f ca="1">INDIRECT("'"&amp;input!$G$1&amp;"'!E"&amp;J34)</f>
        <v>0</v>
      </c>
      <c r="M34">
        <f ca="1">INDIRECT("'"&amp;input!$G$1&amp;"'!D"&amp;J34)</f>
        <v>89.873687744140625</v>
      </c>
      <c r="N34" s="81">
        <f t="shared" ca="1" si="0"/>
        <v>1</v>
      </c>
    </row>
    <row r="35" spans="1:14" ht="18" customHeight="1">
      <c r="A35" s="65">
        <v>31</v>
      </c>
      <c r="B35" s="65">
        <v>35</v>
      </c>
      <c r="C35" s="78" t="s">
        <v>89</v>
      </c>
      <c r="E35" s="65" t="s">
        <v>117</v>
      </c>
      <c r="F35" s="65" t="s">
        <v>85</v>
      </c>
      <c r="G35" s="76" t="s">
        <v>185</v>
      </c>
      <c r="H35" s="76" t="s">
        <v>186</v>
      </c>
      <c r="I35" s="76" t="s">
        <v>1</v>
      </c>
      <c r="J35" s="74">
        <v>1855</v>
      </c>
      <c r="K35" t="str">
        <f ca="1">INDIRECT("'"&amp;input!$G$1&amp;"'!B"&amp;J35)</f>
        <v>ST Assembly [1]: ST Group [44] : Dry step efficiency</v>
      </c>
      <c r="L35">
        <f ca="1">INDIRECT("'"&amp;input!$G$1&amp;"'!E"&amp;J35)</f>
        <v>0</v>
      </c>
      <c r="M35">
        <f ca="1">INDIRECT("'"&amp;input!$G$1&amp;"'!D"&amp;J35)</f>
        <v>90.915130615234375</v>
      </c>
      <c r="N35" s="81">
        <f t="shared" ca="1" si="0"/>
        <v>1</v>
      </c>
    </row>
    <row r="36" spans="1:14" ht="18" customHeight="1">
      <c r="A36" s="65">
        <v>32</v>
      </c>
      <c r="B36" s="65">
        <v>36</v>
      </c>
      <c r="C36" s="78" t="s">
        <v>89</v>
      </c>
      <c r="E36" s="65" t="s">
        <v>117</v>
      </c>
      <c r="F36" s="65" t="s">
        <v>85</v>
      </c>
      <c r="G36" s="76" t="s">
        <v>185</v>
      </c>
      <c r="H36" s="76" t="s">
        <v>187</v>
      </c>
      <c r="I36" s="76" t="s">
        <v>1</v>
      </c>
      <c r="J36" s="74">
        <v>1882</v>
      </c>
      <c r="K36" t="str">
        <f ca="1">INDIRECT("'"&amp;input!$G$1&amp;"'!B"&amp;J36)</f>
        <v>ST Assembly [1]: ST Group [45] : Dry step efficiency</v>
      </c>
      <c r="L36">
        <f ca="1">INDIRECT("'"&amp;input!$G$1&amp;"'!E"&amp;J36)</f>
        <v>0</v>
      </c>
      <c r="M36">
        <f ca="1">INDIRECT("'"&amp;input!$G$1&amp;"'!D"&amp;J36)</f>
        <v>92.060134887695313</v>
      </c>
      <c r="N36" s="81">
        <f t="shared" ca="1" si="0"/>
        <v>1</v>
      </c>
    </row>
    <row r="37" spans="1:14" ht="18" customHeight="1">
      <c r="A37" s="65">
        <v>33</v>
      </c>
      <c r="B37" s="65">
        <v>37</v>
      </c>
      <c r="C37" s="78" t="s">
        <v>89</v>
      </c>
      <c r="E37" s="65" t="s">
        <v>117</v>
      </c>
      <c r="F37" s="65" t="s">
        <v>85</v>
      </c>
      <c r="G37" s="76" t="s">
        <v>185</v>
      </c>
      <c r="H37" s="76" t="s">
        <v>188</v>
      </c>
      <c r="I37" s="76" t="s">
        <v>1</v>
      </c>
      <c r="J37" s="74">
        <v>1909</v>
      </c>
      <c r="K37" t="str">
        <f ca="1">INDIRECT("'"&amp;input!$G$1&amp;"'!B"&amp;J37)</f>
        <v>ST Assembly [1]: ST Group [46] : Dry step efficiency</v>
      </c>
      <c r="L37">
        <f ca="1">INDIRECT("'"&amp;input!$G$1&amp;"'!E"&amp;J37)</f>
        <v>0</v>
      </c>
      <c r="M37">
        <f ca="1">INDIRECT("'"&amp;input!$G$1&amp;"'!D"&amp;J37)</f>
        <v>92.320915222167969</v>
      </c>
      <c r="N37" s="81">
        <f t="shared" ref="N37:N54" ca="1" si="1">ABS(L37-M37)/M37</f>
        <v>1</v>
      </c>
    </row>
    <row r="38" spans="1:14" ht="18" customHeight="1">
      <c r="A38" s="65">
        <v>34</v>
      </c>
      <c r="B38" s="65">
        <v>38</v>
      </c>
      <c r="C38" s="78" t="s">
        <v>89</v>
      </c>
      <c r="E38" s="65" t="s">
        <v>117</v>
      </c>
      <c r="F38" s="65" t="s">
        <v>85</v>
      </c>
      <c r="G38" s="76" t="s">
        <v>185</v>
      </c>
      <c r="H38" s="76" t="s">
        <v>189</v>
      </c>
      <c r="I38" s="76" t="s">
        <v>1</v>
      </c>
      <c r="J38" s="74">
        <v>1936</v>
      </c>
      <c r="K38" t="str">
        <f ca="1">INDIRECT("'"&amp;input!$G$1&amp;"'!B"&amp;J38)</f>
        <v>ST Assembly [1]: ST Group [47] : Dry step efficiency</v>
      </c>
      <c r="L38">
        <f ca="1">INDIRECT("'"&amp;input!$G$1&amp;"'!E"&amp;J38)</f>
        <v>0</v>
      </c>
      <c r="M38">
        <f ca="1">INDIRECT("'"&amp;input!$G$1&amp;"'!D"&amp;J38)</f>
        <v>92.25</v>
      </c>
      <c r="N38" s="81">
        <f t="shared" ca="1" si="1"/>
        <v>1</v>
      </c>
    </row>
    <row r="39" spans="1:14" ht="18" customHeight="1" thickBot="1">
      <c r="A39" s="65">
        <v>35</v>
      </c>
      <c r="B39" s="65">
        <v>39</v>
      </c>
      <c r="C39" s="79" t="s">
        <v>89</v>
      </c>
      <c r="E39" s="65" t="s">
        <v>117</v>
      </c>
      <c r="F39" s="65" t="s">
        <v>85</v>
      </c>
      <c r="G39" s="76" t="s">
        <v>185</v>
      </c>
      <c r="H39" s="76" t="s">
        <v>190</v>
      </c>
      <c r="I39" s="76" t="s">
        <v>1</v>
      </c>
      <c r="J39" s="74">
        <v>1968</v>
      </c>
      <c r="K39" t="str">
        <f ca="1">INDIRECT("'"&amp;input!$G$1&amp;"'!B"&amp;J39)</f>
        <v>ST Assembly [1]: ST Group [5] : Dry step efficiency</v>
      </c>
      <c r="L39">
        <f ca="1">INDIRECT("'"&amp;input!$G$1&amp;"'!E"&amp;J39)</f>
        <v>0</v>
      </c>
      <c r="M39">
        <f ca="1">INDIRECT("'"&amp;input!$G$1&amp;"'!D"&amp;J39)</f>
        <v>92.19000244140625</v>
      </c>
      <c r="N39" s="81">
        <f t="shared" ca="1" si="1"/>
        <v>1</v>
      </c>
    </row>
    <row r="40" spans="1:14" ht="18" customHeight="1">
      <c r="A40" s="65">
        <v>36</v>
      </c>
      <c r="B40" s="65">
        <v>40</v>
      </c>
      <c r="C40" s="72" t="s">
        <v>191</v>
      </c>
      <c r="E40" s="65" t="s">
        <v>117</v>
      </c>
      <c r="F40" s="65" t="s">
        <v>192</v>
      </c>
      <c r="G40" s="76" t="s">
        <v>193</v>
      </c>
      <c r="H40" s="76" t="s">
        <v>194</v>
      </c>
      <c r="I40" s="76" t="s">
        <v>0</v>
      </c>
      <c r="J40" s="74">
        <v>924</v>
      </c>
      <c r="K40" t="str">
        <f ca="1">INDIRECT("'"&amp;input!$G$1&amp;"'!B"&amp;J40)</f>
        <v>Feedwater Heater [16] - HPH-1 : Terminal difference</v>
      </c>
      <c r="L40">
        <f ca="1">INDIRECT("'"&amp;input!$G$1&amp;"'!E"&amp;J40)</f>
        <v>-4.6412151306867599E-2</v>
      </c>
      <c r="M40">
        <f ca="1">INDIRECT("'"&amp;input!$G$1&amp;"'!D"&amp;J40)</f>
        <v>1.5000067949295044</v>
      </c>
      <c r="N40" s="81">
        <f t="shared" ca="1" si="1"/>
        <v>1.0309412940419704</v>
      </c>
    </row>
    <row r="41" spans="1:14" ht="18" customHeight="1">
      <c r="A41" s="65">
        <v>37</v>
      </c>
      <c r="B41" s="65">
        <v>41</v>
      </c>
      <c r="C41" s="72" t="s">
        <v>195</v>
      </c>
      <c r="E41" s="65" t="s">
        <v>117</v>
      </c>
      <c r="F41" s="65" t="s">
        <v>196</v>
      </c>
      <c r="G41" s="76" t="s">
        <v>197</v>
      </c>
      <c r="H41" s="76" t="s">
        <v>198</v>
      </c>
      <c r="I41" s="76" t="s">
        <v>0</v>
      </c>
      <c r="J41" s="74">
        <v>933</v>
      </c>
      <c r="K41" t="str">
        <f ca="1">INDIRECT("'"&amp;input!$G$1&amp;"'!B"&amp;J41)</f>
        <v>Feedwater Heater [17] - HPH-2 : Terminal difference</v>
      </c>
      <c r="L41">
        <f ca="1">INDIRECT("'"&amp;input!$G$1&amp;"'!E"&amp;J41)</f>
        <v>154.81562805175781</v>
      </c>
      <c r="M41">
        <f ca="1">INDIRECT("'"&amp;input!$G$1&amp;"'!D"&amp;J41)</f>
        <v>0.27801513671875</v>
      </c>
      <c r="N41" s="81">
        <f t="shared" ca="1" si="1"/>
        <v>555.86042810098797</v>
      </c>
    </row>
    <row r="42" spans="1:14" ht="18" customHeight="1">
      <c r="A42" s="65">
        <v>38</v>
      </c>
      <c r="B42" s="65">
        <v>42</v>
      </c>
      <c r="C42" s="72" t="s">
        <v>199</v>
      </c>
      <c r="E42" s="65" t="s">
        <v>117</v>
      </c>
      <c r="F42" s="65" t="s">
        <v>200</v>
      </c>
      <c r="G42" s="76" t="s">
        <v>201</v>
      </c>
      <c r="H42" s="76" t="s">
        <v>202</v>
      </c>
      <c r="I42" s="76" t="s">
        <v>0</v>
      </c>
      <c r="J42" s="74">
        <v>942</v>
      </c>
      <c r="K42" t="str">
        <f ca="1">INDIRECT("'"&amp;input!$G$1&amp;"'!B"&amp;J42)</f>
        <v>Feedwater Heater [24] - HPH-3 : Terminal difference</v>
      </c>
      <c r="L42">
        <f ca="1">INDIRECT("'"&amp;input!$G$1&amp;"'!E"&amp;J42)</f>
        <v>136.78131103515625</v>
      </c>
      <c r="M42">
        <f ca="1">INDIRECT("'"&amp;input!$G$1&amp;"'!D"&amp;J42)</f>
        <v>0.38001167774200439</v>
      </c>
      <c r="N42" s="81">
        <f t="shared" ca="1" si="1"/>
        <v>358.93975724087915</v>
      </c>
    </row>
    <row r="43" spans="1:14" ht="18" customHeight="1">
      <c r="A43" s="65">
        <v>39</v>
      </c>
      <c r="B43" s="65">
        <v>43</v>
      </c>
      <c r="C43" s="72" t="s">
        <v>203</v>
      </c>
      <c r="E43" s="65" t="s">
        <v>117</v>
      </c>
      <c r="F43" s="65" t="s">
        <v>204</v>
      </c>
      <c r="G43" s="76" t="s">
        <v>205</v>
      </c>
      <c r="H43" s="76" t="s">
        <v>206</v>
      </c>
      <c r="I43" s="76" t="s">
        <v>0</v>
      </c>
      <c r="J43" s="74">
        <v>978</v>
      </c>
      <c r="K43" t="str">
        <f ca="1">INDIRECT("'"&amp;input!$G$1&amp;"'!B"&amp;J43)</f>
        <v>Feedwater Heater [56] - LPH-5 : Terminal difference</v>
      </c>
      <c r="L43">
        <f ca="1">INDIRECT("'"&amp;input!$G$1&amp;"'!E"&amp;J43)</f>
        <v>-3.6070083733648062E-3</v>
      </c>
      <c r="M43">
        <f ca="1">INDIRECT("'"&amp;input!$G$1&amp;"'!D"&amp;J43)</f>
        <v>5.6000094413757324</v>
      </c>
      <c r="N43" s="81">
        <f t="shared" ca="1" si="1"/>
        <v>1.0006441075521613</v>
      </c>
    </row>
    <row r="44" spans="1:14" ht="18" customHeight="1">
      <c r="A44" s="65">
        <v>40</v>
      </c>
      <c r="B44" s="65">
        <v>44</v>
      </c>
      <c r="C44" s="72" t="s">
        <v>207</v>
      </c>
      <c r="E44" s="65" t="s">
        <v>117</v>
      </c>
      <c r="F44" s="65" t="s">
        <v>204</v>
      </c>
      <c r="G44" s="76" t="s">
        <v>208</v>
      </c>
      <c r="H44" s="76" t="s">
        <v>209</v>
      </c>
      <c r="I44" s="76" t="s">
        <v>0</v>
      </c>
      <c r="J44" s="74">
        <v>969</v>
      </c>
      <c r="K44" t="str">
        <f ca="1">INDIRECT("'"&amp;input!$G$1&amp;"'!B"&amp;J44)</f>
        <v>Feedwater Heater [55] - LPH-6 : Terminal difference</v>
      </c>
      <c r="L44">
        <f ca="1">INDIRECT("'"&amp;input!$G$1&amp;"'!E"&amp;J44)</f>
        <v>63.109958648681641</v>
      </c>
      <c r="M44">
        <f ca="1">INDIRECT("'"&amp;input!$G$1&amp;"'!D"&amp;J44)</f>
        <v>5.7000055313110352</v>
      </c>
      <c r="N44" s="81">
        <f t="shared" ca="1" si="1"/>
        <v>10.071911825700628</v>
      </c>
    </row>
    <row r="45" spans="1:14" ht="18" customHeight="1">
      <c r="A45" s="65">
        <v>41</v>
      </c>
      <c r="B45" s="65">
        <v>45</v>
      </c>
      <c r="C45" s="72" t="s">
        <v>210</v>
      </c>
      <c r="E45" s="65" t="s">
        <v>117</v>
      </c>
      <c r="F45" s="65" t="s">
        <v>204</v>
      </c>
      <c r="G45" s="76" t="s">
        <v>211</v>
      </c>
      <c r="H45" s="76" t="s">
        <v>212</v>
      </c>
      <c r="I45" s="76" t="s">
        <v>0</v>
      </c>
      <c r="J45" s="74">
        <v>960</v>
      </c>
      <c r="K45" t="str">
        <f ca="1">INDIRECT("'"&amp;input!$G$1&amp;"'!B"&amp;J45)</f>
        <v>Feedwater Heater [54] - LPH-7 : Terminal difference</v>
      </c>
      <c r="L45">
        <f ca="1">INDIRECT("'"&amp;input!$G$1&amp;"'!E"&amp;J45)</f>
        <v>58.87322998046875</v>
      </c>
      <c r="M45">
        <f ca="1">INDIRECT("'"&amp;input!$G$1&amp;"'!D"&amp;J45)</f>
        <v>5.6000094413757324</v>
      </c>
      <c r="N45" s="81">
        <f t="shared" ca="1" si="1"/>
        <v>9.5130590576300165</v>
      </c>
    </row>
    <row r="46" spans="1:14" ht="18" customHeight="1">
      <c r="A46" s="65">
        <v>42</v>
      </c>
      <c r="B46" s="65">
        <v>46</v>
      </c>
      <c r="C46" s="72" t="s">
        <v>213</v>
      </c>
      <c r="E46" s="65" t="s">
        <v>117</v>
      </c>
      <c r="F46" s="65" t="s">
        <v>204</v>
      </c>
      <c r="G46" s="76" t="s">
        <v>214</v>
      </c>
      <c r="H46" s="76" t="s">
        <v>215</v>
      </c>
      <c r="I46" s="76" t="s">
        <v>0</v>
      </c>
      <c r="J46" s="74">
        <v>951</v>
      </c>
      <c r="K46" t="str">
        <f ca="1">INDIRECT("'"&amp;input!$G$1&amp;"'!B"&amp;J46)</f>
        <v>Feedwater Heater [53] - LPH-8 : Terminal difference</v>
      </c>
      <c r="L46">
        <f ca="1">INDIRECT("'"&amp;input!$G$1&amp;"'!E"&amp;J46)</f>
        <v>22.169876098632813</v>
      </c>
      <c r="M46">
        <f ca="1">INDIRECT("'"&amp;input!$G$1&amp;"'!D"&amp;J46)</f>
        <v>5.6000094413757324</v>
      </c>
      <c r="N46" s="81">
        <f t="shared" ca="1" si="1"/>
        <v>2.9588997716379608</v>
      </c>
    </row>
    <row r="47" spans="1:14" ht="18" customHeight="1">
      <c r="A47" s="65">
        <v>43</v>
      </c>
      <c r="B47" s="65">
        <v>47</v>
      </c>
      <c r="C47" s="72" t="s">
        <v>216</v>
      </c>
      <c r="E47" s="65" t="s">
        <v>117</v>
      </c>
      <c r="F47" s="65" t="s">
        <v>217</v>
      </c>
      <c r="G47" s="76" t="s">
        <v>218</v>
      </c>
      <c r="H47" s="76" t="s">
        <v>219</v>
      </c>
      <c r="I47" s="76" t="s">
        <v>0</v>
      </c>
      <c r="J47" s="74">
        <v>925</v>
      </c>
      <c r="K47" t="str">
        <f ca="1">INDIRECT("'"&amp;input!$G$1&amp;"'!B"&amp;J47)</f>
        <v>Feedwater Heater [16] - HPH-1 : Drain cooler approach</v>
      </c>
      <c r="L47">
        <f ca="1">INDIRECT("'"&amp;input!$G$1&amp;"'!E"&amp;J47)</f>
        <v>0</v>
      </c>
      <c r="M47">
        <f ca="1">INDIRECT("'"&amp;input!$G$1&amp;"'!D"&amp;J47)</f>
        <v>2.79998779296875</v>
      </c>
      <c r="N47" s="81">
        <f t="shared" ca="1" si="1"/>
        <v>1</v>
      </c>
    </row>
    <row r="48" spans="1:14" ht="18" customHeight="1">
      <c r="A48" s="65">
        <v>44</v>
      </c>
      <c r="B48" s="65">
        <v>48</v>
      </c>
      <c r="C48" s="72" t="s">
        <v>220</v>
      </c>
      <c r="E48" s="65" t="s">
        <v>117</v>
      </c>
      <c r="F48" s="65" t="s">
        <v>196</v>
      </c>
      <c r="G48" s="76" t="s">
        <v>221</v>
      </c>
      <c r="H48" s="76" t="s">
        <v>222</v>
      </c>
      <c r="I48" s="76" t="s">
        <v>0</v>
      </c>
      <c r="J48" s="74">
        <v>934</v>
      </c>
      <c r="K48" t="str">
        <f ca="1">INDIRECT("'"&amp;input!$G$1&amp;"'!B"&amp;J48)</f>
        <v>Feedwater Heater [17] - HPH-2 : Drain cooler approach</v>
      </c>
      <c r="L48">
        <f ca="1">INDIRECT("'"&amp;input!$G$1&amp;"'!E"&amp;J48)</f>
        <v>347.81610107421875</v>
      </c>
      <c r="M48">
        <f ca="1">INDIRECT("'"&amp;input!$G$1&amp;"'!D"&amp;J48)</f>
        <v>5.6000094413757324</v>
      </c>
      <c r="N48" s="81">
        <f t="shared" ca="1" si="1"/>
        <v>61.109913334141119</v>
      </c>
    </row>
    <row r="49" spans="1:14" ht="18" customHeight="1">
      <c r="A49" s="65">
        <v>45</v>
      </c>
      <c r="B49" s="65">
        <v>49</v>
      </c>
      <c r="C49" s="72" t="s">
        <v>223</v>
      </c>
      <c r="E49" s="65" t="s">
        <v>117</v>
      </c>
      <c r="F49" s="65" t="s">
        <v>200</v>
      </c>
      <c r="G49" s="76" t="s">
        <v>224</v>
      </c>
      <c r="H49" s="76" t="s">
        <v>225</v>
      </c>
      <c r="I49" s="76" t="s">
        <v>0</v>
      </c>
      <c r="J49" s="74">
        <v>943</v>
      </c>
      <c r="K49" t="str">
        <f ca="1">INDIRECT("'"&amp;input!$G$1&amp;"'!B"&amp;J49)</f>
        <v>Feedwater Heater [24] - HPH-3 : Drain cooler approach</v>
      </c>
      <c r="L49">
        <f ca="1">INDIRECT("'"&amp;input!$G$1&amp;"'!E"&amp;J49)</f>
        <v>365.69345092773437</v>
      </c>
      <c r="M49">
        <f ca="1">INDIRECT("'"&amp;input!$G$1&amp;"'!D"&amp;J49)</f>
        <v>2.5</v>
      </c>
      <c r="N49" s="81">
        <f t="shared" ca="1" si="1"/>
        <v>145.27738037109376</v>
      </c>
    </row>
    <row r="50" spans="1:14" ht="18" customHeight="1">
      <c r="A50" s="65">
        <v>46</v>
      </c>
      <c r="B50" s="65">
        <v>50</v>
      </c>
      <c r="C50" s="72" t="s">
        <v>226</v>
      </c>
      <c r="E50" s="65" t="s">
        <v>117</v>
      </c>
      <c r="F50" s="65" t="s">
        <v>204</v>
      </c>
      <c r="G50" s="76" t="s">
        <v>227</v>
      </c>
      <c r="H50" s="76" t="s">
        <v>228</v>
      </c>
      <c r="I50" s="76" t="s">
        <v>0</v>
      </c>
      <c r="J50" s="74">
        <v>979</v>
      </c>
      <c r="K50" t="str">
        <f ca="1">INDIRECT("'"&amp;input!$G$1&amp;"'!B"&amp;J50)</f>
        <v>Feedwater Heater [56] - LPH-5 : Drain cooler approach</v>
      </c>
      <c r="L50">
        <f ca="1">INDIRECT("'"&amp;input!$G$1&amp;"'!E"&amp;J50)</f>
        <v>0</v>
      </c>
      <c r="M50">
        <f ca="1">INDIRECT("'"&amp;input!$G$1&amp;"'!D"&amp;J50)</f>
        <v>2.79998779296875</v>
      </c>
      <c r="N50" s="81">
        <f t="shared" ca="1" si="1"/>
        <v>1</v>
      </c>
    </row>
    <row r="51" spans="1:14" ht="18" customHeight="1">
      <c r="A51" s="65">
        <v>47</v>
      </c>
      <c r="B51" s="65">
        <v>51</v>
      </c>
      <c r="C51" s="72" t="s">
        <v>229</v>
      </c>
      <c r="E51" s="65" t="s">
        <v>117</v>
      </c>
      <c r="F51" s="65" t="s">
        <v>204</v>
      </c>
      <c r="G51" s="76" t="s">
        <v>230</v>
      </c>
      <c r="H51" s="76" t="s">
        <v>231</v>
      </c>
      <c r="I51" s="76" t="s">
        <v>0</v>
      </c>
      <c r="J51" s="74">
        <v>970</v>
      </c>
      <c r="K51" t="str">
        <f ca="1">INDIRECT("'"&amp;input!$G$1&amp;"'!B"&amp;J51)</f>
        <v>Feedwater Heater [55] - LPH-6 : Drain cooler approach</v>
      </c>
      <c r="L51">
        <f ca="1">INDIRECT("'"&amp;input!$G$1&amp;"'!E"&amp;J51)</f>
        <v>255.33328247070312</v>
      </c>
      <c r="M51">
        <f ca="1">INDIRECT("'"&amp;input!$G$1&amp;"'!D"&amp;J51)</f>
        <v>2.79998779296875</v>
      </c>
      <c r="N51" s="81">
        <f t="shared" ca="1" si="1"/>
        <v>90.190855585831059</v>
      </c>
    </row>
    <row r="52" spans="1:14" ht="18" customHeight="1">
      <c r="A52" s="65">
        <v>48</v>
      </c>
      <c r="B52" s="65">
        <v>52</v>
      </c>
      <c r="C52" s="72" t="s">
        <v>232</v>
      </c>
      <c r="E52" s="65" t="s">
        <v>117</v>
      </c>
      <c r="F52" s="65" t="s">
        <v>204</v>
      </c>
      <c r="G52" s="76" t="s">
        <v>233</v>
      </c>
      <c r="H52" s="76" t="s">
        <v>234</v>
      </c>
      <c r="I52" s="76" t="s">
        <v>0</v>
      </c>
      <c r="J52" s="74">
        <v>961</v>
      </c>
      <c r="K52" t="str">
        <f ca="1">INDIRECT("'"&amp;input!$G$1&amp;"'!B"&amp;J52)</f>
        <v>Feedwater Heater [54] - LPH-7 : Drain cooler approach</v>
      </c>
      <c r="L52">
        <f ca="1">INDIRECT("'"&amp;input!$G$1&amp;"'!E"&amp;J52)</f>
        <v>260.56594848632812</v>
      </c>
      <c r="M52">
        <f ca="1">INDIRECT("'"&amp;input!$G$1&amp;"'!D"&amp;J52)</f>
        <v>2.79998779296875</v>
      </c>
      <c r="N52" s="81">
        <f t="shared" ca="1" si="1"/>
        <v>92.059673024523164</v>
      </c>
    </row>
    <row r="53" spans="1:14" ht="18" customHeight="1">
      <c r="A53" s="65">
        <v>49</v>
      </c>
      <c r="B53" s="65">
        <v>53</v>
      </c>
      <c r="C53" s="72" t="s">
        <v>235</v>
      </c>
      <c r="E53" s="65" t="s">
        <v>117</v>
      </c>
      <c r="F53" s="65" t="s">
        <v>204</v>
      </c>
      <c r="G53" s="76" t="s">
        <v>236</v>
      </c>
      <c r="H53" s="76" t="s">
        <v>237</v>
      </c>
      <c r="I53" s="76" t="s">
        <v>0</v>
      </c>
      <c r="J53" s="74">
        <v>952</v>
      </c>
      <c r="K53" t="str">
        <f ca="1">INDIRECT("'"&amp;input!$G$1&amp;"'!B"&amp;J53)</f>
        <v>Feedwater Heater [53] - LPH-8 : Drain cooler approach</v>
      </c>
      <c r="L53">
        <f ca="1">INDIRECT("'"&amp;input!$G$1&amp;"'!E"&amp;J53)</f>
        <v>248.83573913574219</v>
      </c>
      <c r="M53">
        <f ca="1">INDIRECT("'"&amp;input!$G$1&amp;"'!D"&amp;J53)</f>
        <v>2.79998779296875</v>
      </c>
      <c r="N53" s="81">
        <f t="shared" ca="1" si="1"/>
        <v>87.870294277929162</v>
      </c>
    </row>
    <row r="54" spans="1:14" ht="18" customHeight="1">
      <c r="A54" s="65">
        <v>50</v>
      </c>
      <c r="B54" s="65">
        <v>54</v>
      </c>
      <c r="C54" s="72" t="s">
        <v>238</v>
      </c>
      <c r="E54" s="65" t="s">
        <v>117</v>
      </c>
      <c r="F54" s="65" t="s">
        <v>106</v>
      </c>
      <c r="G54" s="76" t="s">
        <v>239</v>
      </c>
      <c r="H54" s="76" t="s">
        <v>240</v>
      </c>
      <c r="I54" s="76" t="s">
        <v>7834</v>
      </c>
      <c r="J54" s="74">
        <v>3359</v>
      </c>
      <c r="K54" t="str">
        <f ca="1">INDIRECT("'"&amp;input!$G$1&amp;"'!B"&amp;J54)</f>
        <v>76 - Outlet of Mixer [62] -&gt; Steam inlet of Water-cooled Condenser (PCE) [59]: Pressure</v>
      </c>
      <c r="L54">
        <f ca="1">INDIRECT("'"&amp;input!$G$1&amp;"'!E"&amp;J54)*100-101.325</f>
        <v>-91.575000357627871</v>
      </c>
      <c r="M54">
        <f ca="1">INDIRECT("'"&amp;input!$G$1&amp;"'!D"&amp;J54)*100-101.325</f>
        <v>-91.575000357627871</v>
      </c>
      <c r="N54" s="81">
        <f t="shared" ca="1" si="1"/>
        <v>0</v>
      </c>
    </row>
    <row r="55" spans="1:14" ht="18" customHeight="1">
      <c r="A55" s="65">
        <v>51</v>
      </c>
      <c r="B55" s="65">
        <v>55</v>
      </c>
      <c r="C55" s="72" t="s">
        <v>89</v>
      </c>
      <c r="E55" s="65" t="s">
        <v>117</v>
      </c>
      <c r="F55" s="65" t="s">
        <v>106</v>
      </c>
      <c r="G55" s="76" t="s">
        <v>241</v>
      </c>
      <c r="H55" s="76" t="s">
        <v>242</v>
      </c>
      <c r="I55"/>
      <c r="J55"/>
      <c r="K55"/>
      <c r="L55"/>
      <c r="M55"/>
      <c r="N55"/>
    </row>
    <row r="56" spans="1:14" ht="18" customHeight="1">
      <c r="A56" s="65">
        <v>52</v>
      </c>
      <c r="B56" s="65">
        <v>56</v>
      </c>
      <c r="C56" s="72" t="s">
        <v>243</v>
      </c>
      <c r="E56" s="65" t="s">
        <v>117</v>
      </c>
      <c r="F56" s="65" t="s">
        <v>106</v>
      </c>
      <c r="G56" s="76" t="s">
        <v>244</v>
      </c>
      <c r="H56" s="76" t="s">
        <v>245</v>
      </c>
      <c r="I56" s="76" t="str">
        <f ca="1">INDIRECT("'"&amp;input!$G$1&amp;"'!C"&amp;J56)</f>
        <v>C</v>
      </c>
      <c r="J56" s="74">
        <v>3701</v>
      </c>
      <c r="K56" t="str">
        <f ca="1">INDIRECT("'"&amp;input!$G$1&amp;"'!B"&amp;J56)</f>
        <v>123 - Outlet of Mixer [85] -&gt; CW inlet of Water-cooled Condenser (PCE) [59]: Temperature</v>
      </c>
      <c r="L56">
        <f ca="1">INDIRECT("'"&amp;input!$G$1&amp;"'!E"&amp;J56)</f>
        <v>-4.3334963265806437E-4</v>
      </c>
      <c r="M56">
        <f ca="1">INDIRECT("'"&amp;input!$G$1&amp;"'!D"&amp;J56)</f>
        <v>27.350183486938477</v>
      </c>
      <c r="N56" s="81">
        <f t="shared" ref="N56:N81" ca="1" si="2">ABS(L56-M56)/M56</f>
        <v>1.0000158444872176</v>
      </c>
    </row>
    <row r="57" spans="1:14" ht="18" customHeight="1">
      <c r="A57" s="65">
        <v>53</v>
      </c>
      <c r="B57" s="65">
        <v>57</v>
      </c>
      <c r="C57" s="72" t="s">
        <v>246</v>
      </c>
      <c r="E57" s="65" t="s">
        <v>117</v>
      </c>
      <c r="F57" s="65" t="s">
        <v>106</v>
      </c>
      <c r="G57" s="76" t="s">
        <v>247</v>
      </c>
      <c r="H57" s="76" t="s">
        <v>248</v>
      </c>
      <c r="I57" s="76" t="str">
        <f ca="1">INDIRECT("'"&amp;input!$G$1&amp;"'!C"&amp;J57)</f>
        <v>C</v>
      </c>
      <c r="J57" s="74">
        <v>3283</v>
      </c>
      <c r="K57" t="str">
        <f ca="1">INDIRECT("'"&amp;input!$G$1&amp;"'!B"&amp;J57)</f>
        <v>69 - CW outlet of Water-cooled Condenser (PCE) [59] -&gt; Inlet of Water Sink [58]: Temperature</v>
      </c>
      <c r="L57">
        <f ca="1">INDIRECT("'"&amp;input!$G$1&amp;"'!E"&amp;J57)</f>
        <v>1.855536550283432E-2</v>
      </c>
      <c r="M57">
        <f ca="1">INDIRECT("'"&amp;input!$G$1&amp;"'!D"&amp;J57)</f>
        <v>37.3673095703125</v>
      </c>
      <c r="N57" s="81">
        <f t="shared" ca="1" si="2"/>
        <v>0.99950343319558721</v>
      </c>
    </row>
    <row r="58" spans="1:14" ht="18" customHeight="1">
      <c r="A58" s="65">
        <v>54</v>
      </c>
      <c r="B58" s="65">
        <v>58</v>
      </c>
      <c r="C58" s="72" t="s">
        <v>176</v>
      </c>
      <c r="E58" s="65" t="s">
        <v>117</v>
      </c>
      <c r="F58" s="65" t="s">
        <v>106</v>
      </c>
      <c r="G58" s="76" t="s">
        <v>249</v>
      </c>
      <c r="H58" s="76" t="s">
        <v>250</v>
      </c>
      <c r="I58" s="76" t="str">
        <f ca="1">INDIRECT("'"&amp;input!$G$1&amp;"'!C"&amp;J58)</f>
        <v>t/h</v>
      </c>
      <c r="J58" s="74">
        <v>3284</v>
      </c>
      <c r="K58" t="str">
        <f ca="1">INDIRECT("'"&amp;input!$G$1&amp;"'!B"&amp;J58)</f>
        <v>69 - CW outlet of Water-cooled Condenser (PCE) [59] -&gt; Inlet of Water Sink [58]: Mass flow</v>
      </c>
      <c r="L58">
        <f ca="1">INDIRECT("'"&amp;input!$G$1&amp;"'!E"&amp;J58)</f>
        <v>2.9418970370898023E-7</v>
      </c>
      <c r="M58">
        <f ca="1">INDIRECT("'"&amp;input!$G$1&amp;"'!D"&amp;J58)</f>
        <v>19604.4609375</v>
      </c>
      <c r="N58" s="81">
        <f t="shared" ca="1" si="2"/>
        <v>0.99999999998499378</v>
      </c>
    </row>
    <row r="59" spans="1:14" ht="18" customHeight="1">
      <c r="A59" s="65">
        <v>58</v>
      </c>
      <c r="B59" s="65">
        <v>59</v>
      </c>
      <c r="C59" s="72" t="s">
        <v>251</v>
      </c>
      <c r="E59" s="65" t="s">
        <v>117</v>
      </c>
      <c r="F59" s="65" t="s">
        <v>60</v>
      </c>
      <c r="G59" s="76" t="s">
        <v>252</v>
      </c>
      <c r="H59" s="83" t="s">
        <v>253</v>
      </c>
      <c r="I59" s="76" t="str">
        <f ca="1">INDIRECT("'"&amp;input!$G$1&amp;"'!C"&amp;J59)</f>
        <v>t/h</v>
      </c>
      <c r="J59" s="74">
        <v>1039</v>
      </c>
      <c r="K59" t="str">
        <f ca="1">INDIRECT("'"&amp;input!$G$1&amp;"'!B"&amp;J59)</f>
        <v>Boiler Assembly [1]: Furnace w/ Pulverizer [7] : Fuel mass flow</v>
      </c>
      <c r="L59">
        <f ca="1">INDIRECT("'"&amp;input!$G$1&amp;"'!E"&amp;J59)</f>
        <v>0</v>
      </c>
      <c r="M59">
        <f ca="1">INDIRECT("'"&amp;input!$G$1&amp;"'!D"&amp;J59)</f>
        <v>99.122467041015625</v>
      </c>
      <c r="N59" s="81">
        <f t="shared" ca="1" si="2"/>
        <v>1</v>
      </c>
    </row>
    <row r="60" spans="1:14" ht="18" customHeight="1" thickBot="1">
      <c r="A60" s="65">
        <v>59</v>
      </c>
      <c r="B60" s="65">
        <v>60</v>
      </c>
      <c r="C60" s="72" t="s">
        <v>254</v>
      </c>
      <c r="E60" s="65" t="s">
        <v>117</v>
      </c>
      <c r="F60" s="65" t="s">
        <v>60</v>
      </c>
      <c r="G60" s="76" t="s">
        <v>255</v>
      </c>
      <c r="H60" s="83" t="s">
        <v>256</v>
      </c>
      <c r="I60" s="76" t="str">
        <f ca="1">INDIRECT("'"&amp;input!$G$1&amp;"'!C"&amp;J60)</f>
        <v>C</v>
      </c>
      <c r="J60" s="74">
        <v>2396</v>
      </c>
      <c r="K60" t="str">
        <f ca="1">INDIRECT("'"&amp;input!$G$1&amp;"'!B"&amp;J60)</f>
        <v>95 - Outlet of Boiler Assembly [1]: Fan [52] -&gt; Inlet of Boiler Assembly [1]: Concrete Stack [43] - Concrete Stack: Temperature</v>
      </c>
      <c r="L60">
        <f ca="1">INDIRECT("'"&amp;input!$G$1&amp;"'!E"&amp;J60)</f>
        <v>425.69210815429687</v>
      </c>
      <c r="M60">
        <f ca="1">INDIRECT("'"&amp;input!$G$1&amp;"'!D"&amp;J60)</f>
        <v>140.87455749511719</v>
      </c>
      <c r="N60" s="81">
        <f t="shared" ca="1" si="2"/>
        <v>2.0217813331484762</v>
      </c>
    </row>
    <row r="61" spans="1:14" ht="18" customHeight="1">
      <c r="A61" s="65">
        <v>60</v>
      </c>
      <c r="B61" s="65">
        <v>61</v>
      </c>
      <c r="C61" s="77" t="s">
        <v>89</v>
      </c>
      <c r="E61" s="65" t="s">
        <v>117</v>
      </c>
      <c r="F61" s="65" t="s">
        <v>257</v>
      </c>
      <c r="G61" s="76" t="s">
        <v>258</v>
      </c>
      <c r="H61" s="83" t="s">
        <v>259</v>
      </c>
      <c r="I61" s="76" t="s">
        <v>2</v>
      </c>
      <c r="J61" s="74">
        <v>601</v>
      </c>
      <c r="K61" t="str">
        <f ca="1">INDIRECT("'"&amp;input!$G$1&amp;"'!B"&amp;J61)</f>
        <v>Plant Summary: Ambient pressure</v>
      </c>
      <c r="L61">
        <f ca="1">INDIRECT("'"&amp;input!$G$1&amp;"'!E"&amp;J61)</f>
        <v>0.5745311975479126</v>
      </c>
      <c r="M61">
        <f ca="1">INDIRECT("'"&amp;input!$G$1&amp;"'!D"&amp;J61)</f>
        <v>1.0124129056930542</v>
      </c>
      <c r="N61" s="81">
        <f t="shared" ca="1" si="2"/>
        <v>0.4325129654934482</v>
      </c>
    </row>
    <row r="62" spans="1:14" ht="18" customHeight="1" thickBot="1">
      <c r="A62" s="65">
        <v>61</v>
      </c>
      <c r="B62" s="65">
        <v>62</v>
      </c>
      <c r="C62" s="79" t="s">
        <v>89</v>
      </c>
      <c r="E62" s="65" t="s">
        <v>117</v>
      </c>
      <c r="F62" s="65" t="s">
        <v>257</v>
      </c>
      <c r="G62" s="76" t="s">
        <v>260</v>
      </c>
      <c r="H62" s="83" t="s">
        <v>261</v>
      </c>
      <c r="I62" s="76" t="str">
        <f ca="1">INDIRECT("'"&amp;input!$G$1&amp;"'!C"&amp;J62)</f>
        <v>%</v>
      </c>
      <c r="J62" s="74">
        <v>603</v>
      </c>
      <c r="K62" t="str">
        <f ca="1">INDIRECT("'"&amp;input!$G$1&amp;"'!B"&amp;J62)</f>
        <v>Plant Summary: Ambient RH</v>
      </c>
      <c r="L62">
        <f ca="1">INDIRECT("'"&amp;input!$G$1&amp;"'!E"&amp;J62)</f>
        <v>100</v>
      </c>
      <c r="M62">
        <f ca="1">INDIRECT("'"&amp;input!$G$1&amp;"'!D"&amp;J62)</f>
        <v>70</v>
      </c>
      <c r="N62" s="81">
        <f t="shared" ca="1" si="2"/>
        <v>0.42857142857142855</v>
      </c>
    </row>
    <row r="63" spans="1:14" ht="18" customHeight="1">
      <c r="A63" s="65">
        <v>62</v>
      </c>
      <c r="B63" s="65">
        <v>63</v>
      </c>
      <c r="C63" s="72" t="s">
        <v>89</v>
      </c>
      <c r="E63" s="65" t="s">
        <v>117</v>
      </c>
      <c r="F63" s="65" t="s">
        <v>106</v>
      </c>
      <c r="G63" s="76" t="s">
        <v>262</v>
      </c>
      <c r="H63" s="83" t="s">
        <v>263</v>
      </c>
      <c r="I63" s="76" t="str">
        <f ca="1">INDIRECT("'"&amp;input!$G$1&amp;"'!C"&amp;J63)</f>
        <v>C</v>
      </c>
      <c r="J63" s="74">
        <v>2689</v>
      </c>
      <c r="K63" t="str">
        <f ca="1">INDIRECT("'"&amp;input!$G$1&amp;"'!B"&amp;J63)</f>
        <v>11 - Condensate outlet of Water-cooled Condenser (PCE) [59] -&gt; Inlet of Makeup / Blowdown [6]: Temperature</v>
      </c>
      <c r="L63">
        <f ca="1">INDIRECT("'"&amp;input!$G$1&amp;"'!E"&amp;J63)</f>
        <v>45.318424224853516</v>
      </c>
      <c r="M63">
        <f ca="1">INDIRECT("'"&amp;input!$G$1&amp;"'!D"&amp;J63)</f>
        <v>45.318424224853516</v>
      </c>
      <c r="N63" s="81">
        <f t="shared" ca="1" si="2"/>
        <v>0</v>
      </c>
    </row>
    <row r="64" spans="1:14" ht="18" customHeight="1">
      <c r="A64" s="65">
        <v>63</v>
      </c>
      <c r="B64" s="65">
        <v>64</v>
      </c>
      <c r="C64" s="72" t="s">
        <v>264</v>
      </c>
      <c r="E64" s="65" t="s">
        <v>117</v>
      </c>
      <c r="F64" s="65" t="s">
        <v>265</v>
      </c>
      <c r="G64" s="76" t="s">
        <v>266</v>
      </c>
      <c r="H64" s="83" t="s">
        <v>267</v>
      </c>
      <c r="I64" s="76" t="str">
        <f ca="1">INDIRECT("'"&amp;input!$G$1&amp;"'!C"&amp;J64)</f>
        <v>C</v>
      </c>
      <c r="J64" s="74">
        <v>2180</v>
      </c>
      <c r="K64" t="str">
        <f ca="1">INDIRECT("'"&amp;input!$G$1&amp;"'!B"&amp;J64)</f>
        <v>16 - Gas outlet of Boiler Assembly [1]: Economiser (PCE) [42] - ECO -&gt; Flue gas inlet of Boiler Assembly [1]: Rotary Air Heater [8] - Rotary Air Heater: Temperature</v>
      </c>
      <c r="L64">
        <f ca="1">INDIRECT("'"&amp;input!$G$1&amp;"'!E"&amp;J64)</f>
        <v>425.69210815429687</v>
      </c>
      <c r="M64">
        <f ca="1">INDIRECT("'"&amp;input!$G$1&amp;"'!D"&amp;J64)</f>
        <v>353.15655517578125</v>
      </c>
      <c r="N64" s="81">
        <f t="shared" ca="1" si="2"/>
        <v>0.20539206172291366</v>
      </c>
    </row>
    <row r="65" spans="1:14" ht="18" customHeight="1">
      <c r="A65" s="65">
        <v>64</v>
      </c>
      <c r="B65" s="65">
        <v>65</v>
      </c>
      <c r="C65" s="72" t="s">
        <v>268</v>
      </c>
      <c r="E65" s="65" t="s">
        <v>117</v>
      </c>
      <c r="F65" s="65" t="s">
        <v>265</v>
      </c>
      <c r="G65" s="76" t="s">
        <v>269</v>
      </c>
      <c r="H65" s="83" t="s">
        <v>270</v>
      </c>
      <c r="I65" s="76" t="str">
        <f ca="1">INDIRECT("'"&amp;input!$G$1&amp;"'!C"&amp;J65)</f>
        <v>C</v>
      </c>
      <c r="J65" s="74">
        <v>2315</v>
      </c>
      <c r="K65" t="str">
        <f ca="1">INDIRECT("'"&amp;input!$G$1&amp;"'!B"&amp;J65)</f>
        <v>92 - Main air outlet of Boiler Assembly [1]: Rotary Air Heater [8] - Rotary Air Heater -&gt; Combustion air inlet of Boiler Assembly [1]: Furnace w/ Pulverizer [7]: Temperature</v>
      </c>
      <c r="L65">
        <f ca="1">INDIRECT("'"&amp;input!$G$1&amp;"'!E"&amp;J65)</f>
        <v>25.850008010864258</v>
      </c>
      <c r="M65">
        <f ca="1">INDIRECT("'"&amp;input!$G$1&amp;"'!D"&amp;J65)</f>
        <v>273.88888549804687</v>
      </c>
      <c r="N65" s="81">
        <f t="shared" ca="1" si="2"/>
        <v>0.90561863084053995</v>
      </c>
    </row>
    <row r="66" spans="1:14" ht="18" customHeight="1">
      <c r="A66" s="65">
        <v>65</v>
      </c>
      <c r="B66" s="65">
        <v>66</v>
      </c>
      <c r="C66" s="72" t="s">
        <v>271</v>
      </c>
      <c r="E66" s="65" t="s">
        <v>117</v>
      </c>
      <c r="F66" s="65" t="s">
        <v>265</v>
      </c>
      <c r="G66" s="76" t="s">
        <v>272</v>
      </c>
      <c r="H66" s="83" t="s">
        <v>273</v>
      </c>
      <c r="I66" s="76" t="str">
        <f ca="1">INDIRECT("'"&amp;input!$G$1&amp;"'!C"&amp;J66)</f>
        <v>C</v>
      </c>
      <c r="J66" s="74">
        <v>2045</v>
      </c>
      <c r="K66" t="str">
        <f ca="1">INDIRECT("'"&amp;input!$G$1&amp;"'!B"&amp;J66)</f>
        <v>2 - Primary air outlet of Boiler Assembly [1]: Rotary Air Heater [8] - Rotary Air Heater -&gt; Primary air inlet of Boiler Assembly [1]: Furnace w/ Pulverizer [7]: Temperature</v>
      </c>
      <c r="L66">
        <f ca="1">INDIRECT("'"&amp;input!$G$1&amp;"'!E"&amp;J66)</f>
        <v>25.850008010864258</v>
      </c>
      <c r="M66">
        <f ca="1">INDIRECT("'"&amp;input!$G$1&amp;"'!D"&amp;J66)</f>
        <v>321.45965576171875</v>
      </c>
      <c r="N66" s="81">
        <f t="shared" ca="1" si="2"/>
        <v>0.91958552948235117</v>
      </c>
    </row>
    <row r="67" spans="1:14" ht="18" customHeight="1">
      <c r="A67" s="65">
        <v>66</v>
      </c>
      <c r="B67" s="65">
        <v>67</v>
      </c>
      <c r="C67" s="72" t="s">
        <v>274</v>
      </c>
      <c r="G67" s="65" t="s">
        <v>275</v>
      </c>
      <c r="H67" s="80" t="str">
        <f>SUBSTITUTE( LOWER(G67)," ","_")</f>
        <v>flue_gas_outlet_temp</v>
      </c>
      <c r="I67" s="76" t="str">
        <f ca="1">INDIRECT("'"&amp;input!$G$1&amp;"'!C"&amp;J67)</f>
        <v>C</v>
      </c>
      <c r="J67" s="74">
        <v>2288</v>
      </c>
      <c r="K67" t="str">
        <f ca="1">INDIRECT("'"&amp;input!$G$1&amp;"'!B"&amp;J67)</f>
        <v>91 - Flue gas outlet of Boiler Assembly [1]: Rotary Air Heater [8] - Rotary Air Heater -&gt; Inlet of Boiler Assembly [1]: Electrostatic Precipitator [12] - ESP: Temperature</v>
      </c>
      <c r="L67">
        <f ca="1">INDIRECT("'"&amp;input!$G$1&amp;"'!E"&amp;J67)</f>
        <v>425.69210815429687</v>
      </c>
      <c r="M67">
        <f ca="1">INDIRECT("'"&amp;input!$G$1&amp;"'!D"&amp;J67)</f>
        <v>136.70668029785156</v>
      </c>
      <c r="N67" s="81">
        <f t="shared" ca="1" si="2"/>
        <v>2.1139086051011868</v>
      </c>
    </row>
    <row r="68" spans="1:14" ht="18" customHeight="1">
      <c r="A68" s="65">
        <v>67</v>
      </c>
      <c r="B68" s="65">
        <v>68</v>
      </c>
      <c r="C68" s="72" t="s">
        <v>276</v>
      </c>
      <c r="G68" s="65" t="s">
        <v>302</v>
      </c>
      <c r="H68" s="80" t="str">
        <f t="shared" ref="H68:H81" si="3">SUBSTITUTE( LOWER(G68)," ","_")</f>
        <v>sa_inlet_temp</v>
      </c>
      <c r="I68" s="76" t="str">
        <f ca="1">INDIRECT("'"&amp;input!$G$1&amp;"'!C"&amp;J68)</f>
        <v>C</v>
      </c>
      <c r="J68" s="74">
        <v>2423</v>
      </c>
      <c r="K68" t="str">
        <f ca="1">INDIRECT("'"&amp;input!$G$1&amp;"'!B"&amp;J68)</f>
        <v>96 - Outlet of Boiler Assembly [1]: Duct - Classic [65] - Inlet SA Duct -&gt; Main air inlet of Boiler Assembly [1]: Rotary Air Heater [8] - Rotary Air Heater: Temperature</v>
      </c>
      <c r="L68">
        <f ca="1">INDIRECT("'"&amp;input!$G$1&amp;"'!E"&amp;J68)</f>
        <v>25.850008010864258</v>
      </c>
      <c r="M68">
        <f ca="1">INDIRECT("'"&amp;input!$G$1&amp;"'!D"&amp;J68)</f>
        <v>26.212692260742188</v>
      </c>
      <c r="N68" s="81">
        <f t="shared" ca="1" si="2"/>
        <v>1.3836207523830314E-2</v>
      </c>
    </row>
    <row r="69" spans="1:14" ht="18" customHeight="1">
      <c r="A69" s="65">
        <v>68</v>
      </c>
      <c r="B69" s="65">
        <v>69</v>
      </c>
      <c r="C69" s="72" t="s">
        <v>277</v>
      </c>
      <c r="G69" s="65" t="s">
        <v>303</v>
      </c>
      <c r="H69" s="80" t="str">
        <f t="shared" si="3"/>
        <v>pa_inlet_temp</v>
      </c>
      <c r="I69" s="76" t="str">
        <f ca="1">INDIRECT("'"&amp;input!$G$1&amp;"'!C"&amp;J69)</f>
        <v>C</v>
      </c>
      <c r="J69" s="74">
        <v>2261</v>
      </c>
      <c r="K69" t="str">
        <f ca="1">INDIRECT("'"&amp;input!$G$1&amp;"'!B"&amp;J69)</f>
        <v>90 - Outlet 1 of Splitter [9] -&gt; Primary air inlet of Boiler Assembly [1]: Rotary Air Heater [8] - Rotary Air Heater: Temperature</v>
      </c>
      <c r="L69">
        <f ca="1">INDIRECT("'"&amp;input!$G$1&amp;"'!E"&amp;J69)</f>
        <v>25.850008010864258</v>
      </c>
      <c r="M69">
        <f ca="1">INDIRECT("'"&amp;input!$G$1&amp;"'!D"&amp;J69)</f>
        <v>28.208236694335938</v>
      </c>
      <c r="N69" s="81">
        <f t="shared" ca="1" si="2"/>
        <v>8.3600712409833092E-2</v>
      </c>
    </row>
    <row r="70" spans="1:14" ht="18" customHeight="1">
      <c r="A70" s="65">
        <v>69</v>
      </c>
      <c r="B70" s="65">
        <v>70</v>
      </c>
      <c r="C70" s="72" t="s">
        <v>278</v>
      </c>
      <c r="G70" s="65" t="s">
        <v>304</v>
      </c>
      <c r="H70" s="80" t="str">
        <f t="shared" si="3"/>
        <v>crh_inlet_mass_flow</v>
      </c>
      <c r="I70" s="76" t="str">
        <f ca="1">INDIRECT("'"&amp;input!$G$1&amp;"'!C"&amp;J70)</f>
        <v>t/h</v>
      </c>
      <c r="J70" s="74">
        <v>2668</v>
      </c>
      <c r="K70" t="str">
        <f ca="1">INDIRECT("'"&amp;input!$G$1&amp;"'!B"&amp;J70)</f>
        <v>9 - Outlet of Mixer [21] -&gt; Steam inlet of Boiler Assembly [1]: Desuperheater [67] - RH Desup: Mass flow</v>
      </c>
      <c r="L70">
        <f ca="1">INDIRECT("'"&amp;input!$G$1&amp;"'!E"&amp;J70)</f>
        <v>1.5997519540178473E-6</v>
      </c>
      <c r="M70">
        <f ca="1">INDIRECT("'"&amp;input!$G$1&amp;"'!D"&amp;J70)</f>
        <v>468.5264892578125</v>
      </c>
      <c r="N70" s="81">
        <f t="shared" ca="1" si="2"/>
        <v>0.99999999658556771</v>
      </c>
    </row>
    <row r="71" spans="1:14" ht="18" customHeight="1">
      <c r="A71" s="65">
        <v>70</v>
      </c>
      <c r="B71" s="65">
        <v>71</v>
      </c>
      <c r="C71" s="72" t="s">
        <v>279</v>
      </c>
      <c r="G71" s="65" t="s">
        <v>305</v>
      </c>
      <c r="H71" s="80" t="str">
        <f t="shared" si="3"/>
        <v>crh_inlet_temp</v>
      </c>
      <c r="I71" s="76" t="str">
        <f ca="1">INDIRECT("'"&amp;input!$G$1&amp;"'!C"&amp;J71)</f>
        <v>C</v>
      </c>
      <c r="J71" s="74">
        <v>2667</v>
      </c>
      <c r="K71" t="str">
        <f ca="1">INDIRECT("'"&amp;input!$G$1&amp;"'!B"&amp;J71)</f>
        <v>9 - Outlet of Mixer [21] -&gt; Steam inlet of Boiler Assembly [1]: Desuperheater [67] - RH Desup: Temperature</v>
      </c>
      <c r="L71">
        <f ca="1">INDIRECT("'"&amp;input!$G$1&amp;"'!E"&amp;J71)</f>
        <v>227.58656311035156</v>
      </c>
      <c r="M71">
        <f ca="1">INDIRECT("'"&amp;input!$G$1&amp;"'!D"&amp;J71)</f>
        <v>322.59286499023437</v>
      </c>
      <c r="N71" s="81">
        <f t="shared" ca="1" si="2"/>
        <v>0.29450837941737762</v>
      </c>
    </row>
    <row r="72" spans="1:14" ht="18" customHeight="1">
      <c r="A72" s="65">
        <v>71</v>
      </c>
      <c r="B72" s="65">
        <v>72</v>
      </c>
      <c r="C72" s="72" t="s">
        <v>280</v>
      </c>
      <c r="G72" s="65" t="s">
        <v>306</v>
      </c>
      <c r="H72" s="80" t="str">
        <f t="shared" si="3"/>
        <v>crh_inlet_pressure</v>
      </c>
      <c r="I72" s="76" t="s">
        <v>301</v>
      </c>
      <c r="J72" s="74">
        <v>2666</v>
      </c>
      <c r="K72" t="str">
        <f ca="1">INDIRECT("'"&amp;input!$G$1&amp;"'!B"&amp;J72)</f>
        <v>9 - Outlet of Mixer [21] -&gt; Steam inlet of Boiler Assembly [1]: Desuperheater [67] - RH Desup: Pressure</v>
      </c>
      <c r="L72">
        <f ca="1">INDIRECT("'"&amp;input!$G$1&amp;"'!E"&amp;J72)/10</f>
        <v>2.6751869201660154</v>
      </c>
      <c r="M72">
        <f ca="1">INDIRECT("'"&amp;input!$G$1&amp;"'!D"&amp;J72)/10</f>
        <v>3.1270000457763674</v>
      </c>
      <c r="N72" s="81">
        <f t="shared" ca="1" si="2"/>
        <v>0.14448772593419529</v>
      </c>
    </row>
    <row r="73" spans="1:14" ht="18" customHeight="1">
      <c r="A73" s="65">
        <v>72</v>
      </c>
      <c r="B73" s="65">
        <v>73</v>
      </c>
      <c r="C73" s="72" t="s">
        <v>281</v>
      </c>
      <c r="G73" s="65" t="s">
        <v>307</v>
      </c>
      <c r="H73" s="80" t="str">
        <f t="shared" si="3"/>
        <v>lp_steam_efficiency</v>
      </c>
      <c r="I73" t="s">
        <v>1</v>
      </c>
      <c r="J73" s="74" t="s">
        <v>283</v>
      </c>
      <c r="K73" s="65" t="s">
        <v>282</v>
      </c>
      <c r="L73" s="74">
        <f ca="1">AVERAGE(L35:L39)</f>
        <v>0</v>
      </c>
      <c r="M73" s="74">
        <f ca="1">AVERAGE(M35:M39)</f>
        <v>91.947236633300776</v>
      </c>
      <c r="N73" s="81">
        <f t="shared" ca="1" si="2"/>
        <v>1</v>
      </c>
    </row>
    <row r="74" spans="1:14" ht="18" customHeight="1">
      <c r="A74" s="65">
        <v>73</v>
      </c>
      <c r="B74" s="65">
        <v>74</v>
      </c>
      <c r="C74" s="72" t="s">
        <v>284</v>
      </c>
      <c r="G74" s="65" t="s">
        <v>308</v>
      </c>
      <c r="H74" s="80" t="str">
        <f t="shared" si="3"/>
        <v>ip_steam_efficiency</v>
      </c>
      <c r="I74" t="s">
        <v>1</v>
      </c>
      <c r="J74" s="74" t="s">
        <v>286</v>
      </c>
      <c r="K74" s="65" t="s">
        <v>285</v>
      </c>
      <c r="L74" s="74">
        <f ca="1">AVERAGE(L33:L34)</f>
        <v>0</v>
      </c>
      <c r="M74" s="74">
        <f ca="1">AVERAGE(M33:M34)</f>
        <v>89.282524108886719</v>
      </c>
      <c r="N74" s="81">
        <f t="shared" ca="1" si="2"/>
        <v>1</v>
      </c>
    </row>
    <row r="75" spans="1:14" ht="18" customHeight="1" thickBot="1">
      <c r="A75" s="65">
        <v>74</v>
      </c>
      <c r="B75" s="65">
        <v>75</v>
      </c>
      <c r="C75" s="72" t="s">
        <v>287</v>
      </c>
      <c r="G75" s="65" t="s">
        <v>309</v>
      </c>
      <c r="H75" s="80" t="str">
        <f t="shared" si="3"/>
        <v>hp_steam_efficiency</v>
      </c>
      <c r="I75" t="s">
        <v>1</v>
      </c>
      <c r="J75" s="74" t="s">
        <v>289</v>
      </c>
      <c r="K75" s="65" t="s">
        <v>288</v>
      </c>
      <c r="L75" s="74">
        <f ca="1">AVERAGE(L31:L32)</f>
        <v>0</v>
      </c>
      <c r="M75" s="74">
        <f ca="1">AVERAGE(M31:M32)</f>
        <v>79.929706573486328</v>
      </c>
      <c r="N75" s="81">
        <f t="shared" ca="1" si="2"/>
        <v>1</v>
      </c>
    </row>
    <row r="76" spans="1:14" ht="18" customHeight="1">
      <c r="A76" s="65">
        <v>75</v>
      </c>
      <c r="B76" s="65">
        <v>76</v>
      </c>
      <c r="C76" s="77" t="s">
        <v>290</v>
      </c>
      <c r="G76" s="65" t="s">
        <v>310</v>
      </c>
      <c r="H76" s="80" t="str">
        <f t="shared" si="3"/>
        <v>ambient_temperature</v>
      </c>
      <c r="I76" s="76" t="str">
        <f ca="1">INDIRECT("'"&amp;input!$G$1&amp;"'!C"&amp;J76)</f>
        <v>C</v>
      </c>
      <c r="J76" s="74">
        <v>17</v>
      </c>
      <c r="K76" t="str">
        <f ca="1">INDIRECT("'"&amp;input!$G$1&amp;"'!B"&amp;J76)</f>
        <v>Site Menu: Ambient temperature</v>
      </c>
      <c r="L76">
        <f ca="1">INDIRECT("'"&amp;input!$G$1&amp;"'!E"&amp;J76)</f>
        <v>0</v>
      </c>
      <c r="M76">
        <f ca="1">INDIRECT("'"&amp;input!$G$1&amp;"'!D"&amp;J76)</f>
        <v>28.999998092651367</v>
      </c>
      <c r="N76" s="81">
        <f t="shared" ca="1" si="2"/>
        <v>1</v>
      </c>
    </row>
    <row r="77" spans="1:14" ht="18" customHeight="1">
      <c r="A77" s="65">
        <v>76</v>
      </c>
      <c r="B77" s="65">
        <v>77</v>
      </c>
      <c r="C77" s="78" t="s">
        <v>291</v>
      </c>
      <c r="G77" s="65" t="s">
        <v>311</v>
      </c>
      <c r="H77" s="80" t="str">
        <f t="shared" si="3"/>
        <v>relative_humidity</v>
      </c>
      <c r="I77" s="76" t="str">
        <f ca="1">INDIRECT("'"&amp;input!$G$1&amp;"'!C"&amp;J77)</f>
        <v>%</v>
      </c>
      <c r="J77" s="74">
        <v>18</v>
      </c>
      <c r="K77" t="str">
        <f ca="1">INDIRECT("'"&amp;input!$G$1&amp;"'!B"&amp;J77)</f>
        <v>Site Menu: Ambient relative humidity</v>
      </c>
      <c r="L77">
        <f ca="1">INDIRECT("'"&amp;input!$G$1&amp;"'!E"&amp;J77)</f>
        <v>0</v>
      </c>
      <c r="M77">
        <f ca="1">INDIRECT("'"&amp;input!$G$1&amp;"'!D"&amp;J77)</f>
        <v>70</v>
      </c>
      <c r="N77" s="81">
        <f t="shared" ca="1" si="2"/>
        <v>1</v>
      </c>
    </row>
    <row r="78" spans="1:14" ht="18" customHeight="1" thickBot="1">
      <c r="A78" s="65">
        <v>77</v>
      </c>
      <c r="B78" s="65">
        <v>78</v>
      </c>
      <c r="C78" s="79" t="s">
        <v>292</v>
      </c>
      <c r="G78" s="65" t="s">
        <v>258</v>
      </c>
      <c r="H78" s="80" t="str">
        <f t="shared" si="3"/>
        <v>ambient_pressure</v>
      </c>
      <c r="I78" s="76" t="s">
        <v>2</v>
      </c>
      <c r="J78" s="74">
        <v>20</v>
      </c>
      <c r="K78" t="str">
        <f ca="1">INDIRECT("'"&amp;input!$G$1&amp;"'!B"&amp;J78)</f>
        <v>Site Menu: Ambient pressure</v>
      </c>
      <c r="L78">
        <f ca="1">INDIRECT("'"&amp;input!$G$1&amp;"'!E"&amp;J78)</f>
        <v>0</v>
      </c>
      <c r="M78">
        <f ca="1">INDIRECT("'"&amp;input!$G$1&amp;"'!D"&amp;J78)</f>
        <v>1.0124129056930542</v>
      </c>
      <c r="N78" s="81">
        <f t="shared" ca="1" si="2"/>
        <v>1</v>
      </c>
    </row>
    <row r="79" spans="1:14" ht="18" customHeight="1">
      <c r="A79" s="65">
        <v>78</v>
      </c>
      <c r="B79" s="65">
        <v>79</v>
      </c>
      <c r="C79" s="72" t="s">
        <v>293</v>
      </c>
      <c r="G79" s="65" t="s">
        <v>312</v>
      </c>
      <c r="H79" s="80" t="str">
        <f t="shared" si="3"/>
        <v>feedwater_mass_flow</v>
      </c>
      <c r="I79" s="76" t="str">
        <f ca="1">INDIRECT("'"&amp;input!$G$1&amp;"'!C"&amp;J79)</f>
        <v>t/h</v>
      </c>
      <c r="J79" s="74">
        <v>2712</v>
      </c>
      <c r="K79" t="str">
        <f ca="1">INDIRECT("'"&amp;input!$G$1&amp;"'!B"&amp;J79)</f>
        <v>17 - Feedwater outlet of Feedwater Heater [16] - HPH-1 -&gt; Inlet of Pipe (PCE) [76]: Mass flow</v>
      </c>
      <c r="L79">
        <f ca="1">INDIRECT("'"&amp;input!$G$1&amp;"'!E"&amp;J79)</f>
        <v>2.9418970370898023E-7</v>
      </c>
      <c r="M79">
        <f ca="1">INDIRECT("'"&amp;input!$G$1&amp;"'!D"&amp;J79)</f>
        <v>546.1619873046875</v>
      </c>
      <c r="N79" s="81">
        <f t="shared" ca="1" si="2"/>
        <v>0.99999999946135087</v>
      </c>
    </row>
    <row r="80" spans="1:14" ht="18" customHeight="1">
      <c r="A80" s="65">
        <v>79</v>
      </c>
      <c r="B80" s="65">
        <v>80</v>
      </c>
      <c r="C80" s="72" t="s">
        <v>294</v>
      </c>
      <c r="G80" s="65" t="s">
        <v>313</v>
      </c>
      <c r="H80" s="80" t="str">
        <f t="shared" si="3"/>
        <v>feedwater_temperature</v>
      </c>
      <c r="I80" s="76" t="str">
        <f ca="1">INDIRECT("'"&amp;input!$G$1&amp;"'!C"&amp;J80)</f>
        <v>C</v>
      </c>
      <c r="J80" s="74">
        <v>2711</v>
      </c>
      <c r="K80" t="str">
        <f ca="1">INDIRECT("'"&amp;input!$G$1&amp;"'!B"&amp;J80)</f>
        <v>17 - Feedwater outlet of Feedwater Heater [16] - HPH-1 -&gt; Inlet of Pipe (PCE) [76]: Temperature</v>
      </c>
      <c r="L80">
        <f ca="1">INDIRECT("'"&amp;input!$G$1&amp;"'!E"&amp;J80)</f>
        <v>164.59407043457031</v>
      </c>
      <c r="M80">
        <f ca="1">INDIRECT("'"&amp;input!$G$1&amp;"'!D"&amp;J80)</f>
        <v>263.90005493164062</v>
      </c>
      <c r="N80" s="81">
        <f t="shared" ca="1" si="2"/>
        <v>0.37630149233123139</v>
      </c>
    </row>
    <row r="81" spans="1:14" ht="18" customHeight="1">
      <c r="A81" s="65">
        <v>80</v>
      </c>
      <c r="B81" s="65">
        <v>81</v>
      </c>
      <c r="C81" s="72" t="s">
        <v>295</v>
      </c>
      <c r="G81" s="65" t="s">
        <v>314</v>
      </c>
      <c r="H81" s="80" t="str">
        <f t="shared" si="3"/>
        <v>feedwater_pressure</v>
      </c>
      <c r="I81" s="76" t="s">
        <v>301</v>
      </c>
      <c r="J81" s="74">
        <v>2710</v>
      </c>
      <c r="K81" t="str">
        <f ca="1">INDIRECT("'"&amp;input!$G$1&amp;"'!B"&amp;J81)</f>
        <v>17 - Feedwater outlet of Feedwater Heater [16] - HPH-1 -&gt; Inlet of Pipe (PCE) [76]: Pressure</v>
      </c>
      <c r="L81">
        <f ca="1">INDIRECT("'"&amp;input!$G$1&amp;"'!E"&amp;J81)/10</f>
        <v>13.026445007324218</v>
      </c>
      <c r="M81">
        <f ca="1">INDIRECT("'"&amp;input!$G$1&amp;"'!D"&amp;J81)/10</f>
        <v>15.224320983886718</v>
      </c>
      <c r="N81" s="81">
        <f t="shared" ca="1" si="2"/>
        <v>0.1443661086027227</v>
      </c>
    </row>
  </sheetData>
  <autoFilter ref="A4:N81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2021-03-27T16:35:54Z</dcterms:created>
  <dcterms:modified xsi:type="dcterms:W3CDTF">2021-11-18T03:33:35Z</dcterms:modified>
</cp:coreProperties>
</file>