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715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efr/DATA/DATA_Private/uKOS_Project/uKOS_Soft/OS_Kernel-III/Ports/Tools/CPU baudrates/"/>
    </mc:Choice>
  </mc:AlternateContent>
  <bookViews>
    <workbookView xWindow="6900" yWindow="3660" windowWidth="32420" windowHeight="20240" tabRatio="500"/>
  </bookViews>
  <sheets>
    <sheet name="Sheet1" sheetId="1" r:id="rId1"/>
  </sheets>
  <definedNames>
    <definedName name="_xlnm.Print_Area" localSheetId="0">Sheet1!$A$1:$M$120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9" i="1" l="1"/>
  <c r="E10" i="1"/>
  <c r="E11" i="1"/>
  <c r="E12" i="1"/>
  <c r="E13" i="1"/>
  <c r="D14" i="1"/>
  <c r="E14" i="1"/>
  <c r="D15" i="1"/>
  <c r="E15" i="1"/>
  <c r="D16" i="1"/>
  <c r="E16" i="1"/>
  <c r="D17" i="1"/>
  <c r="E17" i="1"/>
  <c r="E18" i="1"/>
  <c r="E8" i="1"/>
  <c r="D9" i="1"/>
  <c r="D10" i="1"/>
  <c r="D11" i="1"/>
  <c r="D13" i="1"/>
  <c r="D8" i="1"/>
  <c r="B4" i="1"/>
  <c r="D18" i="1"/>
  <c r="D19" i="1"/>
  <c r="D20" i="1"/>
  <c r="D21" i="1"/>
  <c r="D22" i="1"/>
  <c r="D23" i="1"/>
  <c r="D24" i="1"/>
  <c r="D25" i="1"/>
  <c r="D12" i="1"/>
  <c r="N9" i="1"/>
  <c r="O9" i="1"/>
  <c r="N10" i="1"/>
  <c r="O10" i="1"/>
  <c r="N11" i="1"/>
  <c r="O11" i="1"/>
  <c r="N12" i="1"/>
  <c r="O12" i="1"/>
  <c r="N13" i="1"/>
  <c r="O13" i="1"/>
  <c r="N14" i="1"/>
  <c r="O14" i="1"/>
  <c r="N15" i="1"/>
  <c r="O15" i="1"/>
  <c r="N16" i="1"/>
  <c r="O16" i="1"/>
  <c r="N17" i="1"/>
  <c r="O17" i="1"/>
  <c r="N18" i="1"/>
  <c r="O18" i="1"/>
  <c r="N19" i="1"/>
  <c r="O19" i="1"/>
  <c r="N20" i="1"/>
  <c r="O20" i="1"/>
  <c r="N21" i="1"/>
  <c r="O21" i="1"/>
  <c r="N22" i="1"/>
  <c r="O22" i="1"/>
  <c r="N23" i="1"/>
  <c r="O23" i="1"/>
  <c r="N24" i="1"/>
  <c r="O24" i="1"/>
  <c r="N25" i="1"/>
  <c r="O25" i="1"/>
  <c r="O8" i="1"/>
  <c r="N8" i="1"/>
  <c r="L9" i="1"/>
  <c r="M9" i="1"/>
  <c r="L10" i="1"/>
  <c r="M10" i="1"/>
  <c r="L11" i="1"/>
  <c r="M11" i="1"/>
  <c r="L12" i="1"/>
  <c r="M12" i="1"/>
  <c r="L13" i="1"/>
  <c r="M13" i="1"/>
  <c r="L14" i="1"/>
  <c r="M14" i="1"/>
  <c r="L15" i="1"/>
  <c r="M15" i="1"/>
  <c r="L16" i="1"/>
  <c r="M16" i="1"/>
  <c r="L17" i="1"/>
  <c r="M17" i="1"/>
  <c r="L18" i="1"/>
  <c r="M18" i="1"/>
  <c r="L19" i="1"/>
  <c r="M19" i="1"/>
  <c r="L20" i="1"/>
  <c r="M20" i="1"/>
  <c r="L21" i="1"/>
  <c r="M21" i="1"/>
  <c r="L22" i="1"/>
  <c r="M22" i="1"/>
  <c r="L23" i="1"/>
  <c r="M23" i="1"/>
  <c r="L24" i="1"/>
  <c r="M24" i="1"/>
  <c r="L25" i="1"/>
  <c r="M25" i="1"/>
  <c r="M8" i="1"/>
  <c r="L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6" i="1"/>
  <c r="K16" i="1"/>
  <c r="J17" i="1"/>
  <c r="K17" i="1"/>
  <c r="J18" i="1"/>
  <c r="K18" i="1"/>
  <c r="J19" i="1"/>
  <c r="K19" i="1"/>
  <c r="J20" i="1"/>
  <c r="K20" i="1"/>
  <c r="J21" i="1"/>
  <c r="K21" i="1"/>
  <c r="J22" i="1"/>
  <c r="K22" i="1"/>
  <c r="J23" i="1"/>
  <c r="K23" i="1"/>
  <c r="J24" i="1"/>
  <c r="K24" i="1"/>
  <c r="J25" i="1"/>
  <c r="K25" i="1"/>
  <c r="K8" i="1"/>
  <c r="J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8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</calcChain>
</file>

<file path=xl/sharedStrings.xml><?xml version="1.0" encoding="utf-8"?>
<sst xmlns="http://schemas.openxmlformats.org/spreadsheetml/2006/main" count="27" uniqueCount="14">
  <si>
    <t>uKOS uart baudrates</t>
  </si>
  <si>
    <t>Baudrates</t>
  </si>
  <si>
    <t>IcyCAM</t>
  </si>
  <si>
    <t>[MHz]</t>
  </si>
  <si>
    <t>[bps]</t>
  </si>
  <si>
    <t>Not supported</t>
  </si>
  <si>
    <t>STM32F103</t>
  </si>
  <si>
    <t>Mantissa</t>
  </si>
  <si>
    <t>Reminder</t>
  </si>
  <si>
    <t>STM32F4xx</t>
  </si>
  <si>
    <t>Div</t>
  </si>
  <si>
    <t>Prescaler</t>
  </si>
  <si>
    <t>DivPr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</si>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</sst>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Verdana"/>
    </font>
    <font>
      <b/>
      <sz val="10"/>
      <name val="Verdana"/>
    </font>
    <font>
      <sz val="8"/>
      <name val="Verdana"/>
    </font>
    <font>
      <b/>
      <sz val="22"/>
      <name val="Verdana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1" xfId="0" applyBorder="1"/>
    <xf numFmtId="0" fontId="1" fillId="0" borderId="0" xfId="0" applyFont="1"/>
    <xf numFmtId="0" fontId="1" fillId="0" borderId="1" xfId="0" applyFont="1" applyBorder="1"/>
    <xf numFmtId="0" fontId="3" fillId="0" borderId="0" xfId="0" applyFont="1"/>
    <xf numFmtId="0" fontId="0" fillId="0" borderId="1" xfId="0" applyBorder="1" applyAlignment="1">
      <alignment horizontal="right"/>
    </xf>
    <xf numFmtId="0" fontId="0" fillId="3" borderId="0" xfId="0" applyFill="1"/>
    <xf numFmtId="0" fontId="0" fillId="3" borderId="1" xfId="0" applyFill="1" applyBorder="1"/>
    <xf numFmtId="0" fontId="0" fillId="3" borderId="0" xfId="0" applyFill="1" applyAlignment="1">
      <alignment horizontal="right"/>
    </xf>
    <xf numFmtId="0" fontId="0" fillId="3" borderId="1" xfId="0" applyFill="1" applyBorder="1" applyAlignment="1">
      <alignment horizontal="right"/>
    </xf>
    <xf numFmtId="0" fontId="0" fillId="4" borderId="0" xfId="0" applyFill="1"/>
    <xf numFmtId="0" fontId="0" fillId="4" borderId="1" xfId="0" applyFill="1" applyBorder="1"/>
    <xf numFmtId="0" fontId="0" fillId="4" borderId="0" xfId="0" applyFill="1" applyAlignment="1">
      <alignment horizontal="right"/>
    </xf>
    <xf numFmtId="0" fontId="0" fillId="4" borderId="1" xfId="0" applyFill="1" applyBorder="1" applyAlignment="1">
      <alignment horizontal="right"/>
    </xf>
    <xf numFmtId="0" fontId="0" fillId="5" borderId="0" xfId="0" applyFill="1"/>
    <xf numFmtId="0" fontId="0" fillId="5" borderId="1" xfId="0" applyFill="1" applyBorder="1"/>
    <xf numFmtId="0" fontId="0" fillId="5" borderId="0" xfId="0" applyFill="1" applyAlignment="1">
      <alignment horizontal="right"/>
    </xf>
    <xf numFmtId="0" fontId="0" fillId="5" borderId="1" xfId="0" applyFill="1" applyBorder="1" applyAlignment="1">
      <alignment horizontal="right"/>
    </xf>
    <xf numFmtId="0" fontId="0" fillId="6" borderId="0" xfId="0" applyFill="1"/>
    <xf numFmtId="0" fontId="0" fillId="6" borderId="1" xfId="0" applyFill="1" applyBorder="1"/>
    <xf numFmtId="0" fontId="0" fillId="6" borderId="0" xfId="0" applyFill="1" applyAlignment="1">
      <alignment horizontal="right"/>
    </xf>
    <xf numFmtId="0" fontId="0" fillId="6" borderId="1" xfId="0" applyFill="1" applyBorder="1" applyAlignment="1">
      <alignment horizontal="right"/>
    </xf>
    <xf numFmtId="0" fontId="0" fillId="7" borderId="0" xfId="0" applyFill="1"/>
    <xf numFmtId="0" fontId="0" fillId="7" borderId="1" xfId="0" applyFill="1" applyBorder="1"/>
    <xf numFmtId="0" fontId="0" fillId="7" borderId="0" xfId="0" applyFill="1" applyAlignment="1">
      <alignment horizontal="right"/>
    </xf>
    <xf numFmtId="0" fontId="0" fillId="7" borderId="1" xfId="0" applyFill="1" applyBorder="1" applyAlignment="1">
      <alignment horizontal="right"/>
    </xf>
    <xf numFmtId="0" fontId="1" fillId="0" borderId="0" xfId="0" applyFont="1" applyBorder="1"/>
    <xf numFmtId="0" fontId="0" fillId="2" borderId="0" xfId="0" applyFill="1" applyBorder="1"/>
    <xf numFmtId="0" fontId="0" fillId="2" borderId="0" xfId="0" applyFill="1" applyBorder="1" applyAlignment="1">
      <alignment horizontal="right"/>
    </xf>
    <xf numFmtId="0" fontId="0" fillId="0" borderId="0" xfId="0" applyBorder="1"/>
    <xf numFmtId="0" fontId="0" fillId="2" borderId="1" xfId="0" applyFill="1" applyBorder="1"/>
    <xf numFmtId="0" fontId="0" fillId="2" borderId="1" xfId="0" applyFill="1" applyBorder="1" applyAlignment="1">
      <alignment horizontal="right"/>
    </xf>
    <xf numFmtId="0" fontId="0" fillId="0" borderId="0" xfId="0" applyFill="1" applyBorder="1"/>
    <xf numFmtId="0" fontId="0" fillId="8" borderId="0" xfId="0" applyFill="1" applyBorder="1"/>
    <xf numFmtId="0" fontId="0" fillId="8" borderId="1" xfId="0" applyFill="1" applyBorder="1"/>
    <xf numFmtId="0" fontId="0" fillId="8" borderId="0" xfId="0" applyFill="1"/>
    <xf numFmtId="4" fontId="0" fillId="0" borderId="1" xfId="0" applyNumberFormat="1" applyBorder="1"/>
    <xf numFmtId="4" fontId="0" fillId="8" borderId="1" xfId="0" applyNumberFormat="1" applyFill="1" applyBorder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O29"/>
  <sheetViews>
    <sheetView tabSelected="1" workbookViewId="0">
      <selection activeCell="G32" sqref="G32"/>
    </sheetView>
  </sheetViews>
  <sheetFormatPr baseColWidth="10" defaultRowHeight="13" x14ac:dyDescent="0.15"/>
  <cols>
    <col min="1" max="1" width="19.1640625" customWidth="1"/>
    <col min="2" max="2" width="13" bestFit="1" customWidth="1"/>
    <col min="3" max="3" width="13" customWidth="1"/>
    <col min="4" max="4" width="12.1640625" bestFit="1" customWidth="1"/>
    <col min="5" max="5" width="12.1640625" customWidth="1"/>
    <col min="6" max="6" width="10.83203125" bestFit="1" customWidth="1"/>
    <col min="7" max="7" width="13.33203125" bestFit="1" customWidth="1"/>
    <col min="8" max="8" width="11.83203125" bestFit="1" customWidth="1"/>
    <col min="9" max="9" width="9.1640625" bestFit="1" customWidth="1"/>
    <col min="10" max="10" width="9.6640625" customWidth="1"/>
    <col min="11" max="11" width="9.1640625" bestFit="1" customWidth="1"/>
    <col min="12" max="12" width="9.83203125" customWidth="1"/>
    <col min="13" max="13" width="9.1640625" bestFit="1" customWidth="1"/>
    <col min="14" max="14" width="10.5" bestFit="1" customWidth="1"/>
    <col min="15" max="15" width="11.1640625" bestFit="1" customWidth="1"/>
    <col min="16" max="16" width="10.33203125" bestFit="1" customWidth="1"/>
    <col min="17" max="17" width="26.5" bestFit="1" customWidth="1"/>
    <col min="18" max="18" width="15.83203125" bestFit="1" customWidth="1"/>
  </cols>
  <sheetData>
    <row r="1" spans="1:15" ht="28" x14ac:dyDescent="0.3">
      <c r="A1" s="4" t="s">
        <v>0</v>
      </c>
    </row>
    <row r="3" spans="1:15" x14ac:dyDescent="0.15">
      <c r="A3" s="3" t="s">
        <v>1</v>
      </c>
      <c r="B3" s="26" t="s">
        <v>2</v>
      </c>
      <c r="C3" s="26"/>
      <c r="D3" s="29"/>
      <c r="E3" s="1"/>
      <c r="F3" s="2" t="s">
        <v>6</v>
      </c>
      <c r="G3" s="1"/>
      <c r="H3" s="2" t="s">
        <v>9</v>
      </c>
      <c r="I3" s="1"/>
      <c r="J3" s="2"/>
      <c r="K3" s="1"/>
      <c r="L3" s="2"/>
      <c r="M3" s="1"/>
      <c r="N3" s="2"/>
      <c r="O3" s="1"/>
    </row>
    <row r="4" spans="1:15" x14ac:dyDescent="0.15">
      <c r="A4" s="1"/>
      <c r="B4" s="27">
        <f>66000000/4</f>
        <v>16500000</v>
      </c>
      <c r="C4" s="27"/>
      <c r="D4" s="27"/>
      <c r="E4" s="30"/>
      <c r="F4" s="6">
        <v>72000000</v>
      </c>
      <c r="G4" s="7"/>
      <c r="H4" s="10">
        <v>42000000</v>
      </c>
      <c r="I4" s="11"/>
      <c r="J4" s="14">
        <v>45000000</v>
      </c>
      <c r="K4" s="15"/>
      <c r="L4" s="18">
        <v>84000000</v>
      </c>
      <c r="M4" s="19"/>
      <c r="N4" s="22">
        <v>90000000</v>
      </c>
      <c r="O4" s="23"/>
    </row>
    <row r="5" spans="1:15" x14ac:dyDescent="0.15">
      <c r="A5" s="5" t="s">
        <v>4</v>
      </c>
      <c r="B5" s="28" t="s">
        <v>3</v>
      </c>
      <c r="C5" s="28"/>
      <c r="D5" s="28"/>
      <c r="E5" s="31"/>
      <c r="F5" s="8" t="s">
        <v>3</v>
      </c>
      <c r="G5" s="9"/>
      <c r="H5" s="12" t="s">
        <v>3</v>
      </c>
      <c r="I5" s="13"/>
      <c r="J5" s="16" t="s">
        <v>3</v>
      </c>
      <c r="K5" s="17"/>
      <c r="L5" s="20" t="s">
        <v>3</v>
      </c>
      <c r="M5" s="21"/>
      <c r="N5" s="24" t="s">
        <v>3</v>
      </c>
      <c r="O5" s="23"/>
    </row>
    <row r="6" spans="1:15" x14ac:dyDescent="0.15">
      <c r="A6" s="5"/>
      <c r="B6" s="28" t="s">
        <v>10</v>
      </c>
      <c r="C6" s="28" t="s">
        <v>12</v>
      </c>
      <c r="D6" s="28" t="s">
        <v>11</v>
      </c>
      <c r="E6" s="31" t="s">
        <v>13</v>
      </c>
      <c r="F6" s="8" t="s">
        <v>7</v>
      </c>
      <c r="G6" s="9" t="s">
        <v>8</v>
      </c>
      <c r="H6" s="12" t="s">
        <v>7</v>
      </c>
      <c r="I6" s="13" t="s">
        <v>8</v>
      </c>
      <c r="J6" s="16" t="s">
        <v>7</v>
      </c>
      <c r="K6" s="17" t="s">
        <v>8</v>
      </c>
      <c r="L6" s="20" t="s">
        <v>7</v>
      </c>
      <c r="M6" s="21" t="s">
        <v>8</v>
      </c>
      <c r="N6" s="24" t="s">
        <v>7</v>
      </c>
      <c r="O6" s="25" t="s">
        <v>8</v>
      </c>
    </row>
    <row r="7" spans="1:15" x14ac:dyDescent="0.15">
      <c r="A7" s="1"/>
      <c r="B7" s="29"/>
      <c r="C7" s="29"/>
      <c r="D7" s="29"/>
      <c r="E7" s="1"/>
      <c r="G7" s="1"/>
      <c r="I7" s="1"/>
      <c r="K7" s="1"/>
      <c r="M7" s="1"/>
      <c r="O7" s="1"/>
    </row>
    <row r="8" spans="1:15" x14ac:dyDescent="0.15">
      <c r="A8" s="1">
        <v>1200</v>
      </c>
      <c r="B8" s="35">
        <v>14</v>
      </c>
      <c r="C8" s="35">
        <v>64</v>
      </c>
      <c r="D8" s="33">
        <f>ROUND((($B$4/(A8*B8)-1)/C8),0)</f>
        <v>15</v>
      </c>
      <c r="E8" s="37">
        <f>($B$4/(((D8*C8)+1)*B8))-A8</f>
        <v>26.401070313661421</v>
      </c>
      <c r="F8" s="35">
        <f>TRUNC($F$4/(A8*16),0)</f>
        <v>3750</v>
      </c>
      <c r="G8" s="35">
        <f>ROUND((($F$4/(A8*16))-TRUNC($F$4/(A8*16),0))*16,0)</f>
        <v>0</v>
      </c>
      <c r="H8" s="35">
        <f>TRUNC($H$4/(A8*16),0)</f>
        <v>2187</v>
      </c>
      <c r="I8" s="35">
        <f>ROUND((($H$4/(A8*16))-TRUNC($H$4/(A8*16),0))*16,0)</f>
        <v>8</v>
      </c>
      <c r="J8" s="35">
        <f>TRUNC($J$4/(A8*16),0)</f>
        <v>2343</v>
      </c>
      <c r="K8" s="35">
        <f>ROUND((($J$4/(A8*16))-TRUNC($J$4/(A8*16),0))*16,0)</f>
        <v>12</v>
      </c>
      <c r="L8" s="35">
        <f>TRUNC($L$4/(A8*16),0)</f>
        <v>4375</v>
      </c>
      <c r="M8" s="35">
        <f>ROUND((($L$4/(A8*16))-TRUNC($L$4/(A8*16),0))*16,0)</f>
        <v>0</v>
      </c>
      <c r="N8" s="35">
        <f>TRUNC($N$4/(A8*16),0)</f>
        <v>4687</v>
      </c>
      <c r="O8" s="35">
        <f>ROUND((($N$4/(A8*16))-TRUNC($N$4/(A8*16),0))*16,0)</f>
        <v>8</v>
      </c>
    </row>
    <row r="9" spans="1:15" x14ac:dyDescent="0.15">
      <c r="A9" s="1">
        <v>2400</v>
      </c>
      <c r="B9" s="29">
        <v>14</v>
      </c>
      <c r="C9" s="29">
        <v>32</v>
      </c>
      <c r="D9" s="29">
        <f>ROUND((($B$4/(A9*B9)-1)/C9),0)</f>
        <v>15</v>
      </c>
      <c r="E9" s="36">
        <f t="shared" ref="E9:E18" si="0">($B$4/(((D9*C9)+1)*B9))-A9</f>
        <v>50.252450252450217</v>
      </c>
      <c r="F9">
        <f>TRUNC($F$4/(A9*16),0)</f>
        <v>1875</v>
      </c>
      <c r="G9" s="1">
        <f>ROUND((($F$4/(A9*16))-TRUNC($F$4/(A9*16),0))*16,0)</f>
        <v>0</v>
      </c>
      <c r="H9">
        <f>TRUNC($H$4/(A9*16),0)</f>
        <v>1093</v>
      </c>
      <c r="I9" s="1">
        <f>ROUND((($H$4/(A9*16))-TRUNC($H$4/(A9*16),0))*16,0)</f>
        <v>12</v>
      </c>
      <c r="J9">
        <f>TRUNC($J$4/(A9*16),0)</f>
        <v>1171</v>
      </c>
      <c r="K9" s="1">
        <f>ROUND((($J$4/(A9*16))-TRUNC($J$4/(A9*16),0))*16,0)</f>
        <v>14</v>
      </c>
      <c r="L9">
        <f>TRUNC($L$4/(A9*16),0)</f>
        <v>2187</v>
      </c>
      <c r="M9" s="1">
        <f>ROUND((($L$4/(A9*16))-TRUNC($L$4/(A9*16),0))*16,0)</f>
        <v>8</v>
      </c>
      <c r="N9">
        <f>TRUNC($N$4/(A9*16),0)</f>
        <v>2343</v>
      </c>
      <c r="O9" s="1">
        <f>ROUND((($N$4/(A9*16))-TRUNC($N$4/(A9*16),0))*16,0)</f>
        <v>12</v>
      </c>
    </row>
    <row r="10" spans="1:15" x14ac:dyDescent="0.15">
      <c r="A10" s="1">
        <v>4800</v>
      </c>
      <c r="B10" s="29">
        <v>14</v>
      </c>
      <c r="C10" s="29">
        <v>16</v>
      </c>
      <c r="D10" s="29">
        <f>ROUND((($B$4/(A10*B10)-1)/C10),0)</f>
        <v>15</v>
      </c>
      <c r="E10" s="36">
        <f t="shared" si="0"/>
        <v>90.337877889744959</v>
      </c>
      <c r="F10">
        <f>TRUNC($F$4/(A10*16),0)</f>
        <v>937</v>
      </c>
      <c r="G10" s="1">
        <f>ROUND((($F$4/(A10*16))-TRUNC($F$4/(A10*16),0))*16,0)</f>
        <v>8</v>
      </c>
      <c r="H10">
        <f>TRUNC($H$4/(A10*16),0)</f>
        <v>546</v>
      </c>
      <c r="I10" s="1">
        <f>ROUND((($H$4/(A10*16))-TRUNC($H$4/(A10*16),0))*16,0)</f>
        <v>14</v>
      </c>
      <c r="J10">
        <f>TRUNC($J$4/(A10*16),0)</f>
        <v>585</v>
      </c>
      <c r="K10" s="1">
        <f>ROUND((($J$4/(A10*16))-TRUNC($J$4/(A10*16),0))*16,0)</f>
        <v>15</v>
      </c>
      <c r="L10">
        <f>TRUNC($L$4/(A10*16),0)</f>
        <v>1093</v>
      </c>
      <c r="M10" s="1">
        <f>ROUND((($L$4/(A10*16))-TRUNC($L$4/(A10*16),0))*16,0)</f>
        <v>12</v>
      </c>
      <c r="N10">
        <f>TRUNC($N$4/(A10*16),0)</f>
        <v>1171</v>
      </c>
      <c r="O10" s="1">
        <f>ROUND((($N$4/(A10*16))-TRUNC($N$4/(A10*16),0))*16,0)</f>
        <v>14</v>
      </c>
    </row>
    <row r="11" spans="1:15" x14ac:dyDescent="0.15">
      <c r="A11" s="1">
        <v>9600</v>
      </c>
      <c r="B11" s="32">
        <v>14</v>
      </c>
      <c r="C11" s="32">
        <v>8</v>
      </c>
      <c r="D11" s="29">
        <f>ROUND((($B$4/(A11*B11)-1)/C11),0)</f>
        <v>15</v>
      </c>
      <c r="E11" s="36">
        <f t="shared" si="0"/>
        <v>140.25974025974028</v>
      </c>
      <c r="F11">
        <f>TRUNC($F$4/(A11*16),0)</f>
        <v>468</v>
      </c>
      <c r="G11" s="1">
        <f>ROUND((($F$4/(A11*16))-TRUNC($F$4/(A11*16),0))*16,0)</f>
        <v>12</v>
      </c>
      <c r="H11">
        <f>TRUNC($H$4/(A11*16),0)</f>
        <v>273</v>
      </c>
      <c r="I11" s="1">
        <f>ROUND((($H$4/(A11*16))-TRUNC($H$4/(A11*16),0))*16,0)</f>
        <v>7</v>
      </c>
      <c r="J11">
        <f>TRUNC($J$4/(A11*16),0)</f>
        <v>292</v>
      </c>
      <c r="K11" s="1">
        <f>ROUND((($J$4/(A11*16))-TRUNC($J$4/(A11*16),0))*16,0)</f>
        <v>16</v>
      </c>
      <c r="L11">
        <f>TRUNC($L$4/(A11*16),0)</f>
        <v>546</v>
      </c>
      <c r="M11" s="1">
        <f>ROUND((($L$4/(A11*16))-TRUNC($L$4/(A11*16),0))*16,0)</f>
        <v>14</v>
      </c>
      <c r="N11">
        <f>TRUNC($N$4/(A11*16),0)</f>
        <v>585</v>
      </c>
      <c r="O11" s="1">
        <f>ROUND((($N$4/(A11*16))-TRUNC($N$4/(A11*16),0))*16,0)</f>
        <v>15</v>
      </c>
    </row>
    <row r="12" spans="1:15" x14ac:dyDescent="0.15">
      <c r="A12" s="1">
        <v>19200</v>
      </c>
      <c r="B12" s="32">
        <v>14</v>
      </c>
      <c r="C12" s="32">
        <v>4</v>
      </c>
      <c r="D12" s="29">
        <f>ROUND((($B$4/(A12*B12)-1)/C12),0)</f>
        <v>15</v>
      </c>
      <c r="E12" s="36">
        <f t="shared" si="0"/>
        <v>120.84309133489296</v>
      </c>
      <c r="F12">
        <f>TRUNC($F$4/(A12*16),0)</f>
        <v>234</v>
      </c>
      <c r="G12" s="1">
        <f>ROUND((($F$4/(A12*16))-TRUNC($F$4/(A12*16),0))*16,0)</f>
        <v>6</v>
      </c>
      <c r="H12">
        <f>TRUNC($H$4/(A12*16),0)</f>
        <v>136</v>
      </c>
      <c r="I12" s="1">
        <f>ROUND((($H$4/(A12*16))-TRUNC($H$4/(A12*16),0))*16,0)</f>
        <v>12</v>
      </c>
      <c r="J12">
        <f>TRUNC($J$4/(A12*16),0)</f>
        <v>146</v>
      </c>
      <c r="K12" s="1">
        <f>ROUND((($J$4/(A12*16))-TRUNC($J$4/(A12*16),0))*16,0)</f>
        <v>8</v>
      </c>
      <c r="L12">
        <f>TRUNC($L$4/(A12*16),0)</f>
        <v>273</v>
      </c>
      <c r="M12" s="1">
        <f>ROUND((($L$4/(A12*16))-TRUNC($L$4/(A12*16),0))*16,0)</f>
        <v>7</v>
      </c>
      <c r="N12">
        <f>TRUNC($N$4/(A12*16),0)</f>
        <v>292</v>
      </c>
      <c r="O12" s="1">
        <f>ROUND((($N$4/(A12*16))-TRUNC($N$4/(A12*16),0))*16,0)</f>
        <v>16</v>
      </c>
    </row>
    <row r="13" spans="1:15" x14ac:dyDescent="0.15">
      <c r="A13" s="1">
        <v>38400</v>
      </c>
      <c r="B13" s="32">
        <v>14</v>
      </c>
      <c r="C13" s="32">
        <v>2</v>
      </c>
      <c r="D13" s="29">
        <f>ROUND((($B$4/(A13*B13)-1)/C13),0)</f>
        <v>15</v>
      </c>
      <c r="E13" s="36">
        <f t="shared" si="0"/>
        <v>-381.56682027650095</v>
      </c>
      <c r="F13">
        <f>TRUNC($F$4/(A13*16),0)</f>
        <v>117</v>
      </c>
      <c r="G13" s="1">
        <f>ROUND((($F$4/(A13*16))-TRUNC($F$4/(A13*16),0))*16,0)</f>
        <v>3</v>
      </c>
      <c r="H13">
        <f>TRUNC($H$4/(A13*16),0)</f>
        <v>68</v>
      </c>
      <c r="I13" s="1">
        <f>ROUND((($H$4/(A13*16))-TRUNC($H$4/(A13*16),0))*16,0)</f>
        <v>6</v>
      </c>
      <c r="J13">
        <f>TRUNC($J$4/(A13*16),0)</f>
        <v>73</v>
      </c>
      <c r="K13" s="1">
        <f>ROUND((($J$4/(A13*16))-TRUNC($J$4/(A13*16),0))*16,0)</f>
        <v>4</v>
      </c>
      <c r="L13">
        <f>TRUNC($L$4/(A13*16),0)</f>
        <v>136</v>
      </c>
      <c r="M13" s="1">
        <f>ROUND((($L$4/(A13*16))-TRUNC($L$4/(A13*16),0))*16,0)</f>
        <v>12</v>
      </c>
      <c r="N13">
        <f>TRUNC($N$4/(A13*16),0)</f>
        <v>146</v>
      </c>
      <c r="O13" s="1">
        <f>ROUND((($N$4/(A13*16))-TRUNC($N$4/(A13*16),0))*16,0)</f>
        <v>8</v>
      </c>
    </row>
    <row r="14" spans="1:15" x14ac:dyDescent="0.15">
      <c r="A14" s="1">
        <v>57600</v>
      </c>
      <c r="B14" s="32">
        <v>14</v>
      </c>
      <c r="C14" s="32">
        <v>2</v>
      </c>
      <c r="D14" s="29">
        <f>ROUND((($B$4/(A14*B14)-1)/C14),0)</f>
        <v>10</v>
      </c>
      <c r="E14" s="36">
        <f t="shared" si="0"/>
        <v>-1477.5510204081656</v>
      </c>
      <c r="F14">
        <f>TRUNC($F$4/(A14*16),0)</f>
        <v>78</v>
      </c>
      <c r="G14" s="1">
        <f>ROUND((($F$4/(A14*16))-TRUNC($F$4/(A14*16),0))*16,0)</f>
        <v>2</v>
      </c>
      <c r="H14">
        <f>TRUNC($H$4/(A14*16),0)</f>
        <v>45</v>
      </c>
      <c r="I14" s="1">
        <f>ROUND((($H$4/(A14*16))-TRUNC($H$4/(A14*16),0))*16,0)</f>
        <v>9</v>
      </c>
      <c r="J14">
        <f>TRUNC($J$4/(A14*16),0)</f>
        <v>48</v>
      </c>
      <c r="K14" s="1">
        <f>ROUND((($J$4/(A14*16))-TRUNC($J$4/(A14*16),0))*16,0)</f>
        <v>13</v>
      </c>
      <c r="L14">
        <f>TRUNC($L$4/(A14*16),0)</f>
        <v>91</v>
      </c>
      <c r="M14" s="1">
        <f>ROUND((($L$4/(A14*16))-TRUNC($L$4/(A14*16),0))*16,0)</f>
        <v>2</v>
      </c>
      <c r="N14">
        <f>TRUNC($N$4/(A14*16),0)</f>
        <v>97</v>
      </c>
      <c r="O14" s="1">
        <f>ROUND((($N$4/(A14*16))-TRUNC($N$4/(A14*16),0))*16,0)</f>
        <v>11</v>
      </c>
    </row>
    <row r="15" spans="1:15" x14ac:dyDescent="0.15">
      <c r="A15" s="1">
        <v>115200</v>
      </c>
      <c r="B15" s="32">
        <v>16</v>
      </c>
      <c r="C15" s="32">
        <v>1</v>
      </c>
      <c r="D15" s="29">
        <f>ROUND((($B$4/(A15*B15)-1)/C15),0)</f>
        <v>8</v>
      </c>
      <c r="E15" s="36">
        <f t="shared" si="0"/>
        <v>-616.66666666667152</v>
      </c>
      <c r="F15">
        <f>TRUNC($F$4/(A15*16),0)</f>
        <v>39</v>
      </c>
      <c r="G15" s="1">
        <f>ROUND((($F$4/(A15*16))-TRUNC($F$4/(A15*16),0))*16,0)</f>
        <v>1</v>
      </c>
      <c r="H15">
        <f>TRUNC($H$4/(A15*16),0)</f>
        <v>22</v>
      </c>
      <c r="I15" s="1">
        <f>ROUND((($H$4/(A15*16))-TRUNC($H$4/(A15*16),0))*16,0)</f>
        <v>13</v>
      </c>
      <c r="J15">
        <f>TRUNC($J$4/(A15*16),0)</f>
        <v>24</v>
      </c>
      <c r="K15" s="1">
        <f>ROUND((($J$4/(A15*16))-TRUNC($J$4/(A15*16),0))*16,0)</f>
        <v>7</v>
      </c>
      <c r="L15">
        <f>TRUNC($L$4/(A15*16),0)</f>
        <v>45</v>
      </c>
      <c r="M15" s="1">
        <f>ROUND((($L$4/(A15*16))-TRUNC($L$4/(A15*16),0))*16,0)</f>
        <v>9</v>
      </c>
      <c r="N15">
        <f>TRUNC($N$4/(A15*16),0)</f>
        <v>48</v>
      </c>
      <c r="O15" s="1">
        <f>ROUND((($N$4/(A15*16))-TRUNC($N$4/(A15*16),0))*16,0)</f>
        <v>13</v>
      </c>
    </row>
    <row r="16" spans="1:15" x14ac:dyDescent="0.15">
      <c r="A16" s="1">
        <v>230400</v>
      </c>
      <c r="B16" s="32">
        <v>14</v>
      </c>
      <c r="C16" s="32">
        <v>1</v>
      </c>
      <c r="D16" s="29">
        <f>ROUND((($B$4/(A16*B16)-1)/C16),0)</f>
        <v>4</v>
      </c>
      <c r="E16" s="36">
        <f t="shared" si="0"/>
        <v>5314.2857142857101</v>
      </c>
      <c r="F16">
        <f>TRUNC($F$4/(A16*16),0)</f>
        <v>19</v>
      </c>
      <c r="G16" s="1">
        <f>ROUND((($F$4/(A16*16))-TRUNC($F$4/(A16*16),0))*16,0)</f>
        <v>9</v>
      </c>
      <c r="H16">
        <f>TRUNC($H$4/(A16*16),0)</f>
        <v>11</v>
      </c>
      <c r="I16" s="1">
        <f>ROUND((($H$4/(A16*16))-TRUNC($H$4/(A16*16),0))*16,0)</f>
        <v>6</v>
      </c>
      <c r="J16">
        <f>TRUNC($J$4/(A16*16),0)</f>
        <v>12</v>
      </c>
      <c r="K16" s="1">
        <f>ROUND((($J$4/(A16*16))-TRUNC($J$4/(A16*16),0))*16,0)</f>
        <v>3</v>
      </c>
      <c r="L16">
        <f>TRUNC($L$4/(A16*16),0)</f>
        <v>22</v>
      </c>
      <c r="M16" s="1">
        <f>ROUND((($L$4/(A16*16))-TRUNC($L$4/(A16*16),0))*16,0)</f>
        <v>13</v>
      </c>
      <c r="N16">
        <f>TRUNC($N$4/(A16*16),0)</f>
        <v>24</v>
      </c>
      <c r="O16" s="1">
        <f>ROUND((($N$4/(A16*16))-TRUNC($N$4/(A16*16),0))*16,0)</f>
        <v>7</v>
      </c>
    </row>
    <row r="17" spans="1:15" x14ac:dyDescent="0.15">
      <c r="A17" s="1">
        <v>460800</v>
      </c>
      <c r="B17" s="33">
        <v>16</v>
      </c>
      <c r="C17" s="33">
        <v>1</v>
      </c>
      <c r="D17" s="33">
        <f>ROUND((($B$4/(A17*B17)-1)/C17),0)</f>
        <v>1</v>
      </c>
      <c r="E17" s="37">
        <f t="shared" si="0"/>
        <v>54825</v>
      </c>
      <c r="F17">
        <f>TRUNC($F$4/(A17*16),0)</f>
        <v>9</v>
      </c>
      <c r="G17" s="1">
        <f>ROUND((($F$4/(A17*16))-TRUNC($F$4/(A17*16),0))*16,0)</f>
        <v>12</v>
      </c>
      <c r="H17">
        <f>TRUNC($H$4/(A17*16),0)</f>
        <v>5</v>
      </c>
      <c r="I17" s="1">
        <f>ROUND((($H$4/(A17*16))-TRUNC($H$4/(A17*16),0))*16,0)</f>
        <v>11</v>
      </c>
      <c r="J17">
        <f>TRUNC($J$4/(A17*16),0)</f>
        <v>6</v>
      </c>
      <c r="K17" s="1">
        <f>ROUND((($J$4/(A17*16))-TRUNC($J$4/(A17*16),0))*16,0)</f>
        <v>2</v>
      </c>
      <c r="L17">
        <f>TRUNC($L$4/(A17*16),0)</f>
        <v>11</v>
      </c>
      <c r="M17" s="1">
        <f>ROUND((($L$4/(A17*16))-TRUNC($L$4/(A17*16),0))*16,0)</f>
        <v>6</v>
      </c>
      <c r="N17">
        <f>TRUNC($N$4/(A17*16),0)</f>
        <v>12</v>
      </c>
      <c r="O17" s="1">
        <f>ROUND((($N$4/(A17*16))-TRUNC($N$4/(A17*16),0))*16,0)</f>
        <v>3</v>
      </c>
    </row>
    <row r="18" spans="1:15" x14ac:dyDescent="0.15">
      <c r="A18" s="1">
        <v>500000</v>
      </c>
      <c r="B18" s="33">
        <v>14</v>
      </c>
      <c r="C18" s="33">
        <v>1</v>
      </c>
      <c r="D18" s="33">
        <f>ROUND((($B$4/(A18*B18)-1)/C18),0)</f>
        <v>1</v>
      </c>
      <c r="E18" s="37">
        <f t="shared" si="0"/>
        <v>89285.714285714319</v>
      </c>
      <c r="F18">
        <f>TRUNC($F$4/(A18*16),0)</f>
        <v>9</v>
      </c>
      <c r="G18" s="1">
        <f>ROUND((($F$4/(A18*16))-TRUNC($F$4/(A18*16),0))*16,0)</f>
        <v>0</v>
      </c>
      <c r="H18">
        <f>TRUNC($H$4/(A18*16),0)</f>
        <v>5</v>
      </c>
      <c r="I18" s="1">
        <f>ROUND((($H$4/(A18*16))-TRUNC($H$4/(A18*16),0))*16,0)</f>
        <v>4</v>
      </c>
      <c r="J18">
        <f>TRUNC($J$4/(A18*16),0)</f>
        <v>5</v>
      </c>
      <c r="K18" s="1">
        <f>ROUND((($J$4/(A18*16))-TRUNC($J$4/(A18*16),0))*16,0)</f>
        <v>10</v>
      </c>
      <c r="L18">
        <f>TRUNC($L$4/(A18*16),0)</f>
        <v>10</v>
      </c>
      <c r="M18" s="1">
        <f>ROUND((($L$4/(A18*16))-TRUNC($L$4/(A18*16),0))*16,0)</f>
        <v>8</v>
      </c>
      <c r="N18">
        <f>TRUNC($N$4/(A18*16),0)</f>
        <v>11</v>
      </c>
      <c r="O18" s="1">
        <f>ROUND((($N$4/(A18*16))-TRUNC($N$4/(A18*16),0))*16,0)</f>
        <v>4</v>
      </c>
    </row>
    <row r="19" spans="1:15" x14ac:dyDescent="0.15">
      <c r="A19" s="1">
        <v>921600</v>
      </c>
      <c r="B19" s="33">
        <v>14</v>
      </c>
      <c r="C19" s="33">
        <v>1</v>
      </c>
      <c r="D19" s="33">
        <f>ROUND((($B$4/(A19*B19)-1)/C19),0)</f>
        <v>0</v>
      </c>
      <c r="E19" s="34"/>
      <c r="F19">
        <f>TRUNC($F$4/(A19*16),0)</f>
        <v>4</v>
      </c>
      <c r="G19" s="1">
        <f>ROUND((($F$4/(A19*16))-TRUNC($F$4/(A19*16),0))*16,0)</f>
        <v>14</v>
      </c>
      <c r="H19">
        <f>TRUNC($H$4/(A19*16),0)</f>
        <v>2</v>
      </c>
      <c r="I19" s="1">
        <f>ROUND((($H$4/(A19*16))-TRUNC($H$4/(A19*16),0))*16,0)</f>
        <v>14</v>
      </c>
      <c r="J19">
        <f>TRUNC($J$4/(A19*16),0)</f>
        <v>3</v>
      </c>
      <c r="K19" s="1">
        <f>ROUND((($J$4/(A19*16))-TRUNC($J$4/(A19*16),0))*16,0)</f>
        <v>1</v>
      </c>
      <c r="L19">
        <f>TRUNC($L$4/(A19*16),0)</f>
        <v>5</v>
      </c>
      <c r="M19" s="1">
        <f>ROUND((($L$4/(A19*16))-TRUNC($L$4/(A19*16),0))*16,0)</f>
        <v>11</v>
      </c>
      <c r="N19">
        <f>TRUNC($N$4/(A19*16),0)</f>
        <v>6</v>
      </c>
      <c r="O19" s="1">
        <f>ROUND((($N$4/(A19*16))-TRUNC($N$4/(A19*16),0))*16,0)</f>
        <v>2</v>
      </c>
    </row>
    <row r="20" spans="1:15" x14ac:dyDescent="0.15">
      <c r="A20" s="1">
        <v>1000000</v>
      </c>
      <c r="B20" s="33">
        <v>14</v>
      </c>
      <c r="C20" s="33">
        <v>1</v>
      </c>
      <c r="D20" s="33">
        <f>ROUND((($B$4/(A20*B20)-1)/C20),0)</f>
        <v>0</v>
      </c>
      <c r="E20" s="34"/>
      <c r="F20">
        <f>TRUNC($F$4/(A20*16),0)</f>
        <v>4</v>
      </c>
      <c r="G20" s="1">
        <f>ROUND((($F$4/(A20*16))-TRUNC($F$4/(A20*16),0))*16,0)</f>
        <v>8</v>
      </c>
      <c r="H20">
        <f>TRUNC($H$4/(A20*16),0)</f>
        <v>2</v>
      </c>
      <c r="I20" s="1">
        <f>ROUND((($H$4/(A20*16))-TRUNC($H$4/(A20*16),0))*16,0)</f>
        <v>10</v>
      </c>
      <c r="J20">
        <f>TRUNC($J$4/(A20*16),0)</f>
        <v>2</v>
      </c>
      <c r="K20" s="1">
        <f>ROUND((($J$4/(A20*16))-TRUNC($J$4/(A20*16),0))*16,0)</f>
        <v>13</v>
      </c>
      <c r="L20">
        <f>TRUNC($L$4/(A20*16),0)</f>
        <v>5</v>
      </c>
      <c r="M20" s="1">
        <f>ROUND((($L$4/(A20*16))-TRUNC($L$4/(A20*16),0))*16,0)</f>
        <v>4</v>
      </c>
      <c r="N20">
        <f>TRUNC($N$4/(A20*16),0)</f>
        <v>5</v>
      </c>
      <c r="O20" s="1">
        <f>ROUND((($N$4/(A20*16))-TRUNC($N$4/(A20*16),0))*16,0)</f>
        <v>10</v>
      </c>
    </row>
    <row r="21" spans="1:15" x14ac:dyDescent="0.15">
      <c r="A21" s="1">
        <v>1500000</v>
      </c>
      <c r="B21" s="33">
        <v>14</v>
      </c>
      <c r="C21" s="33">
        <v>1</v>
      </c>
      <c r="D21" s="33">
        <f>ROUND((($B$4/(A21*B21)-1)/C21),0)</f>
        <v>0</v>
      </c>
      <c r="E21" s="34"/>
      <c r="F21">
        <f>TRUNC($F$4/(A21*16),0)</f>
        <v>3</v>
      </c>
      <c r="G21" s="1">
        <f>ROUND((($F$4/(A21*16))-TRUNC($F$4/(A21*16),0))*16,0)</f>
        <v>0</v>
      </c>
      <c r="H21">
        <f>TRUNC($H$4/(A21*16),0)</f>
        <v>1</v>
      </c>
      <c r="I21" s="1">
        <f>ROUND((($H$4/(A21*16))-TRUNC($H$4/(A21*16),0))*16,0)</f>
        <v>12</v>
      </c>
      <c r="J21">
        <f>TRUNC($J$4/(A21*16),0)</f>
        <v>1</v>
      </c>
      <c r="K21" s="1">
        <f>ROUND((($J$4/(A21*16))-TRUNC($J$4/(A21*16),0))*16,0)</f>
        <v>14</v>
      </c>
      <c r="L21">
        <f>TRUNC($L$4/(A21*16),0)</f>
        <v>3</v>
      </c>
      <c r="M21" s="1">
        <f>ROUND((($L$4/(A21*16))-TRUNC($L$4/(A21*16),0))*16,0)</f>
        <v>8</v>
      </c>
      <c r="N21">
        <f>TRUNC($N$4/(A21*16),0)</f>
        <v>3</v>
      </c>
      <c r="O21" s="1">
        <f>ROUND((($N$4/(A21*16))-TRUNC($N$4/(A21*16),0))*16,0)</f>
        <v>12</v>
      </c>
    </row>
    <row r="22" spans="1:15" x14ac:dyDescent="0.15">
      <c r="A22" s="1">
        <v>1843200</v>
      </c>
      <c r="B22" s="33">
        <v>14</v>
      </c>
      <c r="C22" s="33">
        <v>1</v>
      </c>
      <c r="D22" s="33">
        <f>ROUND((($B$4/(A22*B22)-1)/C22),0)</f>
        <v>0</v>
      </c>
      <c r="E22" s="34"/>
      <c r="F22">
        <f>TRUNC($F$4/(A22*16),0)</f>
        <v>2</v>
      </c>
      <c r="G22" s="1">
        <f>ROUND((($F$4/(A22*16))-TRUNC($F$4/(A22*16),0))*16,0)</f>
        <v>7</v>
      </c>
      <c r="H22">
        <f>TRUNC($H$4/(A22*16),0)</f>
        <v>1</v>
      </c>
      <c r="I22" s="1">
        <f>ROUND((($H$4/(A22*16))-TRUNC($H$4/(A22*16),0))*16,0)</f>
        <v>7</v>
      </c>
      <c r="J22">
        <f>TRUNC($J$4/(A22*16),0)</f>
        <v>1</v>
      </c>
      <c r="K22" s="1">
        <f>ROUND((($J$4/(A22*16))-TRUNC($J$4/(A22*16),0))*16,0)</f>
        <v>8</v>
      </c>
      <c r="L22">
        <f>TRUNC($L$4/(A22*16),0)</f>
        <v>2</v>
      </c>
      <c r="M22" s="1">
        <f>ROUND((($L$4/(A22*16))-TRUNC($L$4/(A22*16),0))*16,0)</f>
        <v>14</v>
      </c>
      <c r="N22">
        <f>TRUNC($N$4/(A22*16),0)</f>
        <v>3</v>
      </c>
      <c r="O22" s="1">
        <f>ROUND((($N$4/(A22*16))-TRUNC($N$4/(A22*16),0))*16,0)</f>
        <v>1</v>
      </c>
    </row>
    <row r="23" spans="1:15" x14ac:dyDescent="0.15">
      <c r="A23" s="1">
        <v>2000000</v>
      </c>
      <c r="B23" s="33">
        <v>14</v>
      </c>
      <c r="C23" s="33">
        <v>1</v>
      </c>
      <c r="D23" s="33">
        <f>ROUND((($B$4/(A23*B23)-1)/C23),0)</f>
        <v>0</v>
      </c>
      <c r="E23" s="34"/>
      <c r="F23">
        <f>TRUNC($F$4/(A23*16),0)</f>
        <v>2</v>
      </c>
      <c r="G23" s="1">
        <f>ROUND((($F$4/(A23*16))-TRUNC($F$4/(A23*16),0))*16,0)</f>
        <v>4</v>
      </c>
      <c r="H23">
        <f>TRUNC($H$4/(A23*16),0)</f>
        <v>1</v>
      </c>
      <c r="I23" s="1">
        <f>ROUND((($H$4/(A23*16))-TRUNC($H$4/(A23*16),0))*16,0)</f>
        <v>5</v>
      </c>
      <c r="J23">
        <f>TRUNC($J$4/(A23*16),0)</f>
        <v>1</v>
      </c>
      <c r="K23" s="1">
        <f>ROUND((($J$4/(A23*16))-TRUNC($J$4/(A23*16),0))*16,0)</f>
        <v>7</v>
      </c>
      <c r="L23">
        <f>TRUNC($L$4/(A23*16),0)</f>
        <v>2</v>
      </c>
      <c r="M23" s="1">
        <f>ROUND((($L$4/(A23*16))-TRUNC($L$4/(A23*16),0))*16,0)</f>
        <v>10</v>
      </c>
      <c r="N23">
        <f>TRUNC($N$4/(A23*16),0)</f>
        <v>2</v>
      </c>
      <c r="O23" s="1">
        <f>ROUND((($N$4/(A23*16))-TRUNC($N$4/(A23*16),0))*16,0)</f>
        <v>13</v>
      </c>
    </row>
    <row r="24" spans="1:15" x14ac:dyDescent="0.15">
      <c r="A24" s="1">
        <v>2500000</v>
      </c>
      <c r="B24" s="33">
        <v>14</v>
      </c>
      <c r="C24" s="33">
        <v>1</v>
      </c>
      <c r="D24" s="33">
        <f>ROUND((($B$4/(A24*B24)-1)/C24),0)</f>
        <v>-1</v>
      </c>
      <c r="E24" s="34"/>
      <c r="F24">
        <f>TRUNC($F$4/(A24*16),0)</f>
        <v>1</v>
      </c>
      <c r="G24" s="1">
        <f>ROUND((($F$4/(A24*16))-TRUNC($F$4/(A24*16),0))*16,0)</f>
        <v>13</v>
      </c>
      <c r="H24">
        <f>TRUNC($H$4/(A24*16),0)</f>
        <v>1</v>
      </c>
      <c r="I24" s="1">
        <f>ROUND((($H$4/(A24*16))-TRUNC($H$4/(A24*16),0))*16,0)</f>
        <v>1</v>
      </c>
      <c r="J24">
        <f>TRUNC($J$4/(A24*16),0)</f>
        <v>1</v>
      </c>
      <c r="K24" s="1">
        <f>ROUND((($J$4/(A24*16))-TRUNC($J$4/(A24*16),0))*16,0)</f>
        <v>2</v>
      </c>
      <c r="L24">
        <f>TRUNC($L$4/(A24*16),0)</f>
        <v>2</v>
      </c>
      <c r="M24" s="1">
        <f>ROUND((($L$4/(A24*16))-TRUNC($L$4/(A24*16),0))*16,0)</f>
        <v>2</v>
      </c>
      <c r="N24">
        <f>TRUNC($N$4/(A24*16),0)</f>
        <v>2</v>
      </c>
      <c r="O24" s="1">
        <f>ROUND((($N$4/(A24*16))-TRUNC($N$4/(A24*16),0))*16,0)</f>
        <v>4</v>
      </c>
    </row>
    <row r="25" spans="1:15" x14ac:dyDescent="0.15">
      <c r="A25" s="1">
        <v>3000000</v>
      </c>
      <c r="B25" s="33">
        <v>14</v>
      </c>
      <c r="C25" s="33">
        <v>1</v>
      </c>
      <c r="D25" s="33">
        <f>ROUND((($B$4/(A25*B25)-1)/C25),0)</f>
        <v>-1</v>
      </c>
      <c r="E25" s="34"/>
      <c r="F25">
        <f>TRUNC($F$4/(A25*16),0)</f>
        <v>1</v>
      </c>
      <c r="G25" s="1">
        <f>ROUND((($F$4/(A25*16))-TRUNC($F$4/(A25*16),0))*16,0)</f>
        <v>8</v>
      </c>
      <c r="H25">
        <f>TRUNC($H$4/(A25*16),0)</f>
        <v>0</v>
      </c>
      <c r="I25" s="1">
        <f>ROUND((($H$4/(A25*16))-TRUNC($H$4/(A25*16),0))*16,0)</f>
        <v>14</v>
      </c>
      <c r="J25">
        <f>TRUNC($J$4/(A25*16),0)</f>
        <v>0</v>
      </c>
      <c r="K25" s="1">
        <f>ROUND((($J$4/(A25*16))-TRUNC($J$4/(A25*16),0))*16,0)</f>
        <v>15</v>
      </c>
      <c r="L25">
        <f>TRUNC($L$4/(A25*16),0)</f>
        <v>1</v>
      </c>
      <c r="M25" s="1">
        <f>ROUND((($L$4/(A25*16))-TRUNC($L$4/(A25*16),0))*16,0)</f>
        <v>12</v>
      </c>
      <c r="N25">
        <f>TRUNC($N$4/(A25*16),0)</f>
        <v>1</v>
      </c>
      <c r="O25" s="1">
        <f>ROUND((($N$4/(A25*16))-TRUNC($N$4/(A25*16),0))*16,0)</f>
        <v>14</v>
      </c>
    </row>
    <row r="29" spans="1:15" x14ac:dyDescent="0.15">
      <c r="A29" s="35"/>
      <c r="B29" t="s">
        <v>5</v>
      </c>
    </row>
  </sheetData>
  <phoneticPr fontId="2" type="noConversion"/>
  <pageMargins left="0.75000000000000011" right="0.75000000000000011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----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Franzi Edo.</dc:creator>
  <cp:lastModifiedBy>Edo. Franzi</cp:lastModifiedBy>
  <cp:lastPrinted>2008-06-16T18:44:20Z</cp:lastPrinted>
  <dcterms:created xsi:type="dcterms:W3CDTF">2008-06-01T18:45:57Z</dcterms:created>
  <dcterms:modified xsi:type="dcterms:W3CDTF">2016-12-04T17:49:59Z</dcterms:modified>
</cp:coreProperties>
</file>