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git_repos/medea/data/processed/"/>
    </mc:Choice>
  </mc:AlternateContent>
  <xr:revisionPtr revIDLastSave="0" documentId="13_ncr:1_{0CE7B8B6-FD6E-5749-86A4-B7B64E0B36E4}" xr6:coauthVersionLast="45" xr6:coauthVersionMax="45" xr10:uidLastSave="{00000000-0000-0000-0000-000000000000}"/>
  <bookViews>
    <workbookView xWindow="0" yWindow="460" windowWidth="28800" windowHeight="16320" tabRatio="860" activeTab="7" xr2:uid="{621F8D32-52B7-4CE4-9D99-ED32CD70233E}"/>
  </bookViews>
  <sheets>
    <sheet name="Sources" sheetId="16" r:id="rId1"/>
    <sheet name="legend" sheetId="5" r:id="rId2"/>
    <sheet name="WACC" sheetId="7" r:id="rId3"/>
    <sheet name="INITIAL_CAP_R" sheetId="2" r:id="rId4"/>
    <sheet name="CAPITALCOST_R" sheetId="8" r:id="rId5"/>
    <sheet name="CAPITALCOST_S" sheetId="10" r:id="rId6"/>
    <sheet name="parameters_G" sheetId="9" r:id="rId7"/>
    <sheet name="tech_full" sheetId="17" r:id="rId8"/>
    <sheet name="FEASIBLE_INPUT-OUTPUT" sheetId="18" r:id="rId9"/>
    <sheet name="FEASIBLE_INPUT-OUTPUT_BAK" sheetId="6" r:id="rId10"/>
    <sheet name="COST_TRANSPORT" sheetId="11" r:id="rId11"/>
    <sheet name="ATC" sheetId="3" r:id="rId12"/>
    <sheet name="KM" sheetId="4" r:id="rId13"/>
    <sheet name="potentials" sheetId="19" r:id="rId14"/>
    <sheet name="AIR_POLLUTION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G8" i="8" l="1"/>
  <c r="G9" i="8"/>
  <c r="G7" i="8"/>
  <c r="G6" i="8"/>
  <c r="G3" i="8"/>
  <c r="G4" i="8"/>
  <c r="G5" i="8"/>
  <c r="G2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C48" i="18"/>
  <c r="E47" i="18"/>
  <c r="D47" i="18"/>
  <c r="C47" i="18"/>
  <c r="E46" i="18"/>
  <c r="C46" i="18"/>
  <c r="E44" i="18"/>
  <c r="D44" i="18"/>
  <c r="C44" i="18"/>
  <c r="E43" i="18"/>
  <c r="D43" i="18"/>
  <c r="C43" i="18"/>
  <c r="E42" i="18"/>
  <c r="C42" i="18"/>
  <c r="E40" i="18"/>
  <c r="D40" i="18"/>
  <c r="C40" i="18"/>
  <c r="E39" i="18"/>
  <c r="D39" i="18"/>
  <c r="C39" i="18"/>
  <c r="E38" i="18"/>
  <c r="C38" i="18"/>
  <c r="E36" i="18"/>
  <c r="D36" i="18"/>
  <c r="C36" i="18"/>
  <c r="E35" i="18"/>
  <c r="D35" i="18"/>
  <c r="C35" i="18"/>
  <c r="E34" i="18"/>
  <c r="C34" i="18"/>
  <c r="E32" i="18"/>
  <c r="D32" i="18"/>
  <c r="C32" i="18"/>
  <c r="E31" i="18"/>
  <c r="D31" i="18"/>
  <c r="C31" i="18"/>
  <c r="E30" i="18"/>
  <c r="C30" i="18"/>
  <c r="D28" i="18"/>
  <c r="C28" i="18"/>
  <c r="E28" i="18" s="1"/>
  <c r="E27" i="18"/>
  <c r="D27" i="18"/>
  <c r="C27" i="18"/>
  <c r="C26" i="18"/>
  <c r="E26" i="18" s="1"/>
  <c r="E24" i="18"/>
  <c r="D24" i="18"/>
  <c r="C24" i="18"/>
  <c r="E23" i="18"/>
  <c r="D23" i="18"/>
  <c r="C23" i="18"/>
  <c r="E22" i="18"/>
  <c r="C22" i="18"/>
  <c r="C18" i="18"/>
  <c r="E18" i="18"/>
  <c r="C19" i="18"/>
  <c r="D19" i="18"/>
  <c r="E19" i="18" s="1"/>
  <c r="C20" i="18"/>
  <c r="E20" i="18" s="1"/>
  <c r="D20" i="18"/>
  <c r="C16" i="18"/>
  <c r="E16" i="18" s="1"/>
  <c r="D16" i="18"/>
  <c r="E15" i="18"/>
  <c r="D15" i="18"/>
  <c r="C15" i="18"/>
  <c r="E14" i="18"/>
  <c r="C14" i="18"/>
  <c r="E12" i="18"/>
  <c r="D12" i="18"/>
  <c r="C12" i="18"/>
  <c r="E11" i="18"/>
  <c r="D11" i="18"/>
  <c r="C11" i="18"/>
  <c r="E10" i="18"/>
  <c r="C10" i="18"/>
  <c r="D8" i="18"/>
  <c r="C8" i="18"/>
  <c r="E8" i="18" s="1"/>
  <c r="C7" i="18"/>
  <c r="D7" i="18"/>
  <c r="E7" i="18"/>
  <c r="E6" i="18"/>
  <c r="C6" i="18"/>
  <c r="E4" i="18"/>
  <c r="D4" i="18"/>
  <c r="C4" i="18"/>
  <c r="E3" i="18"/>
  <c r="D3" i="18"/>
  <c r="C3" i="18"/>
  <c r="C2" i="18"/>
  <c r="E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N7" i="17"/>
  <c r="M7" i="17"/>
  <c r="L7" i="17"/>
  <c r="K7" i="17"/>
  <c r="J7" i="17"/>
  <c r="I7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Q30" i="9" l="1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C5" i="8"/>
  <c r="C4" i="8"/>
  <c r="C3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Danish Energy Agency, Technology Data for Power Generation
(except for ror, which is own assumption)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3AD359A9-BE7F-450C-BC0B-C87A7BD4A5B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Lithium-Ion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</t>
        </r>
      </text>
    </comment>
    <comment ref="F13" authorId="0" shapeId="0" xr:uid="{3B0D2DB2-F31B-487D-AA62-47FE8A5F129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sharedStrings.xml><?xml version="1.0" encoding="utf-8"?>
<sst xmlns="http://schemas.openxmlformats.org/spreadsheetml/2006/main" count="909" uniqueCount="259">
  <si>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</si>
  <si>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</si>
  <si>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</si>
  <si>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</si>
  <si>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</si>
  <si>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</si>
  <si>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</si>
  <si>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</si>
  <si>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</si>
  <si>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</si>
  <si>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</si>
  <si>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</si>
  <si>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</si>
  <si>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</si>
  <si>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</si>
  <si>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</si>
  <si>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</si>
  <si>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</si>
  <si>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</si>
  <si>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</si>
  <si>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</si>
  <si>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</si>
  <si>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</si>
  <si>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</si>
  <si>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</si>
  <si>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</si>
  <si>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</si>
  <si>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</si>
  <si>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</si>
  <si>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</si>
  <si>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</si>
  <si>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</si>
  <si>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</si>
  <si>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</si>
  <si>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</si>
  <si>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</si>
  <si>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</si>
  <si>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</si>
  <si>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</si>
  <si>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</si>
  <si>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</si>
  <si>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</si>
  <si>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</si>
  <si>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</si>
  <si>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</si>
  <si>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</si>
  <si>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</si>
  <si>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</si>
  <si>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</si>
  <si>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</si>
  <si>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</si>
  <si>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</si>
  <si>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</si>
  <si>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</si>
  <si>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</si>
  <si>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</si>
  <si>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</si>
  <si>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</si>
  <si>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</si>
  <si>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</si>
  <si>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</si>
  <si>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</si>
  <si>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</si>
  <si>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</si>
  <si>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</si>
  <si>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</si>
  <si>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</si>
  <si>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</si>
  <si>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</si>
  <si>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</si>
  <si>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</si>
  <si>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</si>
  <si>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</si>
  <si>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</si>
  <si>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</si>
  <si>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</si>
  <si>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</si>
  <si>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</si>
  <si>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</si>
  <si>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</si>
  <si>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</si>
  <si>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</si>
  <si>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</si>
  <si>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</si>
  <si>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</si>
  <si>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</si>
  <si>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</si>
  <si>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</si>
  <si>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</si>
  <si>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</si>
  <si>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</si>
  <si>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</si>
  <si>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</si>
  <si>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</si>
  <si>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</si>
  <si>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</si>
  <si>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</si>
  <si>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</si>
  <si>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</si>
  <si>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</si>
  <si>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</si>
  <si>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</si>
  <si>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</si>
  <si>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</si>
  <si>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</si>
  <si>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</si>
  <si>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</si>
  <si>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</si>
  <si>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</si>
  <si>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</si>
  <si>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</si>
  <si>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</si>
  <si>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</si>
  <si>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</si>
  <si>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</si>
  <si>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</si>
  <si>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</si>
  <si>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</si>
  <si>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</si>
  <si>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</si>
  <si>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</si>
  <si>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</si>
  <si>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</si>
  <si>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</si>
  <si>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</si>
  <si>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</si>
  <si>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</si>
  <si>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</si>
  <si>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</si>
  <si>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</si>
  <si>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</si>
  <si>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</si>
  <si>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</si>
  <si>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</si>
  <si>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</si>
  <si>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</si>
  <si>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</si>
  <si>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</si>
  <si>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</si>
  <si>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</si>
  <si>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</si>
  <si>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</si>
  <si>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</si>
  <si>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</si>
  <si>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</si>
  <si>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</si>
  <si>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</si>
  <si>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</si>
  <si>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</si>
  <si>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</si>
  <si>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</si>
  <si>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</si>
  <si>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</si>
  <si>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</si>
  <si>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</si>
  <si>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</si>
  <si>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</si>
  <si>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</si>
  <si>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</si>
  <si>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</si>
  <si>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</si>
  <si>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</si>
  <si>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</si>
  <si>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</si>
  <si>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</si>
  <si>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</si>
  <si>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</si>
  <si>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</si>
  <si>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</si>
  <si>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</si>
  <si>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</si>
  <si>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</si>
  <si>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</si>
  <si>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</si>
  <si>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</si>
  <si>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</si>
  <si>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</si>
  <si>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</si>
  <si>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</si>
  <si>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</si>
  <si>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</si>
  <si>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</si>
  <si>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</si>
  <si>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</si>
  <si>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</si>
  <si>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</si>
  <si>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</si>
  <si>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</si>
  <si>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</si>
  <si>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</si>
  <si>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</si>
  <si>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</si>
  <si>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</si>
  <si>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</si>
  <si>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</si>
  <si>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</si>
  <si>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</si>
  <si>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</si>
  <si>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</si>
  <si>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</si>
  <si>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</si>
  <si>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</si>
  <si>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</si>
  <si>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</si>
  <si>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</si>
  <si>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</si>
  <si>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</si>
  <si>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</si>
  <si>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</si>
  <si>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</si>
  <si>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</si>
  <si>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</si>
  <si>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</si>
  <si>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</si>
  <si>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</si>
  <si>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</si>
  <si>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</si>
  <si>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</si>
  <si>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</si>
  <si>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</si>
  <si>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</si>
  <si>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</si>
  <si>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</si>
  <si>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</si>
  <si>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</si>
  <si>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</si>
  <si>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</si>
  <si>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</si>
  <si>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</si>
  <si>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</si>
  <si>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</si>
  <si>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</si>
  <si>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</si>
  <si>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</si>
  <si>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</si>
  <si>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</si>
  <si>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</si>
  <si>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</si>
  <si>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</si>
  <si>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</si>
  <si>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</si>
  <si>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</si>
  <si>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</si>
  <si>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</si>
  <si>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</si>
  <si>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</si>
  <si>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</si>
  <si>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</si>
  <si>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</si>
  <si>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</si>
  <si>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</si>
  <si>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Syngas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</si>
  <si>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</si>
  <si>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</si>
  <si>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</si>
  <si>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</si>
  <si>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</si>
  <si>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</si>
  <si>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6, 9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</si>
</sst>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6"/>
  <sheetViews>
    <sheetView workbookViewId="0">
      <selection activeCell="F14" sqref="F14"/>
    </sheetView>
  </sheetViews>
  <sheetFormatPr baseColWidth="10" defaultRowHeight="15"/>
  <cols>
    <col min="2" max="2" width="21.6640625" bestFit="1" customWidth="1"/>
    <col min="4" max="4" width="90.5" bestFit="1" customWidth="1"/>
    <col min="5" max="5" width="24.5" customWidth="1"/>
  </cols>
  <sheetData>
    <row r="1" spans="1:6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167</v>
      </c>
      <c r="F1" s="2" t="s">
        <v>156</v>
      </c>
    </row>
    <row r="2" spans="1:6">
      <c r="A2">
        <v>1</v>
      </c>
      <c r="B2" t="s">
        <v>157</v>
      </c>
      <c r="C2">
        <v>2016</v>
      </c>
      <c r="D2" t="s">
        <v>174</v>
      </c>
      <c r="E2" s="19" t="s">
        <v>170</v>
      </c>
    </row>
    <row r="3" spans="1:6">
      <c r="A3">
        <v>2</v>
      </c>
      <c r="B3" t="s">
        <v>157</v>
      </c>
      <c r="C3">
        <v>2018</v>
      </c>
      <c r="D3" t="s">
        <v>173</v>
      </c>
      <c r="E3" s="19" t="s">
        <v>175</v>
      </c>
    </row>
    <row r="4" spans="1:6">
      <c r="A4">
        <v>3</v>
      </c>
      <c r="B4" t="s">
        <v>158</v>
      </c>
      <c r="C4">
        <v>2013</v>
      </c>
      <c r="D4" t="s">
        <v>163</v>
      </c>
      <c r="E4" s="19" t="s">
        <v>171</v>
      </c>
    </row>
    <row r="5" spans="1:6">
      <c r="A5">
        <v>4</v>
      </c>
      <c r="B5" t="s">
        <v>166</v>
      </c>
      <c r="C5">
        <v>2014</v>
      </c>
      <c r="D5" t="s">
        <v>165</v>
      </c>
      <c r="E5" s="19" t="s">
        <v>168</v>
      </c>
    </row>
    <row r="6" spans="1:6">
      <c r="A6">
        <v>5</v>
      </c>
      <c r="B6" t="s">
        <v>164</v>
      </c>
      <c r="C6">
        <v>2017</v>
      </c>
      <c r="D6" t="s">
        <v>162</v>
      </c>
      <c r="E6" s="19" t="s">
        <v>169</v>
      </c>
    </row>
    <row r="7" spans="1:6">
      <c r="A7">
        <v>6</v>
      </c>
      <c r="B7" t="s">
        <v>159</v>
      </c>
      <c r="C7">
        <v>2014</v>
      </c>
      <c r="D7" t="s">
        <v>160</v>
      </c>
      <c r="E7" s="19" t="s">
        <v>172</v>
      </c>
    </row>
    <row r="8" spans="1:6">
      <c r="A8">
        <v>7</v>
      </c>
      <c r="B8" t="s">
        <v>155</v>
      </c>
      <c r="C8">
        <v>2018</v>
      </c>
      <c r="D8" t="s">
        <v>155</v>
      </c>
      <c r="F8" t="s">
        <v>150</v>
      </c>
    </row>
    <row r="9" spans="1:6">
      <c r="A9">
        <v>8</v>
      </c>
      <c r="B9" t="s">
        <v>155</v>
      </c>
      <c r="C9" t="s">
        <v>155</v>
      </c>
      <c r="D9" t="s">
        <v>155</v>
      </c>
      <c r="F9" t="s">
        <v>161</v>
      </c>
    </row>
    <row r="10" spans="1:6">
      <c r="A10">
        <v>9</v>
      </c>
      <c r="B10" t="s">
        <v>216</v>
      </c>
      <c r="C10">
        <v>2017</v>
      </c>
      <c r="D10" t="s">
        <v>217</v>
      </c>
      <c r="E10" s="19" t="s">
        <v>218</v>
      </c>
    </row>
    <row r="11" spans="1:6">
      <c r="A11">
        <v>10</v>
      </c>
      <c r="B11" t="s">
        <v>224</v>
      </c>
      <c r="C11">
        <v>2017</v>
      </c>
      <c r="D11" t="s">
        <v>225</v>
      </c>
      <c r="E11" t="s">
        <v>226</v>
      </c>
      <c r="F11" t="s">
        <v>238</v>
      </c>
    </row>
    <row r="12" spans="1:6">
      <c r="A12">
        <v>11</v>
      </c>
      <c r="B12" t="s">
        <v>227</v>
      </c>
      <c r="C12">
        <v>2007</v>
      </c>
      <c r="D12" t="s">
        <v>234</v>
      </c>
      <c r="E12" s="19" t="s">
        <v>232</v>
      </c>
      <c r="F12" t="s">
        <v>233</v>
      </c>
    </row>
    <row r="13" spans="1:6">
      <c r="A13">
        <v>12</v>
      </c>
      <c r="B13" t="s">
        <v>227</v>
      </c>
      <c r="C13">
        <v>2008</v>
      </c>
      <c r="D13" t="s">
        <v>229</v>
      </c>
      <c r="E13" s="19" t="s">
        <v>228</v>
      </c>
    </row>
    <row r="14" spans="1:6">
      <c r="A14">
        <v>13</v>
      </c>
      <c r="B14" t="s">
        <v>227</v>
      </c>
      <c r="C14">
        <v>2008</v>
      </c>
      <c r="D14" t="s">
        <v>230</v>
      </c>
      <c r="E14" t="s">
        <v>231</v>
      </c>
    </row>
    <row r="15" spans="1:6">
      <c r="A15">
        <v>14</v>
      </c>
      <c r="B15" t="s">
        <v>227</v>
      </c>
      <c r="C15">
        <v>2008</v>
      </c>
      <c r="D15" t="s">
        <v>237</v>
      </c>
      <c r="E15" s="19" t="s">
        <v>235</v>
      </c>
      <c r="F15" t="s">
        <v>236</v>
      </c>
    </row>
    <row r="16" spans="1:6">
      <c r="A16">
        <v>15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/>
  <cols>
    <col min="1" max="4" width="11.5" style="5"/>
    <col min="5" max="5" width="11.5" style="17"/>
  </cols>
  <sheetData>
    <row r="1" spans="1:6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/>
  <sheetData>
    <row r="1" spans="1:12">
      <c r="A1" s="2" t="s">
        <v>149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/>
  <sheetData>
    <row r="1" spans="1:14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t="s">
        <v>1</v>
      </c>
      <c r="B2">
        <v>0</v>
      </c>
      <c r="C2" s="18"/>
      <c r="D2">
        <v>1200</v>
      </c>
      <c r="E2">
        <v>700</v>
      </c>
      <c r="F2">
        <v>4500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/>
  <sheetData>
    <row r="1" spans="1:14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workbookViewId="0">
      <selection activeCell="B3" sqref="B3"/>
    </sheetView>
  </sheetViews>
  <sheetFormatPr baseColWidth="10" defaultRowHeight="15"/>
  <sheetData>
    <row r="1" spans="1:3">
      <c r="B1" t="s">
        <v>1</v>
      </c>
      <c r="C1" t="s">
        <v>2</v>
      </c>
    </row>
    <row r="2" spans="1:3">
      <c r="A2" t="s">
        <v>3</v>
      </c>
      <c r="B2" s="10" t="s">
        <v>138</v>
      </c>
      <c r="C2" t="s">
        <v>138</v>
      </c>
    </row>
    <row r="3" spans="1:3">
      <c r="A3" t="s">
        <v>4</v>
      </c>
      <c r="B3" s="10">
        <v>0</v>
      </c>
      <c r="C3">
        <v>0</v>
      </c>
    </row>
    <row r="4" spans="1:3">
      <c r="A4" t="s">
        <v>5</v>
      </c>
      <c r="B4" t="s">
        <v>138</v>
      </c>
      <c r="C4" t="s">
        <v>138</v>
      </c>
    </row>
    <row r="5" spans="1:3">
      <c r="A5" t="s">
        <v>6</v>
      </c>
      <c r="B5">
        <v>0</v>
      </c>
      <c r="C5">
        <v>15</v>
      </c>
    </row>
    <row r="6" spans="1:3">
      <c r="A6" t="s">
        <v>122</v>
      </c>
      <c r="B6">
        <v>0</v>
      </c>
      <c r="C6">
        <v>0</v>
      </c>
    </row>
    <row r="7" spans="1:3">
      <c r="A7" t="s">
        <v>123</v>
      </c>
      <c r="B7">
        <v>0</v>
      </c>
      <c r="C7">
        <v>0</v>
      </c>
    </row>
    <row r="8" spans="1:3">
      <c r="A8" t="s">
        <v>124</v>
      </c>
      <c r="B8">
        <v>0</v>
      </c>
      <c r="C8">
        <v>0</v>
      </c>
    </row>
    <row r="9" spans="1:3">
      <c r="A9" t="s">
        <v>125</v>
      </c>
      <c r="B9">
        <v>0</v>
      </c>
      <c r="C9">
        <v>0</v>
      </c>
    </row>
    <row r="10" spans="1:3">
      <c r="A10" t="s">
        <v>126</v>
      </c>
      <c r="B10">
        <v>0</v>
      </c>
      <c r="C10">
        <v>0</v>
      </c>
    </row>
    <row r="11" spans="1:3">
      <c r="A11" t="s">
        <v>127</v>
      </c>
      <c r="B11">
        <v>0</v>
      </c>
      <c r="C11">
        <v>0</v>
      </c>
    </row>
    <row r="12" spans="1:3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3"/>
  <sheetViews>
    <sheetView workbookViewId="0">
      <selection activeCell="D15" sqref="D15"/>
    </sheetView>
  </sheetViews>
  <sheetFormatPr baseColWidth="10" defaultRowHeight="15"/>
  <cols>
    <col min="4" max="4" width="40.1640625" bestFit="1" customWidth="1"/>
  </cols>
  <sheetData>
    <row r="1" spans="1:5">
      <c r="A1" s="2" t="s">
        <v>58</v>
      </c>
      <c r="B1" s="2" t="s">
        <v>257</v>
      </c>
      <c r="C1" s="2" t="s">
        <v>246</v>
      </c>
      <c r="D1" s="2" t="s">
        <v>245</v>
      </c>
      <c r="E1" s="2" t="s">
        <v>244</v>
      </c>
    </row>
    <row r="2" spans="1:5">
      <c r="A2" t="s">
        <v>20</v>
      </c>
      <c r="B2">
        <v>0.27</v>
      </c>
      <c r="C2">
        <v>0</v>
      </c>
      <c r="D2" t="s">
        <v>256</v>
      </c>
      <c r="E2" t="s">
        <v>243</v>
      </c>
    </row>
    <row r="3" spans="1:5">
      <c r="A3" t="s">
        <v>128</v>
      </c>
      <c r="B3">
        <v>4.0599999999999996</v>
      </c>
      <c r="C3">
        <v>0</v>
      </c>
      <c r="D3" t="s">
        <v>252</v>
      </c>
      <c r="E3" t="s">
        <v>242</v>
      </c>
    </row>
    <row r="4" spans="1:5">
      <c r="A4" t="s">
        <v>129</v>
      </c>
      <c r="B4">
        <v>6.12</v>
      </c>
      <c r="C4">
        <v>0</v>
      </c>
      <c r="D4" t="s">
        <v>253</v>
      </c>
      <c r="E4" t="s">
        <v>242</v>
      </c>
    </row>
    <row r="5" spans="1:5">
      <c r="A5" t="s">
        <v>130</v>
      </c>
      <c r="B5">
        <v>2.36</v>
      </c>
      <c r="C5">
        <v>0</v>
      </c>
      <c r="D5" t="s">
        <v>254</v>
      </c>
      <c r="E5" t="s">
        <v>242</v>
      </c>
    </row>
    <row r="6" spans="1:5">
      <c r="A6" t="s">
        <v>131</v>
      </c>
      <c r="B6">
        <f>(B5+B3)/2</f>
        <v>3.21</v>
      </c>
      <c r="C6">
        <v>0</v>
      </c>
      <c r="D6" t="s">
        <v>249</v>
      </c>
      <c r="E6">
        <v>8</v>
      </c>
    </row>
    <row r="7" spans="1:5">
      <c r="A7" t="s">
        <v>132</v>
      </c>
      <c r="B7">
        <v>0</v>
      </c>
      <c r="C7">
        <v>0</v>
      </c>
      <c r="D7" t="s">
        <v>250</v>
      </c>
      <c r="E7">
        <v>8</v>
      </c>
    </row>
    <row r="8" spans="1:5">
      <c r="A8" t="s">
        <v>133</v>
      </c>
      <c r="B8">
        <v>4.04</v>
      </c>
      <c r="C8">
        <v>0</v>
      </c>
      <c r="D8" t="s">
        <v>255</v>
      </c>
      <c r="E8" t="s">
        <v>241</v>
      </c>
    </row>
    <row r="9" spans="1:5">
      <c r="A9" t="s">
        <v>134</v>
      </c>
      <c r="B9">
        <v>0</v>
      </c>
      <c r="C9">
        <v>5028</v>
      </c>
      <c r="D9" t="s">
        <v>248</v>
      </c>
      <c r="E9" t="s">
        <v>239</v>
      </c>
    </row>
    <row r="10" spans="1:5">
      <c r="A10" t="s">
        <v>135</v>
      </c>
      <c r="B10">
        <v>0</v>
      </c>
      <c r="C10">
        <v>2831</v>
      </c>
      <c r="D10" t="s">
        <v>247</v>
      </c>
      <c r="E10" t="s">
        <v>240</v>
      </c>
    </row>
    <row r="11" spans="1:5">
      <c r="A11" t="s">
        <v>136</v>
      </c>
      <c r="B11">
        <v>0</v>
      </c>
      <c r="C11">
        <v>0</v>
      </c>
      <c r="D11" t="s">
        <v>250</v>
      </c>
      <c r="E11">
        <v>8</v>
      </c>
    </row>
    <row r="12" spans="1:5">
      <c r="A12" t="s">
        <v>137</v>
      </c>
      <c r="B12">
        <v>0</v>
      </c>
      <c r="C12">
        <v>0</v>
      </c>
      <c r="D12" t="s">
        <v>250</v>
      </c>
      <c r="E12">
        <v>8</v>
      </c>
    </row>
    <row r="13" spans="1:5">
      <c r="A13" t="s">
        <v>251</v>
      </c>
      <c r="B13">
        <v>0</v>
      </c>
      <c r="C13">
        <v>0</v>
      </c>
      <c r="D13" t="s">
        <v>250</v>
      </c>
      <c r="E13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5" activePane="bottomLeft" state="frozen"/>
      <selection pane="bottomLeft" activeCell="D4" sqref="D4"/>
    </sheetView>
  </sheetViews>
  <sheetFormatPr baseColWidth="10" defaultRowHeight="15"/>
  <cols>
    <col min="1" max="1" width="13.83203125" style="3" bestFit="1" customWidth="1"/>
    <col min="2" max="2" width="38.83203125" bestFit="1" customWidth="1"/>
    <col min="3" max="3" width="14.1640625" bestFit="1" customWidth="1"/>
    <col min="6" max="6" width="11.5" style="3"/>
  </cols>
  <sheetData>
    <row r="1" spans="1:6" s="15" customFormat="1" ht="32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>
      <c r="A2" s="3">
        <v>10</v>
      </c>
      <c r="B2" t="s">
        <v>20</v>
      </c>
      <c r="C2" t="s">
        <v>80</v>
      </c>
    </row>
    <row r="3" spans="1:6">
      <c r="A3" s="3">
        <v>20</v>
      </c>
      <c r="B3" t="s">
        <v>21</v>
      </c>
      <c r="C3" t="s">
        <v>81</v>
      </c>
    </row>
    <row r="4" spans="1:6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>
      <c r="A5" s="3">
        <v>21</v>
      </c>
      <c r="B5" t="s">
        <v>23</v>
      </c>
      <c r="C5" t="s">
        <v>83</v>
      </c>
    </row>
    <row r="6" spans="1:6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>
      <c r="A7" s="3">
        <v>30</v>
      </c>
      <c r="B7" t="s">
        <v>25</v>
      </c>
      <c r="C7" t="s">
        <v>85</v>
      </c>
    </row>
    <row r="8" spans="1:6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>
      <c r="A9" s="3">
        <v>31</v>
      </c>
      <c r="B9" t="s">
        <v>27</v>
      </c>
      <c r="C9" t="s">
        <v>87</v>
      </c>
    </row>
    <row r="10" spans="1:6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>
      <c r="A11" s="3">
        <v>32</v>
      </c>
      <c r="B11" t="s">
        <v>29</v>
      </c>
      <c r="C11" t="s">
        <v>89</v>
      </c>
    </row>
    <row r="12" spans="1:6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>
      <c r="A13" s="3">
        <v>33</v>
      </c>
      <c r="B13" t="s">
        <v>31</v>
      </c>
      <c r="C13" t="s">
        <v>91</v>
      </c>
    </row>
    <row r="14" spans="1:6">
      <c r="A14" s="3">
        <v>40</v>
      </c>
      <c r="B14" t="s">
        <v>32</v>
      </c>
      <c r="C14" t="s">
        <v>92</v>
      </c>
    </row>
    <row r="15" spans="1:6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>
      <c r="A16" s="3">
        <v>41</v>
      </c>
      <c r="B16" t="s">
        <v>34</v>
      </c>
      <c r="C16" t="s">
        <v>94</v>
      </c>
    </row>
    <row r="17" spans="1:6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>
      <c r="A18" s="3">
        <v>42</v>
      </c>
      <c r="B18" t="s">
        <v>36</v>
      </c>
      <c r="C18" t="s">
        <v>96</v>
      </c>
    </row>
    <row r="19" spans="1:6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>
      <c r="A20" s="3">
        <v>43</v>
      </c>
      <c r="B20" t="s">
        <v>38</v>
      </c>
      <c r="C20" t="s">
        <v>98</v>
      </c>
    </row>
    <row r="21" spans="1:6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>
      <c r="A22" s="3">
        <v>44</v>
      </c>
      <c r="B22" t="s">
        <v>40</v>
      </c>
      <c r="C22" t="s">
        <v>100</v>
      </c>
    </row>
    <row r="23" spans="1:6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>
      <c r="A24" s="3">
        <v>45</v>
      </c>
      <c r="B24" t="s">
        <v>42</v>
      </c>
      <c r="C24" t="s">
        <v>102</v>
      </c>
    </row>
    <row r="25" spans="1:6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>
      <c r="A26" s="3">
        <v>49.5</v>
      </c>
      <c r="B26" t="s">
        <v>44</v>
      </c>
      <c r="C26" t="s">
        <v>104</v>
      </c>
    </row>
    <row r="27" spans="1:6">
      <c r="A27" s="3">
        <v>50</v>
      </c>
      <c r="B27" t="s">
        <v>45</v>
      </c>
      <c r="C27" t="s">
        <v>105</v>
      </c>
    </row>
    <row r="28" spans="1:6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>
      <c r="A29" s="3">
        <v>51</v>
      </c>
      <c r="B29" t="s">
        <v>47</v>
      </c>
      <c r="C29" t="s">
        <v>107</v>
      </c>
    </row>
    <row r="30" spans="1:6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>
      <c r="A31" s="3">
        <v>52</v>
      </c>
      <c r="B31" t="s">
        <v>49</v>
      </c>
      <c r="C31" t="s">
        <v>109</v>
      </c>
    </row>
    <row r="32" spans="1:6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>
      <c r="A33" s="3">
        <v>60</v>
      </c>
      <c r="B33" t="s">
        <v>50</v>
      </c>
      <c r="C33" t="s">
        <v>111</v>
      </c>
    </row>
    <row r="34" spans="1:6">
      <c r="A34" s="3">
        <v>61</v>
      </c>
      <c r="B34" t="s">
        <v>51</v>
      </c>
      <c r="C34" t="s">
        <v>112</v>
      </c>
    </row>
    <row r="35" spans="1:6">
      <c r="A35" s="3">
        <v>62</v>
      </c>
      <c r="B35" t="s">
        <v>52</v>
      </c>
    </row>
    <row r="36" spans="1:6">
      <c r="A36" s="3">
        <v>63</v>
      </c>
      <c r="B36" t="s">
        <v>53</v>
      </c>
      <c r="C36" t="s">
        <v>113</v>
      </c>
    </row>
    <row r="37" spans="1:6">
      <c r="A37" s="3">
        <v>70</v>
      </c>
      <c r="B37" t="s">
        <v>54</v>
      </c>
      <c r="C37" t="s">
        <v>114</v>
      </c>
    </row>
    <row r="38" spans="1:6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/>
  <sheetData>
    <row r="1" spans="1:2">
      <c r="A1" s="2" t="s">
        <v>149</v>
      </c>
      <c r="B1" s="2" t="s">
        <v>63</v>
      </c>
    </row>
    <row r="2" spans="1:2">
      <c r="A2" t="s">
        <v>1</v>
      </c>
      <c r="B2">
        <v>0.05</v>
      </c>
    </row>
    <row r="3" spans="1:2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RowHeight="15"/>
  <sheetData>
    <row r="1" spans="1:6">
      <c r="A1" s="2" t="s">
        <v>149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>
      <c r="A9" t="s">
        <v>1</v>
      </c>
      <c r="B9">
        <v>2019</v>
      </c>
      <c r="F9">
        <v>0</v>
      </c>
    </row>
    <row r="10" spans="1:6">
      <c r="A10" t="s">
        <v>1</v>
      </c>
      <c r="B10">
        <v>2020</v>
      </c>
      <c r="F10">
        <v>0</v>
      </c>
    </row>
    <row r="11" spans="1:6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>
      <c r="A18" t="s">
        <v>2</v>
      </c>
      <c r="B18">
        <v>2019</v>
      </c>
    </row>
    <row r="19" spans="1:6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RowHeight="15"/>
  <cols>
    <col min="9" max="9" width="12.1640625" bestFit="1" customWidth="1"/>
  </cols>
  <sheetData>
    <row r="1" spans="1:9" ht="48">
      <c r="A1" s="2" t="s">
        <v>149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223</v>
      </c>
    </row>
    <row r="2" spans="1:9" ht="30" customHeight="1">
      <c r="A2" s="20" t="s">
        <v>1</v>
      </c>
      <c r="B2" s="20" t="s">
        <v>3</v>
      </c>
      <c r="C2" s="1">
        <v>40</v>
      </c>
      <c r="D2" s="20">
        <f>D6</f>
        <v>630000</v>
      </c>
      <c r="E2" s="20">
        <f t="shared" ref="E2:F2" si="0">E6</f>
        <v>11440</v>
      </c>
      <c r="F2" s="21">
        <f t="shared" si="0"/>
        <v>0</v>
      </c>
      <c r="G2" s="1">
        <f>ROUND((WACC!$B$2*(1+WACC!$B$2)^$C2)/((1+WACC!$B$2)^$C2-1)*$D2,0)</f>
        <v>36715</v>
      </c>
      <c r="H2" s="30"/>
      <c r="I2" s="31"/>
    </row>
    <row r="3" spans="1:9" ht="30" customHeight="1">
      <c r="A3" s="20" t="s">
        <v>1</v>
      </c>
      <c r="B3" s="20" t="s">
        <v>4</v>
      </c>
      <c r="C3" s="1">
        <f>C7</f>
        <v>50</v>
      </c>
      <c r="D3" s="20">
        <f t="shared" ref="D3:F5" si="1">D7</f>
        <v>2800000</v>
      </c>
      <c r="E3" s="20">
        <f t="shared" si="1"/>
        <v>47500</v>
      </c>
      <c r="F3" s="21">
        <f t="shared" si="1"/>
        <v>0</v>
      </c>
      <c r="G3" s="1">
        <f>ROUND((WACC!$B$2*(1+WACC!$B$2)^$C3)/((1+WACC!$B$2)^$C3-1)*$D3,0)</f>
        <v>153375</v>
      </c>
      <c r="I3" s="25"/>
    </row>
    <row r="4" spans="1:9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>
      <c r="A6" t="s">
        <v>2</v>
      </c>
      <c r="B6" s="20" t="s">
        <v>3</v>
      </c>
      <c r="C6" s="1">
        <v>40</v>
      </c>
      <c r="D6" s="1">
        <v>630000</v>
      </c>
      <c r="E6" s="1">
        <v>11440</v>
      </c>
      <c r="F6" s="7">
        <v>0</v>
      </c>
      <c r="G6" s="1">
        <f>ROUND((WACC!$B$3*(1+WACC!$B$3)^$C6)/((1+WACC!$B$3)^$C6-1)*$D6,0)</f>
        <v>27255</v>
      </c>
      <c r="I6" s="25"/>
    </row>
    <row r="7" spans="1:9">
      <c r="A7" t="s">
        <v>2</v>
      </c>
      <c r="B7" s="20" t="s">
        <v>4</v>
      </c>
      <c r="C7" s="1">
        <v>50</v>
      </c>
      <c r="D7" s="22">
        <v>2800000</v>
      </c>
      <c r="E7" s="1">
        <v>47500</v>
      </c>
      <c r="F7" s="7">
        <v>0</v>
      </c>
      <c r="G7" s="1">
        <f>ROUND((WACC!$B$3*(1+WACC!$B$3)^$C7)/((1+WACC!$B$3)^$C7-1)*$D7,0)</f>
        <v>108823</v>
      </c>
      <c r="I7" s="25"/>
    </row>
    <row r="8" spans="1:9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/>
  <cols>
    <col min="4" max="7" width="11.5" customWidth="1"/>
  </cols>
  <sheetData>
    <row r="1" spans="1:15" s="15" customFormat="1" ht="32">
      <c r="A1" s="14" t="s">
        <v>149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9000</v>
      </c>
      <c r="G2">
        <v>0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9000</v>
      </c>
      <c r="G3" s="1">
        <v>0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9000</v>
      </c>
      <c r="G4" s="1">
        <v>0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8000</v>
      </c>
      <c r="G5" s="1">
        <v>0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8000</v>
      </c>
      <c r="G6" s="1">
        <v>0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8000</v>
      </c>
      <c r="G7" s="1">
        <v>0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>
      <c r="A8" t="s">
        <v>1</v>
      </c>
      <c r="B8" t="s">
        <v>117</v>
      </c>
      <c r="C8">
        <v>25</v>
      </c>
      <c r="D8" s="1">
        <v>160000</v>
      </c>
      <c r="E8" s="1">
        <v>142000</v>
      </c>
      <c r="F8" s="1">
        <v>540</v>
      </c>
      <c r="G8" s="8">
        <v>1.8</v>
      </c>
      <c r="H8" s="1">
        <f>D8*(WACC!$B$2*(1+WACC!$B$2)^$C8)/((1+WACC!$B$2)^$C8-1)</f>
        <v>11352.393167876739</v>
      </c>
      <c r="I8" s="1">
        <f>E8*(WACC!$B$3*(1+WACC!$B$3)^$C8)/((1+WACC!$B$3)^$C8-1)</f>
        <v>8154.7576875561499</v>
      </c>
    </row>
    <row r="9" spans="1:15">
      <c r="D9" s="8"/>
      <c r="E9" s="6"/>
      <c r="F9" s="6"/>
      <c r="G9" s="6"/>
      <c r="H9" s="7"/>
    </row>
    <row r="10" spans="1:15">
      <c r="D10" s="8"/>
      <c r="E10" s="6"/>
      <c r="F10" s="6"/>
      <c r="G10" s="6"/>
      <c r="H10" s="7"/>
    </row>
    <row r="11" spans="1:15">
      <c r="E11" s="9"/>
      <c r="F11" s="9"/>
      <c r="G11" s="9"/>
      <c r="H11" s="7"/>
    </row>
    <row r="14" spans="1:15">
      <c r="D14" s="8"/>
      <c r="E14" s="9"/>
      <c r="F14" s="9"/>
      <c r="G14" s="9"/>
      <c r="H14" s="7"/>
    </row>
    <row r="15" spans="1:1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5" sqref="N5"/>
    </sheetView>
  </sheetViews>
  <sheetFormatPr baseColWidth="10" defaultRowHeight="15"/>
  <cols>
    <col min="2" max="2" width="14.1640625" bestFit="1" customWidth="1"/>
  </cols>
  <sheetData>
    <row r="1" spans="1:19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2</v>
      </c>
      <c r="N5" s="1">
        <f>LOOKUP($A5,tech_full!$A$3:$A$38,tech_full!$U$3:$U$38)</f>
        <v>40500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2</v>
      </c>
      <c r="N6" s="1">
        <f>LOOKUP($A6,tech_full!$A$3:$A$38,tech_full!$U$3:$U$38)</f>
        <v>40500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tabSelected="1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W7" sqref="W7"/>
    </sheetView>
  </sheetViews>
  <sheetFormatPr baseColWidth="10" defaultRowHeight="15"/>
  <cols>
    <col min="2" max="2" width="38.83203125" bestFit="1" customWidth="1"/>
    <col min="3" max="3" width="15.5" bestFit="1" customWidth="1"/>
    <col min="19" max="24" width="11.5" customWidth="1"/>
  </cols>
  <sheetData>
    <row r="1" spans="1:33" ht="80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177</v>
      </c>
      <c r="F1" s="14" t="s">
        <v>178</v>
      </c>
      <c r="G1" s="14" t="s">
        <v>179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186</v>
      </c>
      <c r="O1" s="14" t="s">
        <v>187</v>
      </c>
      <c r="P1" s="14" t="s">
        <v>188</v>
      </c>
      <c r="Q1" s="14" t="s">
        <v>189</v>
      </c>
      <c r="R1" s="14" t="s">
        <v>215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189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</row>
    <row r="3" spans="1:33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202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>
        <v>1</v>
      </c>
      <c r="Q6">
        <v>1</v>
      </c>
      <c r="S6">
        <v>2000</v>
      </c>
      <c r="T6">
        <v>2</v>
      </c>
      <c r="U6">
        <v>40500</v>
      </c>
      <c r="V6">
        <v>40</v>
      </c>
      <c r="W6" t="s">
        <v>258</v>
      </c>
      <c r="Y6" s="6"/>
      <c r="Z6" s="6"/>
      <c r="AA6" s="6"/>
      <c r="AB6" s="6"/>
      <c r="AC6" s="6"/>
      <c r="AD6" s="6"/>
      <c r="AE6" s="6"/>
      <c r="AF6" s="6"/>
      <c r="AG6" s="6"/>
    </row>
    <row r="7" spans="1:33" ht="16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203</v>
      </c>
      <c r="S7">
        <f>ROUND(S6/0.95,0)</f>
        <v>2105</v>
      </c>
      <c r="T7">
        <v>2</v>
      </c>
      <c r="U7">
        <v>40500</v>
      </c>
      <c r="V7" s="29">
        <v>40</v>
      </c>
      <c r="W7" t="s">
        <v>258</v>
      </c>
      <c r="Y7" s="6"/>
      <c r="Z7" s="6"/>
      <c r="AA7" s="6"/>
      <c r="AB7" s="6"/>
      <c r="AC7" s="6"/>
      <c r="AD7" s="6"/>
      <c r="AE7" s="6"/>
      <c r="AF7" s="6"/>
      <c r="AG7" s="6"/>
    </row>
    <row r="8" spans="1:33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155</v>
      </c>
      <c r="H8" t="s">
        <v>155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219</v>
      </c>
      <c r="Y8" s="6"/>
      <c r="Z8" s="6"/>
      <c r="AA8" s="6"/>
      <c r="AB8" s="6"/>
      <c r="AC8" s="6"/>
      <c r="AD8" s="6"/>
      <c r="AE8" s="6"/>
      <c r="AF8" s="6"/>
      <c r="AG8" s="6"/>
    </row>
    <row r="9" spans="1:33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202</v>
      </c>
      <c r="S9">
        <f>ROUND(S8/0.95,0)</f>
        <v>1263</v>
      </c>
      <c r="T9">
        <v>6</v>
      </c>
      <c r="U9">
        <v>30000</v>
      </c>
      <c r="V9" s="29">
        <v>40</v>
      </c>
      <c r="W9" t="s">
        <v>219</v>
      </c>
      <c r="Y9" s="6"/>
      <c r="Z9" s="6"/>
      <c r="AA9" s="6"/>
      <c r="AB9" s="6"/>
      <c r="AC9" s="6"/>
      <c r="AD9" s="6"/>
      <c r="AE9" s="6"/>
      <c r="AF9" s="6"/>
      <c r="AG9" s="6"/>
    </row>
    <row r="10" spans="1:33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219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202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219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219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204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>
      <c r="A17">
        <v>41</v>
      </c>
      <c r="B17" t="s">
        <v>205</v>
      </c>
      <c r="C17" t="s">
        <v>94</v>
      </c>
      <c r="D17">
        <v>1980</v>
      </c>
      <c r="E17">
        <v>1</v>
      </c>
      <c r="F17">
        <v>0.32800000000000001</v>
      </c>
      <c r="G17" t="s">
        <v>155</v>
      </c>
      <c r="H17" t="s">
        <v>155</v>
      </c>
      <c r="I17" t="s">
        <v>155</v>
      </c>
      <c r="J17" t="s">
        <v>155</v>
      </c>
      <c r="K17" t="s">
        <v>155</v>
      </c>
      <c r="L17" t="s">
        <v>155</v>
      </c>
      <c r="M17" t="s">
        <v>155</v>
      </c>
      <c r="N17" t="s">
        <v>155</v>
      </c>
      <c r="O17" t="s">
        <v>155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>
      <c r="A18">
        <v>42</v>
      </c>
      <c r="B18" t="s">
        <v>206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221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220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155</v>
      </c>
      <c r="H21" t="s">
        <v>155</v>
      </c>
      <c r="I21" t="s">
        <v>155</v>
      </c>
      <c r="J21" t="s">
        <v>155</v>
      </c>
      <c r="K21" t="s">
        <v>155</v>
      </c>
      <c r="L21" t="s">
        <v>155</v>
      </c>
      <c r="M21" t="s">
        <v>155</v>
      </c>
      <c r="N21" t="s">
        <v>155</v>
      </c>
      <c r="O21" t="s">
        <v>155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155</v>
      </c>
      <c r="H23" t="s">
        <v>155</v>
      </c>
      <c r="I23" t="s">
        <v>155</v>
      </c>
      <c r="J23" t="s">
        <v>155</v>
      </c>
      <c r="K23" t="s">
        <v>155</v>
      </c>
      <c r="L23" t="s">
        <v>155</v>
      </c>
      <c r="M23" t="s">
        <v>155</v>
      </c>
      <c r="N23" t="s">
        <v>155</v>
      </c>
      <c r="O23" t="s">
        <v>155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>
      <c r="A25">
        <v>49.5</v>
      </c>
      <c r="B25" t="s">
        <v>207</v>
      </c>
      <c r="C25" t="s">
        <v>104</v>
      </c>
      <c r="D25">
        <v>2020</v>
      </c>
      <c r="E25">
        <v>1</v>
      </c>
      <c r="F25">
        <v>0.95</v>
      </c>
      <c r="G25" t="s">
        <v>155</v>
      </c>
      <c r="H25" t="s">
        <v>155</v>
      </c>
      <c r="I25" t="s">
        <v>155</v>
      </c>
      <c r="J25" t="s">
        <v>155</v>
      </c>
      <c r="K25" t="s">
        <v>155</v>
      </c>
      <c r="L25" t="s">
        <v>155</v>
      </c>
      <c r="M25" t="s">
        <v>155</v>
      </c>
      <c r="N25" t="s">
        <v>155</v>
      </c>
      <c r="O25" t="s">
        <v>155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204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>
      <c r="A28">
        <v>51</v>
      </c>
      <c r="B28" t="s">
        <v>208</v>
      </c>
      <c r="C28" t="s">
        <v>107</v>
      </c>
      <c r="D28">
        <v>2020</v>
      </c>
      <c r="E28">
        <v>1</v>
      </c>
      <c r="F28">
        <v>0.41</v>
      </c>
      <c r="G28" t="s">
        <v>155</v>
      </c>
      <c r="H28" t="s">
        <v>155</v>
      </c>
      <c r="I28" t="s">
        <v>155</v>
      </c>
      <c r="J28" t="s">
        <v>155</v>
      </c>
      <c r="K28" t="s">
        <v>155</v>
      </c>
      <c r="L28" t="s">
        <v>155</v>
      </c>
      <c r="M28" t="s">
        <v>155</v>
      </c>
      <c r="N28" t="s">
        <v>155</v>
      </c>
      <c r="O28" t="s">
        <v>155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155</v>
      </c>
      <c r="H29" t="s">
        <v>155</v>
      </c>
      <c r="I29" t="s">
        <v>155</v>
      </c>
      <c r="J29" t="s">
        <v>155</v>
      </c>
      <c r="K29" t="s">
        <v>155</v>
      </c>
      <c r="L29" t="s">
        <v>155</v>
      </c>
      <c r="M29" t="s">
        <v>155</v>
      </c>
      <c r="N29" t="s">
        <v>155</v>
      </c>
      <c r="O29" t="s">
        <v>155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>
      <c r="A30">
        <v>52.5</v>
      </c>
      <c r="B30" t="s">
        <v>141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204</v>
      </c>
      <c r="S30">
        <f>ROUND(S29/0.95,0)</f>
        <v>842</v>
      </c>
      <c r="T30">
        <v>4</v>
      </c>
      <c r="U30">
        <v>25000</v>
      </c>
      <c r="V30">
        <v>25</v>
      </c>
      <c r="W30" t="s">
        <v>222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>
      <c r="A31">
        <v>60</v>
      </c>
      <c r="B31" t="s">
        <v>50</v>
      </c>
      <c r="C31" t="s">
        <v>111</v>
      </c>
      <c r="E31">
        <v>1</v>
      </c>
      <c r="F31" t="s">
        <v>155</v>
      </c>
      <c r="G31" t="s">
        <v>155</v>
      </c>
      <c r="H31" t="s">
        <v>155</v>
      </c>
      <c r="I31" t="s">
        <v>155</v>
      </c>
      <c r="J31" t="s">
        <v>155</v>
      </c>
      <c r="K31" t="s">
        <v>155</v>
      </c>
      <c r="L31" t="s">
        <v>155</v>
      </c>
      <c r="M31" t="s">
        <v>155</v>
      </c>
      <c r="N31" t="s">
        <v>155</v>
      </c>
      <c r="O31" t="s">
        <v>155</v>
      </c>
      <c r="S31">
        <v>3000</v>
      </c>
      <c r="T31">
        <v>0</v>
      </c>
      <c r="U31">
        <v>60000</v>
      </c>
      <c r="V31">
        <v>60</v>
      </c>
      <c r="W31" t="s">
        <v>221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>
      <c r="A32">
        <v>61</v>
      </c>
      <c r="B32" t="s">
        <v>209</v>
      </c>
      <c r="C32" t="s">
        <v>112</v>
      </c>
      <c r="E32">
        <v>1</v>
      </c>
      <c r="F32" t="s">
        <v>155</v>
      </c>
      <c r="G32" t="s">
        <v>155</v>
      </c>
      <c r="H32" t="s">
        <v>155</v>
      </c>
      <c r="I32" t="s">
        <v>155</v>
      </c>
      <c r="J32" t="s">
        <v>155</v>
      </c>
      <c r="K32" t="s">
        <v>155</v>
      </c>
      <c r="L32" t="s">
        <v>155</v>
      </c>
      <c r="M32" t="s">
        <v>155</v>
      </c>
      <c r="N32" t="s">
        <v>155</v>
      </c>
      <c r="O32" t="s">
        <v>155</v>
      </c>
      <c r="S32">
        <v>2000</v>
      </c>
      <c r="T32">
        <v>0</v>
      </c>
      <c r="U32">
        <v>20000</v>
      </c>
      <c r="V32">
        <v>60</v>
      </c>
      <c r="W32" t="s">
        <v>221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>
      <c r="A33">
        <v>63</v>
      </c>
      <c r="B33" t="s">
        <v>53</v>
      </c>
      <c r="C33" t="s">
        <v>113</v>
      </c>
      <c r="E33">
        <v>1</v>
      </c>
      <c r="F33" t="s">
        <v>155</v>
      </c>
      <c r="G33" t="s">
        <v>155</v>
      </c>
      <c r="H33" t="s">
        <v>155</v>
      </c>
      <c r="I33" t="s">
        <v>155</v>
      </c>
      <c r="J33" t="s">
        <v>155</v>
      </c>
      <c r="K33" t="s">
        <v>155</v>
      </c>
      <c r="L33" t="s">
        <v>155</v>
      </c>
      <c r="M33" t="s">
        <v>155</v>
      </c>
      <c r="N33" t="s">
        <v>155</v>
      </c>
      <c r="O33" t="s">
        <v>155</v>
      </c>
      <c r="S33">
        <v>2000</v>
      </c>
      <c r="T33">
        <v>0</v>
      </c>
      <c r="U33">
        <v>20000</v>
      </c>
      <c r="V33">
        <v>60</v>
      </c>
      <c r="W33" t="s">
        <v>221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>
      <c r="A36">
        <v>100</v>
      </c>
      <c r="B36" t="s">
        <v>210</v>
      </c>
      <c r="C36" t="s">
        <v>116</v>
      </c>
      <c r="D36">
        <v>2020</v>
      </c>
      <c r="E36">
        <v>1</v>
      </c>
      <c r="F36">
        <v>3.6</v>
      </c>
      <c r="G36" t="s">
        <v>155</v>
      </c>
      <c r="H36" t="s">
        <v>155</v>
      </c>
      <c r="I36" t="s">
        <v>155</v>
      </c>
      <c r="J36" t="s">
        <v>155</v>
      </c>
      <c r="K36" t="s">
        <v>155</v>
      </c>
      <c r="L36" t="s">
        <v>155</v>
      </c>
      <c r="M36" t="s">
        <v>155</v>
      </c>
      <c r="N36" t="s">
        <v>155</v>
      </c>
      <c r="O36" t="s">
        <v>155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>
      <c r="A37">
        <v>101</v>
      </c>
      <c r="B37" t="s">
        <v>211</v>
      </c>
      <c r="C37" t="s">
        <v>212</v>
      </c>
      <c r="D37">
        <v>2020</v>
      </c>
      <c r="E37">
        <v>1</v>
      </c>
      <c r="F37">
        <v>1.71</v>
      </c>
      <c r="G37" t="s">
        <v>155</v>
      </c>
      <c r="H37" t="s">
        <v>155</v>
      </c>
      <c r="I37" s="27" t="s">
        <v>155</v>
      </c>
      <c r="J37" s="27" t="s">
        <v>155</v>
      </c>
      <c r="K37" s="27" t="s">
        <v>155</v>
      </c>
      <c r="L37" s="27" t="s">
        <v>155</v>
      </c>
      <c r="M37" s="27" t="s">
        <v>155</v>
      </c>
      <c r="N37" s="9" t="s">
        <v>155</v>
      </c>
      <c r="O37" t="s">
        <v>155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>
      <c r="A38">
        <v>102</v>
      </c>
      <c r="B38" t="s">
        <v>213</v>
      </c>
      <c r="C38" t="s">
        <v>214</v>
      </c>
      <c r="D38">
        <v>2020</v>
      </c>
      <c r="E38">
        <v>1</v>
      </c>
      <c r="F38">
        <v>0.99</v>
      </c>
      <c r="G38" t="s">
        <v>155</v>
      </c>
      <c r="H38" t="s">
        <v>155</v>
      </c>
      <c r="I38" t="s">
        <v>155</v>
      </c>
      <c r="J38" t="s">
        <v>155</v>
      </c>
      <c r="K38" t="s">
        <v>155</v>
      </c>
      <c r="L38" t="s">
        <v>155</v>
      </c>
      <c r="M38" t="s">
        <v>155</v>
      </c>
      <c r="N38" t="s">
        <v>155</v>
      </c>
      <c r="O38" t="s">
        <v>155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E49"/>
  <sheetViews>
    <sheetView workbookViewId="0">
      <selection activeCell="D49" sqref="D49"/>
    </sheetView>
  </sheetViews>
  <sheetFormatPr baseColWidth="10" defaultRowHeight="15"/>
  <cols>
    <col min="1" max="1" width="12.5" style="3" customWidth="1"/>
    <col min="2" max="2" width="11.5" style="3" customWidth="1"/>
  </cols>
  <sheetData>
    <row r="1" spans="1:5" s="3" customFormat="1" ht="16">
      <c r="A1" s="13" t="s">
        <v>18</v>
      </c>
      <c r="B1" s="13" t="s">
        <v>57</v>
      </c>
      <c r="C1" s="13" t="s">
        <v>139</v>
      </c>
      <c r="D1" s="13" t="s">
        <v>140</v>
      </c>
      <c r="E1" s="13" t="s">
        <v>58</v>
      </c>
    </row>
    <row r="2" spans="1:5">
      <c r="A2" s="3">
        <v>20.5</v>
      </c>
      <c r="B2" s="3" t="s">
        <v>59</v>
      </c>
      <c r="C2">
        <f>tech_full!E5</f>
        <v>1</v>
      </c>
      <c r="D2">
        <v>0</v>
      </c>
      <c r="E2">
        <f>C2+tech_full!$G5*D2</f>
        <v>1</v>
      </c>
    </row>
    <row r="3" spans="1:5">
      <c r="A3" s="3">
        <v>20.5</v>
      </c>
      <c r="B3" s="3" t="s">
        <v>60</v>
      </c>
      <c r="C3" s="26">
        <f>tech_full!K5</f>
        <v>0.82222222222222219</v>
      </c>
      <c r="D3" s="26">
        <f>tech_full!I5</f>
        <v>1.1851851851851851</v>
      </c>
      <c r="E3">
        <f>C3+tech_full!$G5*D3</f>
        <v>1</v>
      </c>
    </row>
    <row r="4" spans="1:5">
      <c r="A4" s="3">
        <v>20.5</v>
      </c>
      <c r="B4" s="3" t="s">
        <v>61</v>
      </c>
      <c r="C4">
        <f>tech_full!H5*tech_full!I5</f>
        <v>0.62222222222222223</v>
      </c>
      <c r="D4" s="26">
        <f>tech_full!I5</f>
        <v>1.1851851851851851</v>
      </c>
      <c r="E4">
        <f>C4+tech_full!$G5*D4</f>
        <v>0.8</v>
      </c>
    </row>
    <row r="5" spans="1:5">
      <c r="A5" s="3">
        <v>20.5</v>
      </c>
      <c r="B5" s="3" t="s">
        <v>62</v>
      </c>
      <c r="C5">
        <v>0</v>
      </c>
      <c r="D5">
        <v>0</v>
      </c>
      <c r="E5">
        <v>0</v>
      </c>
    </row>
    <row r="6" spans="1:5">
      <c r="A6" s="3">
        <v>21.5</v>
      </c>
      <c r="B6" s="3" t="s">
        <v>59</v>
      </c>
      <c r="C6">
        <f>tech_full!E7</f>
        <v>1</v>
      </c>
      <c r="D6">
        <v>0</v>
      </c>
      <c r="E6">
        <f>C6+tech_full!$G7*D6</f>
        <v>1</v>
      </c>
    </row>
    <row r="7" spans="1:5">
      <c r="A7" s="3">
        <v>21.5</v>
      </c>
      <c r="B7" s="3" t="s">
        <v>60</v>
      </c>
      <c r="C7" s="26">
        <f>tech_full!K7</f>
        <v>0.85185185185185186</v>
      </c>
      <c r="D7" s="26">
        <f>tech_full!I7</f>
        <v>0.98765432098765427</v>
      </c>
      <c r="E7">
        <f>C7+tech_full!$G7*D7</f>
        <v>1</v>
      </c>
    </row>
    <row r="8" spans="1:5">
      <c r="A8" s="3">
        <v>21.5</v>
      </c>
      <c r="B8" s="3" t="s">
        <v>61</v>
      </c>
      <c r="C8">
        <f>tech_full!H7*tech_full!I7</f>
        <v>0.65185185185185179</v>
      </c>
      <c r="D8" s="26">
        <f>tech_full!I7</f>
        <v>0.98765432098765427</v>
      </c>
      <c r="E8">
        <f>C8+tech_full!$G7*D8</f>
        <v>0.79999999999999993</v>
      </c>
    </row>
    <row r="9" spans="1:5">
      <c r="A9" s="3">
        <v>21.5</v>
      </c>
      <c r="B9" s="3" t="s">
        <v>62</v>
      </c>
      <c r="C9">
        <v>0</v>
      </c>
      <c r="D9">
        <v>0</v>
      </c>
      <c r="E9">
        <v>0</v>
      </c>
    </row>
    <row r="10" spans="1:5">
      <c r="A10" s="3">
        <v>30.5</v>
      </c>
      <c r="B10" s="3" t="s">
        <v>59</v>
      </c>
      <c r="C10">
        <f>tech_full!E9</f>
        <v>1</v>
      </c>
      <c r="D10">
        <v>0</v>
      </c>
      <c r="E10">
        <f>C10+tech_full!$G9*D10</f>
        <v>1</v>
      </c>
    </row>
    <row r="11" spans="1:5">
      <c r="A11" s="3">
        <v>30.5</v>
      </c>
      <c r="B11" s="3" t="s">
        <v>60</v>
      </c>
      <c r="C11" s="26">
        <f>tech_full!K9</f>
        <v>0.82857142857142863</v>
      </c>
      <c r="D11" s="26">
        <f>tech_full!I9</f>
        <v>1.1428571428571428</v>
      </c>
      <c r="E11">
        <f>C11+tech_full!$G9*D11</f>
        <v>1</v>
      </c>
    </row>
    <row r="12" spans="1:5">
      <c r="A12" s="3">
        <v>30.5</v>
      </c>
      <c r="B12" s="3" t="s">
        <v>61</v>
      </c>
      <c r="C12">
        <f>tech_full!H9*tech_full!I9</f>
        <v>0.62857142857142856</v>
      </c>
      <c r="D12" s="26">
        <f>tech_full!I9</f>
        <v>1.1428571428571428</v>
      </c>
      <c r="E12">
        <f>C12+tech_full!$G9*D12</f>
        <v>0.79999999999999993</v>
      </c>
    </row>
    <row r="13" spans="1:5">
      <c r="A13" s="3">
        <v>30.5</v>
      </c>
      <c r="B13" s="3" t="s">
        <v>62</v>
      </c>
      <c r="C13">
        <v>0</v>
      </c>
      <c r="D13">
        <v>0</v>
      </c>
      <c r="E13">
        <v>0</v>
      </c>
    </row>
    <row r="14" spans="1:5">
      <c r="A14" s="3">
        <v>31.5</v>
      </c>
      <c r="B14" s="3" t="s">
        <v>59</v>
      </c>
      <c r="C14">
        <f>tech_full!E11</f>
        <v>1</v>
      </c>
      <c r="D14">
        <v>0</v>
      </c>
      <c r="E14">
        <f>C14+tech_full!$G11*D14</f>
        <v>1</v>
      </c>
    </row>
    <row r="15" spans="1:5">
      <c r="A15" s="3">
        <v>31.5</v>
      </c>
      <c r="B15" s="3" t="s">
        <v>60</v>
      </c>
      <c r="C15" s="26">
        <f>tech_full!K11</f>
        <v>0.84</v>
      </c>
      <c r="D15" s="26">
        <f>tech_full!I11</f>
        <v>1.0666666666666667</v>
      </c>
      <c r="E15">
        <f>C15+tech_full!$G11*D15</f>
        <v>1</v>
      </c>
    </row>
    <row r="16" spans="1:5">
      <c r="A16" s="3">
        <v>31.5</v>
      </c>
      <c r="B16" s="3" t="s">
        <v>61</v>
      </c>
      <c r="C16">
        <f>tech_full!H11*tech_full!I11</f>
        <v>0.64</v>
      </c>
      <c r="D16" s="26">
        <f>tech_full!I11</f>
        <v>1.0666666666666667</v>
      </c>
      <c r="E16">
        <f>C16+tech_full!$G11*D16</f>
        <v>0.8</v>
      </c>
    </row>
    <row r="17" spans="1:5">
      <c r="A17" s="3">
        <v>31.5</v>
      </c>
      <c r="B17" s="3" t="s">
        <v>62</v>
      </c>
      <c r="C17">
        <v>0</v>
      </c>
      <c r="D17">
        <v>0</v>
      </c>
      <c r="E17">
        <v>0</v>
      </c>
    </row>
    <row r="18" spans="1:5">
      <c r="A18" s="3">
        <v>32.5</v>
      </c>
      <c r="B18" s="3" t="s">
        <v>59</v>
      </c>
      <c r="C18">
        <f>tech_full!E13</f>
        <v>1</v>
      </c>
      <c r="D18">
        <v>0</v>
      </c>
      <c r="E18">
        <f>C18+tech_full!$G13*D18</f>
        <v>1</v>
      </c>
    </row>
    <row r="19" spans="1:5">
      <c r="A19" s="3">
        <v>32.5</v>
      </c>
      <c r="B19" s="3" t="s">
        <v>60</v>
      </c>
      <c r="C19" s="26">
        <f>tech_full!K13</f>
        <v>0.87878787878787878</v>
      </c>
      <c r="D19" s="26">
        <f>tech_full!I13</f>
        <v>0.80808080808080818</v>
      </c>
      <c r="E19">
        <f>C19+tech_full!$G13*D19</f>
        <v>1</v>
      </c>
    </row>
    <row r="20" spans="1:5">
      <c r="A20" s="3">
        <v>32.5</v>
      </c>
      <c r="B20" s="3" t="s">
        <v>61</v>
      </c>
      <c r="C20">
        <f>tech_full!H13*tech_full!I13</f>
        <v>0.67878787878787883</v>
      </c>
      <c r="D20" s="26">
        <f>tech_full!I13</f>
        <v>0.80808080808080818</v>
      </c>
      <c r="E20">
        <f>C20+tech_full!$G13*D20</f>
        <v>0.8</v>
      </c>
    </row>
    <row r="21" spans="1:5">
      <c r="A21" s="3">
        <v>32.5</v>
      </c>
      <c r="B21" s="3" t="s">
        <v>62</v>
      </c>
      <c r="C21">
        <v>0</v>
      </c>
      <c r="D21">
        <v>0</v>
      </c>
      <c r="E21">
        <v>0</v>
      </c>
    </row>
    <row r="22" spans="1:5">
      <c r="A22" s="3">
        <v>40.5</v>
      </c>
      <c r="B22" s="3" t="s">
        <v>59</v>
      </c>
      <c r="C22">
        <f>tech_full!E16</f>
        <v>1</v>
      </c>
      <c r="D22">
        <v>0</v>
      </c>
      <c r="E22">
        <f>C22+tech_full!$G16*D22</f>
        <v>1</v>
      </c>
    </row>
    <row r="23" spans="1:5">
      <c r="A23" s="3">
        <v>40.5</v>
      </c>
      <c r="B23" s="3" t="s">
        <v>60</v>
      </c>
      <c r="C23" s="26">
        <f>tech_full!K16</f>
        <v>0.82857142857142863</v>
      </c>
      <c r="D23" s="26">
        <f>tech_full!I16</f>
        <v>1.1428571428571428</v>
      </c>
      <c r="E23">
        <f>C23+tech_full!$G16*D23</f>
        <v>1</v>
      </c>
    </row>
    <row r="24" spans="1:5">
      <c r="A24" s="3">
        <v>40.5</v>
      </c>
      <c r="B24" s="3" t="s">
        <v>61</v>
      </c>
      <c r="C24">
        <f>tech_full!H16*tech_full!I16</f>
        <v>0.62857142857142856</v>
      </c>
      <c r="D24" s="26">
        <f>tech_full!I16</f>
        <v>1.1428571428571428</v>
      </c>
      <c r="E24">
        <f>C24+tech_full!$G16*D24</f>
        <v>0.79999999999999993</v>
      </c>
    </row>
    <row r="25" spans="1:5">
      <c r="A25" s="3">
        <v>40.5</v>
      </c>
      <c r="B25" s="3" t="s">
        <v>62</v>
      </c>
      <c r="C25">
        <v>0</v>
      </c>
      <c r="D25">
        <v>0</v>
      </c>
      <c r="E25">
        <v>0</v>
      </c>
    </row>
    <row r="26" spans="1:5">
      <c r="A26" s="3">
        <v>43.5</v>
      </c>
      <c r="B26" s="3" t="s">
        <v>59</v>
      </c>
      <c r="C26">
        <f>tech_full!E20</f>
        <v>1</v>
      </c>
      <c r="D26">
        <v>0</v>
      </c>
      <c r="E26">
        <f>C26+tech_full!$G20*D26</f>
        <v>1</v>
      </c>
    </row>
    <row r="27" spans="1:5">
      <c r="A27" s="3">
        <v>43.5</v>
      </c>
      <c r="B27" s="3" t="s">
        <v>60</v>
      </c>
      <c r="C27" s="26">
        <f>tech_full!K20</f>
        <v>0.93846153846153846</v>
      </c>
      <c r="D27" s="26">
        <f>tech_full!I20</f>
        <v>0.41025641025641035</v>
      </c>
      <c r="E27">
        <f>C27+tech_full!$G20*D27</f>
        <v>1</v>
      </c>
    </row>
    <row r="28" spans="1:5">
      <c r="A28" s="3">
        <v>43.5</v>
      </c>
      <c r="B28" s="3" t="s">
        <v>61</v>
      </c>
      <c r="C28">
        <f>tech_full!H20*tech_full!I20</f>
        <v>0.73846153846153861</v>
      </c>
      <c r="D28" s="26">
        <f>tech_full!I20</f>
        <v>0.41025641025641035</v>
      </c>
      <c r="E28">
        <f>C28+tech_full!$G20*D28</f>
        <v>0.80000000000000016</v>
      </c>
    </row>
    <row r="29" spans="1:5">
      <c r="A29" s="3">
        <v>43.5</v>
      </c>
      <c r="B29" s="3" t="s">
        <v>62</v>
      </c>
      <c r="C29">
        <v>0</v>
      </c>
      <c r="D29">
        <v>0</v>
      </c>
      <c r="E29">
        <v>0</v>
      </c>
    </row>
    <row r="30" spans="1:5">
      <c r="A30" s="3">
        <v>44.5</v>
      </c>
      <c r="B30" s="3" t="s">
        <v>59</v>
      </c>
      <c r="C30">
        <f>tech_full!E22</f>
        <v>1</v>
      </c>
      <c r="D30">
        <v>0</v>
      </c>
      <c r="E30">
        <f>C30+tech_full!$G22*D30</f>
        <v>1</v>
      </c>
    </row>
    <row r="31" spans="1:5">
      <c r="A31" s="3">
        <v>44.5</v>
      </c>
      <c r="B31" s="3" t="s">
        <v>60</v>
      </c>
      <c r="C31" s="26">
        <f>tech_full!K22</f>
        <v>0.94418604651162785</v>
      </c>
      <c r="D31" s="26">
        <f>tech_full!I22</f>
        <v>0.37209302325581395</v>
      </c>
      <c r="E31">
        <f>C31+tech_full!$G22*D31</f>
        <v>1</v>
      </c>
    </row>
    <row r="32" spans="1:5">
      <c r="A32" s="3">
        <v>44.5</v>
      </c>
      <c r="B32" s="3" t="s">
        <v>61</v>
      </c>
      <c r="C32">
        <f>tech_full!H22*tech_full!I22</f>
        <v>0.7441860465116279</v>
      </c>
      <c r="D32" s="26">
        <f>tech_full!I22</f>
        <v>0.37209302325581395</v>
      </c>
      <c r="E32">
        <f>C32+tech_full!$G22*D32</f>
        <v>0.8</v>
      </c>
    </row>
    <row r="33" spans="1:5">
      <c r="A33" s="3">
        <v>44.5</v>
      </c>
      <c r="B33" s="3" t="s">
        <v>62</v>
      </c>
      <c r="C33">
        <v>0</v>
      </c>
      <c r="D33">
        <v>0</v>
      </c>
      <c r="E33">
        <v>0</v>
      </c>
    </row>
    <row r="34" spans="1:5">
      <c r="A34" s="3">
        <v>45.5</v>
      </c>
      <c r="B34" s="3" t="s">
        <v>59</v>
      </c>
      <c r="C34">
        <f>tech_full!E24</f>
        <v>1</v>
      </c>
      <c r="D34">
        <v>0</v>
      </c>
      <c r="E34">
        <f>C34+tech_full!$G24*D34</f>
        <v>1</v>
      </c>
    </row>
    <row r="35" spans="1:5">
      <c r="A35" s="3">
        <v>45.5</v>
      </c>
      <c r="B35" s="3" t="s">
        <v>60</v>
      </c>
      <c r="C35" s="26">
        <f>tech_full!K24</f>
        <v>1</v>
      </c>
      <c r="D35" s="26">
        <f>tech_full!I24</f>
        <v>0.84210526315789469</v>
      </c>
      <c r="E35">
        <f>C35+tech_full!$G24*D35</f>
        <v>1</v>
      </c>
    </row>
    <row r="36" spans="1:5">
      <c r="A36" s="3">
        <v>45.5</v>
      </c>
      <c r="B36" s="3" t="s">
        <v>61</v>
      </c>
      <c r="C36">
        <f>tech_full!H24*tech_full!I24</f>
        <v>0.79999999999999993</v>
      </c>
      <c r="D36" s="26">
        <f>tech_full!I24</f>
        <v>0.84210526315789469</v>
      </c>
      <c r="E36">
        <f>C36+tech_full!$G24*D36</f>
        <v>0.79999999999999993</v>
      </c>
    </row>
    <row r="37" spans="1:5">
      <c r="A37" s="3">
        <v>45.5</v>
      </c>
      <c r="B37" s="3" t="s">
        <v>62</v>
      </c>
      <c r="C37">
        <v>0</v>
      </c>
      <c r="D37">
        <v>0</v>
      </c>
      <c r="E37">
        <v>0</v>
      </c>
    </row>
    <row r="38" spans="1:5">
      <c r="A38" s="3">
        <v>50.5</v>
      </c>
      <c r="B38" s="3" t="s">
        <v>59</v>
      </c>
      <c r="C38">
        <f>tech_full!E27</f>
        <v>1</v>
      </c>
      <c r="D38">
        <v>0</v>
      </c>
      <c r="E38">
        <f>C38+tech_full!$G27*D38</f>
        <v>1</v>
      </c>
    </row>
    <row r="39" spans="1:5">
      <c r="A39" s="3">
        <v>50.5</v>
      </c>
      <c r="B39" s="3" t="s">
        <v>60</v>
      </c>
      <c r="C39" s="26">
        <f>tech_full!K27</f>
        <v>0.80689655172413799</v>
      </c>
      <c r="D39" s="26">
        <f>tech_full!I27</f>
        <v>1.103448275862069</v>
      </c>
      <c r="E39">
        <f>C39+tech_full!$G27*D39</f>
        <v>1</v>
      </c>
    </row>
    <row r="40" spans="1:5">
      <c r="A40" s="3">
        <v>50.5</v>
      </c>
      <c r="B40" s="3" t="s">
        <v>61</v>
      </c>
      <c r="C40">
        <f>tech_full!H27*tech_full!I27</f>
        <v>0.60689655172413792</v>
      </c>
      <c r="D40" s="26">
        <f>tech_full!I27</f>
        <v>1.103448275862069</v>
      </c>
      <c r="E40">
        <f>C40+tech_full!$G27*D40</f>
        <v>0.8</v>
      </c>
    </row>
    <row r="41" spans="1:5">
      <c r="A41" s="3">
        <v>50.5</v>
      </c>
      <c r="B41" s="3" t="s">
        <v>62</v>
      </c>
      <c r="C41">
        <v>0</v>
      </c>
      <c r="D41">
        <v>0</v>
      </c>
      <c r="E41">
        <v>0</v>
      </c>
    </row>
    <row r="42" spans="1:5">
      <c r="A42" s="3">
        <v>52.5</v>
      </c>
      <c r="B42" s="3" t="s">
        <v>59</v>
      </c>
      <c r="C42">
        <f>tech_full!E30</f>
        <v>1</v>
      </c>
      <c r="D42">
        <v>0</v>
      </c>
      <c r="E42">
        <f>C42+tech_full!$G30*D42</f>
        <v>1</v>
      </c>
    </row>
    <row r="43" spans="1:5">
      <c r="A43" s="3">
        <v>52.5</v>
      </c>
      <c r="B43" s="3" t="s">
        <v>60</v>
      </c>
      <c r="C43" s="26">
        <f>tech_full!K30</f>
        <v>0.82126642771804059</v>
      </c>
      <c r="D43" s="26">
        <f>tech_full!I30</f>
        <v>0.95579450418160106</v>
      </c>
      <c r="E43">
        <f>C43+tech_full!$G30*D43</f>
        <v>1</v>
      </c>
    </row>
    <row r="44" spans="1:5">
      <c r="A44" s="3">
        <v>52.5</v>
      </c>
      <c r="B44" s="3" t="s">
        <v>61</v>
      </c>
      <c r="C44">
        <f>tech_full!H30*tech_full!I30</f>
        <v>0.62126642771804075</v>
      </c>
      <c r="D44" s="26">
        <f>tech_full!I30</f>
        <v>0.95579450418160106</v>
      </c>
      <c r="E44">
        <f>C44+tech_full!$G30*D44</f>
        <v>0.80000000000000016</v>
      </c>
    </row>
    <row r="45" spans="1:5">
      <c r="A45" s="3">
        <v>52.5</v>
      </c>
      <c r="B45" s="3" t="s">
        <v>62</v>
      </c>
      <c r="C45">
        <v>0</v>
      </c>
      <c r="D45">
        <v>0</v>
      </c>
      <c r="E45">
        <v>0</v>
      </c>
    </row>
    <row r="46" spans="1:5">
      <c r="A46" s="3">
        <v>70.5</v>
      </c>
      <c r="B46" s="3" t="s">
        <v>59</v>
      </c>
      <c r="C46">
        <f>tech_full!E35</f>
        <v>1</v>
      </c>
      <c r="D46">
        <v>0</v>
      </c>
      <c r="E46">
        <f>C46+tech_full!$G35*D46</f>
        <v>1</v>
      </c>
    </row>
    <row r="47" spans="1:5">
      <c r="A47" s="3">
        <v>70.5</v>
      </c>
      <c r="B47" s="3" t="s">
        <v>60</v>
      </c>
      <c r="C47" s="26">
        <f>tech_full!K35</f>
        <v>0.41176470588235292</v>
      </c>
      <c r="D47" s="26">
        <f>tech_full!I35</f>
        <v>0.58823529411764708</v>
      </c>
      <c r="E47">
        <f>C47+tech_full!$G35*D47</f>
        <v>1</v>
      </c>
    </row>
    <row r="48" spans="1:5">
      <c r="A48" s="3">
        <v>70.5</v>
      </c>
      <c r="B48" s="3" t="s">
        <v>61</v>
      </c>
      <c r="C48">
        <f>tech_full!H35*tech_full!I35</f>
        <v>0.21176470588235294</v>
      </c>
      <c r="D48" s="26">
        <f>tech_full!I35</f>
        <v>0.58823529411764708</v>
      </c>
      <c r="E48">
        <f>C48+tech_full!$G35*D48</f>
        <v>0.8</v>
      </c>
    </row>
    <row r="49" spans="1:5">
      <c r="A49" s="3">
        <v>70.5</v>
      </c>
      <c r="B49" s="3" t="s">
        <v>62</v>
      </c>
      <c r="C49">
        <v>0</v>
      </c>
      <c r="D49">
        <v>0</v>
      </c>
      <c r="E4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Sources</vt:lpstr>
      <vt:lpstr>legend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</vt:lpstr>
      <vt:lpstr>FEASIBLE_INPUT-OUTPUT_BAK</vt:lpstr>
      <vt:lpstr>COST_TRANSPORT</vt:lpstr>
      <vt:lpstr>ATC</vt:lpstr>
      <vt:lpstr>KM</vt:lpstr>
      <vt:lpstr>potentials</vt:lpstr>
      <vt:lpstr>AIR_POLLUTION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Wehrle</cp:lastModifiedBy>
  <dcterms:created xsi:type="dcterms:W3CDTF">2019-06-03T11:56:14Z</dcterms:created>
  <dcterms:modified xsi:type="dcterms:W3CDTF">2020-04-22T14:20:19Z</dcterms:modified>
</cp:coreProperties>
</file>