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9373F8D3-EB28-4960-B9DE-1DE7B2601206}" xr6:coauthVersionLast="44" xr6:coauthVersionMax="44" xr10:uidLastSave="{00000000-0000-0000-0000-000000000000}"/>
  <bookViews>
    <workbookView xWindow="28680" yWindow="-120" windowWidth="29040" windowHeight="17640" firstSheet="3" activeTab="12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ATC" sheetId="3" r:id="rId8"/>
    <sheet name="km" sheetId="4" r:id="rId9"/>
    <sheet name="cost_transport" sheetId="11" r:id="rId10"/>
    <sheet name="potentials" sheetId="12" r:id="rId11"/>
    <sheet name="Storage_cost_2015" sheetId="13" r:id="rId12"/>
    <sheet name="Tabelle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/>
  <c r="G5" i="8"/>
  <c r="H5" i="8"/>
  <c r="G6" i="8"/>
  <c r="H6" i="8"/>
  <c r="H3" i="8"/>
  <c r="G3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G1" authorId="0" shapeId="0" xr:uid="{8E96404D-48E0-4D06-99A5-65DE40EA26E1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Assumed to be 2% of annual capital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sharedStrings.xml><?xml version="1.0" encoding="utf-8"?>
<sst xmlns="http://schemas.openxmlformats.org/spreadsheetml/2006/main" count="535" uniqueCount="222">
  <si>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</si>
  <si>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</si>
  <si>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</si>
  <si>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</si>
  <si>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</si>
  <si>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</si>
  <si>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</si>
  <si>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</si>
  <si>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</si>
  <si>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</si>
  <si>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</si>
  <si>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</si>
  <si>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</si>
  <si>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</si>
  <si>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</si>
  <si>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</si>
  <si>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</si>
  <si>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</si>
  <si>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</si>
  <si>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</si>
  <si>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</si>
  <si>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</si>
  <si>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</si>
  <si>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</si>
  <si>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</si>
  <si>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</si>
  <si>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</si>
  <si>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</si>
  <si>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</si>
  <si>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</si>
  <si>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</si>
  <si>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</si>
  <si>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</si>
  <si>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</si>
  <si>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</si>
  <si>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</si>
  <si>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</si>
  <si>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</si>
  <si>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</si>
  <si>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</si>
  <si>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</si>
  <si>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</si>
  <si>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</si>
  <si>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</si>
  <si>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</si>
  <si>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</si>
  <si>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</si>
  <si>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</si>
  <si>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</si>
  <si>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</si>
  <si>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</si>
  <si>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</si>
  <si>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</si>
  <si>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</si>
  <si>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</si>
  <si>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</si>
  <si>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</si>
  <si>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</si>
  <si>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</si>
  <si>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</si>
  <si>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</si>
  <si>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</si>
  <si>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</si>
  <si>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</si>
  <si>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</si>
  <si>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</si>
  <si>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</si>
  <si>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</si>
  <si>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</si>
  <si>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</si>
  <si>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</si>
  <si>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</si>
  <si>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</si>
  <si>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</si>
  <si>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</si>
  <si>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</si>
  <si>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</si>
  <si>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</si>
  <si>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</si>
  <si>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</si>
  <si>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</si>
  <si>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</si>
  <si>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</si>
  <si>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</si>
  <si>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</si>
  <si>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</si>
  <si>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</si>
  <si>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</si>
  <si>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</si>
  <si>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</si>
  <si>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</si>
  <si>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</si>
  <si>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</si>
  <si>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</si>
  <si>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</si>
  <si>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</si>
  <si>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</si>
  <si>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</si>
  <si>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</si>
  <si>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</si>
  <si>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</si>
  <si>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</si>
  <si>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</si>
  <si>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</si>
  <si>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</si>
  <si>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</si>
  <si>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</si>
  <si>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</si>
  <si>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</si>
  <si>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</si>
  <si>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</si>
  <si>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</si>
  <si>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</si>
  <si>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</si>
  <si>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</si>
  <si>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</si>
  <si>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</si>
  <si>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</si>
  <si>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</si>
  <si>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</si>
  <si>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</si>
  <si>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</si>
  <si>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</si>
  <si>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</si>
  <si>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</si>
  <si>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</si>
  <si>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</si>
  <si>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</si>
  <si>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</si>
  <si>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</si>
  <si>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</si>
  <si>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</si>
  <si>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</si>
  <si>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</si>
  <si>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</si>
  <si>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</si>
  <si>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</si>
  <si>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</si>
  <si>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</si>
  <si>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</si>
  <si>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</si>
  <si>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</si>
  <si>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</si>
  <si>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</si>
  <si>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</si>
  <si>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om_qfix</t>
  </si>
  <si>
    <t>Investment cost - Power</t>
  </si>
  <si>
    <t>Investment cost - Energy</t>
  </si>
  <si>
    <t>Operation cost - Power</t>
  </si>
  <si>
    <t>Operation cost - Energy</t>
  </si>
  <si>
    <t>Replacement cost</t>
  </si>
  <si>
    <t>Replacement interval</t>
  </si>
  <si>
    <t>End-of-life cost</t>
  </si>
  <si>
    <t>Discount rate</t>
  </si>
  <si>
    <t>Self-discharge</t>
  </si>
  <si>
    <t>Lifetime (100% DoD)</t>
  </si>
  <si>
    <t>Shelf life</t>
  </si>
  <si>
    <t>Response time</t>
  </si>
  <si>
    <t>Time degradation</t>
  </si>
  <si>
    <t>Cycle degradation</t>
  </si>
  <si>
    <t>Construction time</t>
  </si>
  <si>
    <t>Sources</t>
  </si>
  <si>
    <t>Note: Cycle refers to full equivalent charge-discharge cycles</t>
  </si>
  <si>
    <t>$/kW</t>
  </si>
  <si>
    <t>$/kWh</t>
  </si>
  <si>
    <t>$/kW-yr</t>
  </si>
  <si>
    <t>$/MWh</t>
  </si>
  <si>
    <t>cycles</t>
  </si>
  <si>
    <t>%</t>
  </si>
  <si>
    <t>%/day</t>
  </si>
  <si>
    <t>years</t>
  </si>
  <si>
    <t>seconds</t>
  </si>
  <si>
    <t>%/year</t>
  </si>
  <si>
    <t>%/cycle</t>
  </si>
  <si>
    <t>C_P</t>
  </si>
  <si>
    <t>C_E</t>
  </si>
  <si>
    <t>C_P-OM</t>
  </si>
  <si>
    <t>C_E-OM</t>
  </si>
  <si>
    <t>C_P-r</t>
  </si>
  <si>
    <t>Cyc_r</t>
  </si>
  <si>
    <t>F_EOL</t>
  </si>
  <si>
    <t>DR</t>
  </si>
  <si>
    <t>\eta_RT</t>
  </si>
  <si>
    <t>\eta_self,idle</t>
  </si>
  <si>
    <t>Cyc_life</t>
  </si>
  <si>
    <t>T_shelf</t>
  </si>
  <si>
    <t>T_deg</t>
  </si>
  <si>
    <t>Cyc_deg</t>
  </si>
  <si>
    <t>T_c</t>
  </si>
  <si>
    <t>Pumped hydro</t>
  </si>
  <si>
    <t>Compressed air</t>
  </si>
  <si>
    <t>Flywheel</t>
  </si>
  <si>
    <t>Lithium-ion</t>
  </si>
  <si>
    <t>Sodium-sulphur</t>
  </si>
  <si>
    <t>Lead-acid</t>
  </si>
  <si>
    <t>Vanadium redox-flow</t>
  </si>
  <si>
    <t>Hydrogen</t>
  </si>
  <si>
    <t>Supercapacitor</t>
  </si>
  <si>
    <t>Super-capacitor</t>
  </si>
  <si>
    <t>Std. Dev</t>
  </si>
  <si>
    <t>Round-trip efficiency</t>
  </si>
  <si>
    <t>&gt;10</t>
  </si>
  <si>
    <t>&lt;10</t>
  </si>
  <si>
    <t>1,7,12-15</t>
  </si>
  <si>
    <t>1,7,12-14,16,17</t>
  </si>
  <si>
    <t>1,3,7,12-14</t>
  </si>
  <si>
    <t>7,9,12,14,18</t>
  </si>
  <si>
    <t>1,7,9,13,14,18</t>
  </si>
  <si>
    <t>1,7,12-14,19,20</t>
  </si>
  <si>
    <t>1,7,9,13,14</t>
  </si>
  <si>
    <t>7,13,14,21,25</t>
  </si>
  <si>
    <t>7,12-14</t>
  </si>
  <si>
    <t>https://www.cell.com/cms/10.1016/j.joule.2018.12.008/attachment/564b76b2-6158-4029-8c5f-eb679653c7e1/mmc1</t>
  </si>
  <si>
    <t>O.Schmidt et al (2019), Projecting the Future Levelized Cost of Electricity Storage Technologies, Joule(3)1, p.81-100</t>
  </si>
  <si>
    <t>Table S4. Technology input parametersfor 2015 (standard deviation)</t>
  </si>
  <si>
    <t>Table S8. Investment costprojections relativeto 2015 with forecast uncertainty</t>
  </si>
  <si>
    <t>Comment</t>
  </si>
  <si>
    <t>Pumped Hydro</t>
  </si>
  <si>
    <t>Original</t>
  </si>
  <si>
    <t>std dev</t>
  </si>
  <si>
    <t>Same as pumped hydro</t>
  </si>
  <si>
    <t>Same as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</si>
</sst>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11" fillId="0" borderId="0" xfId="2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9" fontId="0" fillId="0" borderId="0" xfId="1" applyFont="1"/>
    <xf numFmtId="9" fontId="9" fillId="0" borderId="0" xfId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biomass_chp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feasgen_thermal!$D$130:$D$133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0.4</c:v>
                </c:pt>
                <c:pt idx="3">
                  <c:v>0</c:v>
                </c:pt>
              </c:numCache>
            </c:numRef>
          </c:xVal>
          <c:yVal>
            <c:numRef>
              <c:f>feasgen_thermal!$C$130:$C$133</c:f>
              <c:numCache>
                <c:formatCode>General</c:formatCode>
                <c:ptCount val="4"/>
                <c:pt idx="0">
                  <c:v>1</c:v>
                </c:pt>
                <c:pt idx="1">
                  <c:v>0.77500000000000002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C73-B01C-96116F10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89392"/>
        <c:axId val="1346366448"/>
      </c:scatterChart>
      <c:valAx>
        <c:axId val="10972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366448"/>
        <c:crosses val="autoZero"/>
        <c:crossBetween val="midCat"/>
      </c:valAx>
      <c:valAx>
        <c:axId val="13463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2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ng chp 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feasgen_thermal!$D$86:$D$89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8.74999999999998E-2</c:v>
                </c:pt>
                <c:pt idx="3">
                  <c:v>0</c:v>
                </c:pt>
              </c:numCache>
            </c:numRef>
          </c:xVal>
          <c:yVal>
            <c:numRef>
              <c:f>feasgen_thermal!$C$86:$C$89</c:f>
              <c:numCache>
                <c:formatCode>General</c:formatCode>
                <c:ptCount val="4"/>
                <c:pt idx="0">
                  <c:v>1</c:v>
                </c:pt>
                <c:pt idx="1">
                  <c:v>0.82499999999999996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4455-9A8C-A8FE319D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79440"/>
        <c:axId val="1346324432"/>
      </c:scatterChart>
      <c:valAx>
        <c:axId val="13461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324432"/>
        <c:crosses val="autoZero"/>
        <c:crossBetween val="midCat"/>
      </c:valAx>
      <c:valAx>
        <c:axId val="1346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1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99</xdr:row>
      <xdr:rowOff>90487</xdr:rowOff>
    </xdr:from>
    <xdr:to>
      <xdr:col>11</xdr:col>
      <xdr:colOff>266700</xdr:colOff>
      <xdr:row>113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5AEDF4-7D55-405D-920C-732FA437D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83</xdr:row>
      <xdr:rowOff>147637</xdr:rowOff>
    </xdr:from>
    <xdr:to>
      <xdr:col>11</xdr:col>
      <xdr:colOff>242887</xdr:colOff>
      <xdr:row>98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613A7B-BAB4-490D-941C-776C755C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ll.com/cms/10.1016/j.joule.2018.12.008/attachment/564b76b2-6158-4029-8c5f-eb679653c7e1/mmc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C37" sqref="C37:C38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7" customFormat="1" ht="30" x14ac:dyDescent="0.25">
      <c r="A1" s="15" t="s">
        <v>18</v>
      </c>
      <c r="B1" s="16" t="s">
        <v>19</v>
      </c>
      <c r="C1" s="16" t="s">
        <v>65</v>
      </c>
      <c r="D1" s="16" t="s">
        <v>144</v>
      </c>
      <c r="E1" s="16" t="s">
        <v>142</v>
      </c>
      <c r="F1" s="15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3">
        <f>feasgen_thermal!$C$10/feasgen_thermal!$D$11</f>
        <v>1.8181818181818181</v>
      </c>
      <c r="E4" s="13">
        <f>(feasgen_thermal!C10-feasgen_thermal!C11)/(feasgen_thermal!D10-feasgen_thermal!D11)</f>
        <v>-0.22727272727272727</v>
      </c>
      <c r="F4" s="14">
        <f>feasgen_thermal!$C$10/(feasgen_thermal!C11+feasgen_thermal!$D$11)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3">
        <f>feasgen_thermal!$C$18/feasgen_thermal!$D$19</f>
        <v>1.6666666666666667</v>
      </c>
      <c r="E6" s="13">
        <f>(feasgen_thermal!C18-feasgen_thermal!C19)/(feasgen_thermal!D18-feasgen_thermal!D19)</f>
        <v>-0.2</v>
      </c>
      <c r="F6" s="14">
        <f>feasgen_thermal!$C$18/(feasgen_thermal!C19+feasgen_thermal!$D$19)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3">
        <f>feasgen_thermal!$C$26/feasgen_thermal!$D$27</f>
        <v>1.8181818181818181</v>
      </c>
      <c r="E8" s="13">
        <f>(feasgen_thermal!C26-feasgen_thermal!C27)/(feasgen_thermal!D26-feasgen_thermal!D27)</f>
        <v>-0.22727272727272727</v>
      </c>
      <c r="F8" s="14">
        <f>feasgen_thermal!$C$26/(feasgen_thermal!C27+feasgen_thermal!$D$27)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3">
        <f>feasgen_thermal!$C$34/feasgen_thermal!$D$35</f>
        <v>1.7391304347826089</v>
      </c>
      <c r="E10" s="13">
        <f>(feasgen_thermal!C34-feasgen_thermal!C35)/(feasgen_thermal!D34-feasgen_thermal!D35)</f>
        <v>-0.21739130434782611</v>
      </c>
      <c r="F10" s="14">
        <f>feasgen_thermal!$C$34/(feasgen_thermal!C35+feasgen_thermal!$D$35)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3">
        <f>feasgen_thermal!$C$42/feasgen_thermal!$D$43</f>
        <v>1.6666666666666667</v>
      </c>
      <c r="E12" s="13">
        <f>(feasgen_thermal!C42-feasgen_thermal!C43)/(feasgen_thermal!D42-feasgen_thermal!D43)</f>
        <v>-0.2</v>
      </c>
      <c r="F12" s="14">
        <f>feasgen_thermal!$C$42/(feasgen_thermal!C43+feasgen_thermal!$D$43)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3">
        <f>feasgen_thermal!$C$54/feasgen_thermal!$D$55</f>
        <v>0.83333333333333337</v>
      </c>
      <c r="E15" s="13">
        <f>(feasgen_thermal!C54-feasgen_thermal!C55)/(feasgen_thermal!D54-feasgen_thermal!D55)</f>
        <v>-0.375</v>
      </c>
      <c r="F15" s="14">
        <f>feasgen_thermal!$C$54/(feasgen_thermal!C55+feasgen_thermal!$D$55)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3">
        <f>feasgen_thermal!$C$62/feasgen_thermal!$D$63</f>
        <v>0.8</v>
      </c>
      <c r="E17" s="13">
        <f>(feasgen_thermal!C62-feasgen_thermal!C63)/(feasgen_thermal!D62-feasgen_thermal!D63)</f>
        <v>-0.3</v>
      </c>
      <c r="F17" s="14">
        <f>feasgen_thermal!$C$62/(feasgen_thermal!C63+feasgen_thermal!$D$63)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3">
        <f>feasgen_thermal!$C$70/feasgen_thermal!$D$71</f>
        <v>0.86956521739130443</v>
      </c>
      <c r="E19" s="13">
        <f>(feasgen_thermal!C70-feasgen_thermal!C71)/(feasgen_thermal!D70-feasgen_thermal!D71)</f>
        <v>-0.28695652173913044</v>
      </c>
      <c r="F19" s="14">
        <f>feasgen_thermal!$C$70/(feasgen_thermal!C71+feasgen_thermal!$D$71)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3">
        <f>feasgen_thermal!$C$78/feasgen_thermal!$D$79</f>
        <v>2</v>
      </c>
      <c r="E21" s="13">
        <f>(feasgen_thermal!C78-feasgen_thermal!C79)/(feasgen_thermal!D78-feasgen_thermal!D79)</f>
        <v>-0.35000000000000009</v>
      </c>
      <c r="F21" s="14">
        <f>feasgen_thermal!$C$78/(feasgen_thermal!C79+feasgen_thermal!$D$79)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3">
        <f>feasgen_thermal!$C$86/feasgen_thermal!$D$87</f>
        <v>1.3333333333333333</v>
      </c>
      <c r="E23" s="13">
        <f>(feasgen_thermal!C86-feasgen_thermal!C87)/(feasgen_thermal!D86-feasgen_thermal!D87)</f>
        <v>-0.23333333333333339</v>
      </c>
      <c r="F23" s="14">
        <f>feasgen_thermal!$C$86/(feasgen_thermal!C87+feasgen_thermal!$D$87)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3">
        <f>feasgen_thermal!$C$94/feasgen_thermal!$D$95</f>
        <v>1.3333333333333333</v>
      </c>
      <c r="E25" s="13">
        <f>(feasgen_thermal!C94-feasgen_thermal!C95)/(feasgen_thermal!D94-feasgen_thermal!D95)</f>
        <v>-0.79999999999999993</v>
      </c>
      <c r="F25" s="14">
        <f>feasgen_thermal!$C$94/(feasgen_thermal!C95+feasgen_thermal!$D$95)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3">
        <f>feasgen_thermal!$C$106/feasgen_thermal!$D$107</f>
        <v>1.25</v>
      </c>
      <c r="E28" s="13">
        <f>(feasgen_thermal!C106-feasgen_thermal!C107)/(feasgen_thermal!D106-feasgen_thermal!D107)</f>
        <v>-0.43749999999999994</v>
      </c>
      <c r="F28" s="14">
        <f>feasgen_thermal!$C$106/(feasgen_thermal!C107+feasgen_thermal!$D$107)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3">
        <f>feasgen_thermal!$C$114/feasgen_thermal!$D$115</f>
        <v>1</v>
      </c>
      <c r="E30" s="13">
        <f>(feasgen_thermal!C114-feasgen_thermal!C115)/(feasgen_thermal!D114-feasgen_thermal!D115)</f>
        <v>-0.4</v>
      </c>
      <c r="F30" s="14">
        <f>feasgen_thermal!$C$114/(feasgen_thermal!C115+feasgen_thermal!$D$115)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3">
        <f>feasgen_thermal!$C$122/feasgen_thermal!$D$123</f>
        <v>1.7391304347826089</v>
      </c>
      <c r="E32" s="13">
        <f>(feasgen_thermal!C122-feasgen_thermal!C123)/(feasgen_thermal!D122-feasgen_thermal!D123)</f>
        <v>-0.26086956521739135</v>
      </c>
      <c r="F32" s="14">
        <f>feasgen_thermal!$C$122/(feasgen_thermal!C123+feasgen_thermal!$D$123)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3">
        <f>feasgen_thermal!$C$130/feasgen_thermal!$D$131</f>
        <v>1.5384615384615383</v>
      </c>
      <c r="E38" s="13">
        <f>(feasgen_thermal!C130-feasgen_thermal!C131)/(feasgen_thermal!D130-feasgen_thermal!D131)</f>
        <v>-0.34615384615384609</v>
      </c>
      <c r="F38" s="14">
        <f>feasgen_thermal!$C$130/(feasgen_thermal!C131+feasgen_thermal!$D$131)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C26" sqref="C26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128</v>
      </c>
      <c r="B3">
        <v>9</v>
      </c>
      <c r="C3">
        <v>1</v>
      </c>
    </row>
    <row r="4" spans="1:3" x14ac:dyDescent="0.25">
      <c r="A4" t="s">
        <v>129</v>
      </c>
      <c r="B4">
        <v>9</v>
      </c>
      <c r="C4">
        <v>1</v>
      </c>
    </row>
    <row r="5" spans="1:3" x14ac:dyDescent="0.25">
      <c r="A5" t="s">
        <v>130</v>
      </c>
      <c r="B5">
        <v>3</v>
      </c>
      <c r="C5">
        <v>1</v>
      </c>
    </row>
    <row r="6" spans="1:3" x14ac:dyDescent="0.25">
      <c r="A6" t="s">
        <v>131</v>
      </c>
      <c r="B6">
        <v>3</v>
      </c>
      <c r="C6">
        <v>1</v>
      </c>
    </row>
    <row r="7" spans="1:3" x14ac:dyDescent="0.25">
      <c r="A7" t="s">
        <v>132</v>
      </c>
      <c r="B7">
        <v>0</v>
      </c>
      <c r="C7">
        <v>0</v>
      </c>
    </row>
    <row r="8" spans="1:3" x14ac:dyDescent="0.25">
      <c r="A8" t="s">
        <v>133</v>
      </c>
      <c r="B8">
        <v>3</v>
      </c>
      <c r="C8">
        <v>1</v>
      </c>
    </row>
    <row r="9" spans="1:3" x14ac:dyDescent="0.25">
      <c r="A9" t="s">
        <v>134</v>
      </c>
      <c r="B9">
        <v>0</v>
      </c>
      <c r="C9">
        <v>0</v>
      </c>
    </row>
    <row r="10" spans="1:3" x14ac:dyDescent="0.25">
      <c r="A10" t="s">
        <v>135</v>
      </c>
      <c r="B10">
        <v>0</v>
      </c>
      <c r="C10">
        <v>0</v>
      </c>
    </row>
    <row r="11" spans="1:3" x14ac:dyDescent="0.25">
      <c r="A11" t="s">
        <v>136</v>
      </c>
      <c r="B11">
        <v>0</v>
      </c>
      <c r="C11">
        <v>0</v>
      </c>
    </row>
    <row r="12" spans="1:3" x14ac:dyDescent="0.25">
      <c r="A12" t="s">
        <v>137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1AC4-5993-4CBB-AFD8-246E08219F3A}">
  <dimension ref="A1:L3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baseColWidth="10" defaultRowHeight="15" x14ac:dyDescent="0.25"/>
  <cols>
    <col min="1" max="1" width="23" bestFit="1" customWidth="1"/>
    <col min="3" max="3" width="13" bestFit="1" customWidth="1"/>
  </cols>
  <sheetData>
    <row r="1" spans="1:12" x14ac:dyDescent="0.25">
      <c r="A1" t="s">
        <v>214</v>
      </c>
    </row>
    <row r="2" spans="1:12" s="16" customFormat="1" ht="30" x14ac:dyDescent="0.25">
      <c r="D2" s="16" t="s">
        <v>189</v>
      </c>
      <c r="E2" s="16" t="s">
        <v>190</v>
      </c>
      <c r="F2" s="16" t="s">
        <v>191</v>
      </c>
      <c r="G2" s="16" t="s">
        <v>192</v>
      </c>
      <c r="H2" s="16" t="s">
        <v>193</v>
      </c>
      <c r="I2" s="16" t="s">
        <v>194</v>
      </c>
      <c r="J2" s="16" t="s">
        <v>195</v>
      </c>
      <c r="K2" s="16" t="s">
        <v>196</v>
      </c>
      <c r="L2" s="16" t="s">
        <v>198</v>
      </c>
    </row>
    <row r="3" spans="1:12" x14ac:dyDescent="0.25">
      <c r="A3" s="21" t="s">
        <v>146</v>
      </c>
      <c r="B3" s="21" t="s">
        <v>163</v>
      </c>
      <c r="C3" t="s">
        <v>174</v>
      </c>
      <c r="D3">
        <v>1129</v>
      </c>
      <c r="E3">
        <v>871</v>
      </c>
      <c r="F3">
        <v>641</v>
      </c>
      <c r="G3">
        <v>678</v>
      </c>
      <c r="H3">
        <v>657</v>
      </c>
      <c r="I3">
        <v>675</v>
      </c>
      <c r="J3">
        <v>829</v>
      </c>
      <c r="K3">
        <v>5417</v>
      </c>
      <c r="L3">
        <v>296</v>
      </c>
    </row>
    <row r="4" spans="1:12" x14ac:dyDescent="0.25">
      <c r="A4" s="21"/>
      <c r="B4" s="21"/>
      <c r="C4" t="s">
        <v>199</v>
      </c>
      <c r="D4" s="22">
        <v>0.45</v>
      </c>
      <c r="E4" s="22">
        <v>0.35</v>
      </c>
      <c r="F4" s="22">
        <v>0.17</v>
      </c>
      <c r="G4" s="22">
        <v>0.17</v>
      </c>
      <c r="H4" s="22">
        <v>0.27</v>
      </c>
      <c r="I4" s="22">
        <v>0.23</v>
      </c>
      <c r="J4" s="22">
        <v>0.21</v>
      </c>
      <c r="K4" s="22">
        <v>0.48</v>
      </c>
      <c r="L4" s="22">
        <v>0.31</v>
      </c>
    </row>
    <row r="5" spans="1:12" x14ac:dyDescent="0.25">
      <c r="A5" s="21" t="s">
        <v>147</v>
      </c>
      <c r="B5" s="21" t="s">
        <v>164</v>
      </c>
      <c r="C5" t="s">
        <v>175</v>
      </c>
      <c r="D5">
        <v>80</v>
      </c>
      <c r="E5">
        <v>39</v>
      </c>
      <c r="F5">
        <v>5399</v>
      </c>
      <c r="G5">
        <v>802</v>
      </c>
      <c r="H5">
        <v>738</v>
      </c>
      <c r="I5">
        <v>471</v>
      </c>
      <c r="J5">
        <v>760</v>
      </c>
      <c r="K5">
        <v>31</v>
      </c>
      <c r="L5">
        <v>13560</v>
      </c>
    </row>
    <row r="6" spans="1:12" x14ac:dyDescent="0.25">
      <c r="A6" s="21"/>
      <c r="B6" s="21"/>
      <c r="C6" t="s">
        <v>199</v>
      </c>
      <c r="D6" s="22">
        <v>0.63</v>
      </c>
      <c r="E6" s="22">
        <v>0.57999999999999996</v>
      </c>
      <c r="F6" s="22">
        <v>0.67</v>
      </c>
      <c r="G6" s="22">
        <v>0.24</v>
      </c>
      <c r="H6" s="22">
        <v>0.12</v>
      </c>
      <c r="I6" s="22">
        <v>0.38</v>
      </c>
      <c r="J6" s="22">
        <v>0.17</v>
      </c>
      <c r="K6" s="22">
        <v>0.6</v>
      </c>
      <c r="L6" s="22">
        <v>0.19</v>
      </c>
    </row>
    <row r="7" spans="1:12" x14ac:dyDescent="0.25">
      <c r="A7" s="21" t="s">
        <v>148</v>
      </c>
      <c r="B7" s="21" t="s">
        <v>165</v>
      </c>
      <c r="C7" t="s">
        <v>176</v>
      </c>
      <c r="D7">
        <v>8</v>
      </c>
      <c r="E7">
        <v>4</v>
      </c>
      <c r="F7">
        <v>7</v>
      </c>
      <c r="G7">
        <v>10</v>
      </c>
      <c r="H7">
        <v>11</v>
      </c>
      <c r="I7">
        <v>8</v>
      </c>
      <c r="J7">
        <v>12</v>
      </c>
      <c r="K7">
        <v>46</v>
      </c>
      <c r="L7">
        <v>0</v>
      </c>
    </row>
    <row r="8" spans="1:12" x14ac:dyDescent="0.25">
      <c r="A8" s="21"/>
      <c r="B8" s="21"/>
      <c r="C8" t="s">
        <v>199</v>
      </c>
      <c r="D8" s="22">
        <v>0.26</v>
      </c>
      <c r="E8" s="22">
        <v>0.23</v>
      </c>
      <c r="F8" s="22">
        <v>0.08</v>
      </c>
      <c r="G8" s="22">
        <v>0.35</v>
      </c>
      <c r="H8" s="22">
        <v>0.5</v>
      </c>
      <c r="I8" s="22">
        <v>0.31</v>
      </c>
      <c r="J8" s="22">
        <v>0.52</v>
      </c>
      <c r="K8" s="22">
        <v>0.3</v>
      </c>
      <c r="L8" s="22">
        <v>0</v>
      </c>
    </row>
    <row r="9" spans="1:12" x14ac:dyDescent="0.25">
      <c r="A9" s="21" t="s">
        <v>149</v>
      </c>
      <c r="B9" s="21" t="s">
        <v>166</v>
      </c>
      <c r="C9" t="s">
        <v>177</v>
      </c>
      <c r="D9">
        <v>1</v>
      </c>
      <c r="E9">
        <v>4</v>
      </c>
      <c r="F9">
        <v>2</v>
      </c>
      <c r="G9">
        <v>3</v>
      </c>
      <c r="H9">
        <v>3</v>
      </c>
      <c r="I9">
        <v>1</v>
      </c>
      <c r="J9">
        <v>1</v>
      </c>
      <c r="K9">
        <v>0</v>
      </c>
      <c r="L9">
        <v>0</v>
      </c>
    </row>
    <row r="10" spans="1:12" x14ac:dyDescent="0.25">
      <c r="A10" s="21"/>
      <c r="B10" s="21"/>
      <c r="C10" t="s">
        <v>199</v>
      </c>
      <c r="D10" s="22">
        <v>0.6</v>
      </c>
      <c r="E10" s="22">
        <v>0.6</v>
      </c>
      <c r="F10" s="22">
        <v>0.6</v>
      </c>
      <c r="G10" s="22">
        <v>0.6</v>
      </c>
      <c r="H10" s="22">
        <v>0.6</v>
      </c>
      <c r="I10" s="22">
        <v>0.6</v>
      </c>
      <c r="J10" s="22">
        <v>0.6</v>
      </c>
      <c r="K10" s="22">
        <v>0.6</v>
      </c>
      <c r="L10" s="22">
        <v>0.6</v>
      </c>
    </row>
    <row r="11" spans="1:12" x14ac:dyDescent="0.25">
      <c r="A11" s="21" t="s">
        <v>150</v>
      </c>
      <c r="B11" s="21" t="s">
        <v>163</v>
      </c>
      <c r="C11" t="s">
        <v>178</v>
      </c>
      <c r="D11">
        <v>116</v>
      </c>
      <c r="E11">
        <v>93</v>
      </c>
      <c r="F11">
        <v>199</v>
      </c>
      <c r="G11">
        <v>0</v>
      </c>
      <c r="H11">
        <v>0</v>
      </c>
      <c r="I11">
        <v>0</v>
      </c>
      <c r="J11">
        <v>0</v>
      </c>
      <c r="K11">
        <v>1637</v>
      </c>
      <c r="L11">
        <v>0</v>
      </c>
    </row>
    <row r="12" spans="1:12" x14ac:dyDescent="0.25">
      <c r="A12" s="21"/>
      <c r="B12" s="21"/>
      <c r="C12" t="s">
        <v>199</v>
      </c>
      <c r="D12" s="22">
        <v>0.05</v>
      </c>
      <c r="E12" s="22">
        <v>0.05</v>
      </c>
      <c r="F12" s="22">
        <v>0.44</v>
      </c>
      <c r="G12" s="22">
        <v>0</v>
      </c>
      <c r="H12" s="22">
        <v>0</v>
      </c>
      <c r="I12" s="22">
        <v>0</v>
      </c>
      <c r="J12" s="22">
        <v>0</v>
      </c>
      <c r="K12" s="22">
        <v>0.48</v>
      </c>
      <c r="L12" s="22">
        <v>0</v>
      </c>
    </row>
    <row r="13" spans="1:12" x14ac:dyDescent="0.25">
      <c r="A13" s="23" t="s">
        <v>151</v>
      </c>
      <c r="B13" s="23" t="s">
        <v>167</v>
      </c>
      <c r="C13" t="s">
        <v>179</v>
      </c>
      <c r="D13">
        <v>7300</v>
      </c>
      <c r="E13">
        <v>1460</v>
      </c>
      <c r="F13">
        <v>22500</v>
      </c>
      <c r="G13">
        <v>3250</v>
      </c>
      <c r="H13">
        <v>4098</v>
      </c>
      <c r="I13">
        <v>1225</v>
      </c>
      <c r="J13">
        <v>8272</v>
      </c>
      <c r="K13">
        <v>6388</v>
      </c>
      <c r="L13">
        <v>69320</v>
      </c>
    </row>
    <row r="14" spans="1:12" x14ac:dyDescent="0.25">
      <c r="A14" s="23" t="s">
        <v>152</v>
      </c>
      <c r="B14" s="23" t="s">
        <v>168</v>
      </c>
      <c r="C14" t="s">
        <v>180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x14ac:dyDescent="0.25">
      <c r="A15" s="23" t="s">
        <v>153</v>
      </c>
      <c r="B15" s="23" t="s">
        <v>168</v>
      </c>
      <c r="C15" t="s">
        <v>181</v>
      </c>
      <c r="D15">
        <v>0.08</v>
      </c>
      <c r="E15">
        <v>0.08</v>
      </c>
      <c r="F15">
        <v>0.08</v>
      </c>
      <c r="G15">
        <v>0.08</v>
      </c>
      <c r="H15">
        <v>0.08</v>
      </c>
      <c r="I15">
        <v>0.08</v>
      </c>
      <c r="J15">
        <v>0.08</v>
      </c>
      <c r="K15">
        <v>0.08</v>
      </c>
      <c r="L15">
        <v>0.08</v>
      </c>
    </row>
    <row r="16" spans="1:12" x14ac:dyDescent="0.25">
      <c r="A16" s="21" t="s">
        <v>200</v>
      </c>
      <c r="B16" s="21" t="s">
        <v>168</v>
      </c>
      <c r="C16" t="s">
        <v>182</v>
      </c>
      <c r="D16">
        <v>0.78</v>
      </c>
      <c r="E16">
        <v>0.44</v>
      </c>
      <c r="F16">
        <v>0.88</v>
      </c>
      <c r="G16">
        <v>0.86</v>
      </c>
      <c r="H16">
        <v>0.81</v>
      </c>
      <c r="I16">
        <v>0.84</v>
      </c>
      <c r="J16">
        <v>0.73</v>
      </c>
      <c r="K16">
        <v>0.4</v>
      </c>
      <c r="L16">
        <v>0.91</v>
      </c>
    </row>
    <row r="17" spans="1:12" x14ac:dyDescent="0.25">
      <c r="A17" s="21"/>
      <c r="B17" s="21"/>
      <c r="C17" t="s">
        <v>199</v>
      </c>
      <c r="D17" s="22">
        <v>0.09</v>
      </c>
      <c r="E17" s="22">
        <v>0.16</v>
      </c>
      <c r="F17" s="22">
        <v>0.03</v>
      </c>
      <c r="G17" s="22">
        <v>7.0000000000000007E-2</v>
      </c>
      <c r="H17" s="22">
        <v>0.06</v>
      </c>
      <c r="I17" s="22">
        <v>0</v>
      </c>
      <c r="J17" s="22">
        <v>0.09</v>
      </c>
      <c r="K17" s="22">
        <v>0.13</v>
      </c>
      <c r="L17" s="22">
        <v>0.06</v>
      </c>
    </row>
    <row r="18" spans="1:12" x14ac:dyDescent="0.25">
      <c r="A18" s="23" t="s">
        <v>154</v>
      </c>
      <c r="B18" s="23" t="s">
        <v>169</v>
      </c>
      <c r="C18" t="s">
        <v>183</v>
      </c>
      <c r="D18">
        <v>0</v>
      </c>
      <c r="E18">
        <v>0</v>
      </c>
      <c r="F18">
        <v>4.8</v>
      </c>
      <c r="G18">
        <v>0</v>
      </c>
      <c r="H18">
        <v>0.2</v>
      </c>
      <c r="I18">
        <v>0</v>
      </c>
      <c r="J18">
        <v>0</v>
      </c>
      <c r="K18">
        <v>0.01</v>
      </c>
      <c r="L18">
        <v>0.3</v>
      </c>
    </row>
    <row r="19" spans="1:12" x14ac:dyDescent="0.25">
      <c r="A19" s="21" t="s">
        <v>155</v>
      </c>
      <c r="B19" s="21" t="s">
        <v>167</v>
      </c>
      <c r="C19" t="s">
        <v>184</v>
      </c>
      <c r="D19">
        <v>33250</v>
      </c>
      <c r="E19">
        <v>16250</v>
      </c>
      <c r="F19">
        <v>143402</v>
      </c>
      <c r="G19">
        <v>3250</v>
      </c>
      <c r="H19">
        <v>4098</v>
      </c>
      <c r="I19">
        <v>1225</v>
      </c>
      <c r="J19">
        <v>8272</v>
      </c>
      <c r="K19">
        <v>20000</v>
      </c>
      <c r="L19">
        <v>300000</v>
      </c>
    </row>
    <row r="20" spans="1:12" x14ac:dyDescent="0.25">
      <c r="A20" s="21"/>
      <c r="B20" s="21"/>
      <c r="C20" t="s">
        <v>199</v>
      </c>
      <c r="D20" s="22">
        <v>0.43</v>
      </c>
      <c r="E20" s="22">
        <v>0.2</v>
      </c>
      <c r="F20" s="22">
        <v>0.3</v>
      </c>
      <c r="G20" s="22">
        <v>0.38</v>
      </c>
      <c r="H20" s="22">
        <v>0.28999999999999998</v>
      </c>
      <c r="I20" s="22">
        <v>0.35</v>
      </c>
      <c r="J20" s="22">
        <v>0.13</v>
      </c>
      <c r="K20" s="22">
        <v>0</v>
      </c>
      <c r="L20" s="22">
        <v>0.67</v>
      </c>
    </row>
    <row r="21" spans="1:12" x14ac:dyDescent="0.25">
      <c r="A21" s="21" t="s">
        <v>156</v>
      </c>
      <c r="B21" s="21" t="s">
        <v>170</v>
      </c>
      <c r="C21" t="s">
        <v>185</v>
      </c>
      <c r="D21">
        <v>55</v>
      </c>
      <c r="E21">
        <v>30</v>
      </c>
      <c r="F21">
        <v>18</v>
      </c>
      <c r="G21">
        <v>13</v>
      </c>
      <c r="H21">
        <v>14</v>
      </c>
      <c r="I21">
        <v>10</v>
      </c>
      <c r="J21">
        <v>13</v>
      </c>
      <c r="K21">
        <v>18</v>
      </c>
      <c r="L21">
        <v>14</v>
      </c>
    </row>
    <row r="22" spans="1:12" x14ac:dyDescent="0.25">
      <c r="A22" s="21"/>
      <c r="B22" s="21"/>
      <c r="C22" t="s">
        <v>199</v>
      </c>
      <c r="D22" s="22">
        <v>0.09</v>
      </c>
      <c r="E22" s="22">
        <v>0.33</v>
      </c>
      <c r="F22" s="22">
        <v>0.14000000000000001</v>
      </c>
      <c r="G22" s="22">
        <v>0.38</v>
      </c>
      <c r="H22" s="22">
        <v>0.2</v>
      </c>
      <c r="I22" s="22">
        <v>0.5</v>
      </c>
      <c r="J22" s="22">
        <v>0.2</v>
      </c>
      <c r="K22" s="22">
        <v>0.14000000000000001</v>
      </c>
      <c r="L22" s="22">
        <v>0.33</v>
      </c>
    </row>
    <row r="23" spans="1:12" x14ac:dyDescent="0.25">
      <c r="A23" s="23" t="s">
        <v>157</v>
      </c>
      <c r="B23" s="23" t="s">
        <v>171</v>
      </c>
      <c r="D23" t="s">
        <v>201</v>
      </c>
      <c r="E23" t="s">
        <v>201</v>
      </c>
      <c r="F23" t="s">
        <v>202</v>
      </c>
      <c r="G23" t="s">
        <v>202</v>
      </c>
      <c r="H23" t="s">
        <v>202</v>
      </c>
      <c r="I23" t="s">
        <v>202</v>
      </c>
      <c r="J23" t="s">
        <v>202</v>
      </c>
      <c r="K23" t="s">
        <v>202</v>
      </c>
      <c r="L23" t="s">
        <v>202</v>
      </c>
    </row>
    <row r="24" spans="1:12" x14ac:dyDescent="0.25">
      <c r="A24" s="23" t="s">
        <v>158</v>
      </c>
      <c r="B24" s="23" t="s">
        <v>172</v>
      </c>
      <c r="C24" t="s">
        <v>186</v>
      </c>
      <c r="D24" s="5">
        <v>0.4</v>
      </c>
      <c r="E24" s="5">
        <v>0.7</v>
      </c>
      <c r="F24" s="5">
        <v>1.3</v>
      </c>
      <c r="G24" s="5">
        <v>1.7</v>
      </c>
      <c r="H24" s="5">
        <v>1.6</v>
      </c>
      <c r="I24" s="5">
        <v>2.2000000000000002</v>
      </c>
      <c r="J24" s="5">
        <v>1.9</v>
      </c>
      <c r="K24" s="5">
        <v>1.3</v>
      </c>
      <c r="L24" s="5">
        <v>1.6</v>
      </c>
    </row>
    <row r="25" spans="1:12" x14ac:dyDescent="0.25">
      <c r="A25" s="23" t="s">
        <v>159</v>
      </c>
      <c r="B25" s="23" t="s">
        <v>173</v>
      </c>
      <c r="C25" t="s">
        <v>187</v>
      </c>
      <c r="D25">
        <v>6.9999999999999999E-4</v>
      </c>
      <c r="E25">
        <v>1.4E-3</v>
      </c>
      <c r="F25">
        <v>2.0000000000000001E-4</v>
      </c>
      <c r="G25">
        <v>6.8999999999999999E-3</v>
      </c>
      <c r="H25">
        <v>5.4000000000000003E-3</v>
      </c>
      <c r="I25">
        <v>1.8200000000000001E-2</v>
      </c>
      <c r="J25">
        <v>2.7000000000000001E-3</v>
      </c>
      <c r="K25">
        <v>1.1000000000000001E-3</v>
      </c>
      <c r="L25">
        <v>1E-4</v>
      </c>
    </row>
    <row r="26" spans="1:12" x14ac:dyDescent="0.25">
      <c r="A26" s="23" t="s">
        <v>160</v>
      </c>
      <c r="B26" s="23" t="s">
        <v>170</v>
      </c>
      <c r="C26" t="s">
        <v>188</v>
      </c>
      <c r="D26">
        <v>3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5">
      <c r="A27" t="s">
        <v>161</v>
      </c>
      <c r="D27" t="s">
        <v>203</v>
      </c>
      <c r="E27" t="s">
        <v>204</v>
      </c>
      <c r="F27" t="s">
        <v>205</v>
      </c>
      <c r="G27" t="s">
        <v>206</v>
      </c>
      <c r="H27" t="s">
        <v>207</v>
      </c>
      <c r="I27" t="s">
        <v>208</v>
      </c>
      <c r="J27" t="s">
        <v>209</v>
      </c>
      <c r="K27" t="s">
        <v>210</v>
      </c>
      <c r="L27" t="s">
        <v>211</v>
      </c>
    </row>
    <row r="29" spans="1:12" x14ac:dyDescent="0.25">
      <c r="A29" t="s">
        <v>162</v>
      </c>
    </row>
    <row r="32" spans="1:12" x14ac:dyDescent="0.25">
      <c r="A32" t="s">
        <v>213</v>
      </c>
    </row>
    <row r="33" spans="1:1" x14ac:dyDescent="0.25">
      <c r="A33" s="24" t="s">
        <v>212</v>
      </c>
    </row>
  </sheetData>
  <mergeCells count="16">
    <mergeCell ref="B16:B17"/>
    <mergeCell ref="B19:B20"/>
    <mergeCell ref="B21:B22"/>
    <mergeCell ref="B3:B4"/>
    <mergeCell ref="B5:B6"/>
    <mergeCell ref="B7:B8"/>
    <mergeCell ref="B9:B10"/>
    <mergeCell ref="B11:B12"/>
    <mergeCell ref="A16:A17"/>
    <mergeCell ref="A19:A20"/>
    <mergeCell ref="A21:A22"/>
    <mergeCell ref="A3:A4"/>
    <mergeCell ref="A5:A6"/>
    <mergeCell ref="A7:A8"/>
    <mergeCell ref="A9:A10"/>
    <mergeCell ref="A11:A12"/>
  </mergeCells>
  <phoneticPr fontId="10" type="noConversion"/>
  <hyperlinks>
    <hyperlink ref="A33" r:id="rId1" xr:uid="{E9ADB9E3-A02F-411E-A63B-762726BCB530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F6A-17A4-4C18-B115-624ED0030CAC}">
  <dimension ref="A1:J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9" sqref="E29"/>
    </sheetView>
  </sheetViews>
  <sheetFormatPr baseColWidth="10" defaultRowHeight="15" x14ac:dyDescent="0.25"/>
  <cols>
    <col min="1" max="1" width="20.5703125" customWidth="1"/>
    <col min="10" max="10" width="15" style="17" customWidth="1"/>
  </cols>
  <sheetData>
    <row r="1" spans="1:10" x14ac:dyDescent="0.25">
      <c r="A1" t="s">
        <v>215</v>
      </c>
    </row>
    <row r="2" spans="1:10" s="2" customFormat="1" x14ac:dyDescent="0.25"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J2" s="16" t="s">
        <v>216</v>
      </c>
    </row>
    <row r="3" spans="1:10" x14ac:dyDescent="0.25">
      <c r="A3" t="s">
        <v>217</v>
      </c>
      <c r="B3" s="27">
        <v>1</v>
      </c>
      <c r="C3" s="27">
        <v>1</v>
      </c>
      <c r="D3" s="27">
        <v>1</v>
      </c>
      <c r="E3" s="27">
        <v>1</v>
      </c>
      <c r="F3" s="27">
        <v>1.01</v>
      </c>
      <c r="G3" s="27">
        <v>1.01</v>
      </c>
      <c r="H3" s="27">
        <v>1.02</v>
      </c>
      <c r="I3" s="27">
        <v>1.02</v>
      </c>
      <c r="J3" s="26" t="s">
        <v>218</v>
      </c>
    </row>
    <row r="4" spans="1:10" x14ac:dyDescent="0.25">
      <c r="A4" s="25" t="s">
        <v>219</v>
      </c>
      <c r="B4" s="28">
        <v>0</v>
      </c>
      <c r="C4" s="28">
        <v>0</v>
      </c>
      <c r="D4" s="28">
        <v>0.01</v>
      </c>
      <c r="E4" s="28">
        <v>0.03</v>
      </c>
      <c r="F4" s="28">
        <v>0.06</v>
      </c>
      <c r="G4" s="28">
        <v>0.08</v>
      </c>
      <c r="H4" s="28">
        <v>0.1</v>
      </c>
      <c r="I4" s="28">
        <v>0.12</v>
      </c>
      <c r="J4" s="26"/>
    </row>
    <row r="5" spans="1:10" x14ac:dyDescent="0.25">
      <c r="A5" t="s">
        <v>190</v>
      </c>
      <c r="B5" s="27">
        <v>1</v>
      </c>
      <c r="C5" s="27">
        <v>1</v>
      </c>
      <c r="D5" s="27">
        <v>1</v>
      </c>
      <c r="E5" s="27">
        <v>1</v>
      </c>
      <c r="F5" s="27">
        <v>1.01</v>
      </c>
      <c r="G5" s="27">
        <v>1.01</v>
      </c>
      <c r="H5" s="27">
        <v>1.02</v>
      </c>
      <c r="I5" s="27">
        <v>1.02</v>
      </c>
      <c r="J5" s="26" t="s">
        <v>220</v>
      </c>
    </row>
    <row r="6" spans="1:10" x14ac:dyDescent="0.25">
      <c r="A6" s="25" t="s">
        <v>219</v>
      </c>
      <c r="B6" s="28">
        <v>0</v>
      </c>
      <c r="C6" s="28">
        <v>0</v>
      </c>
      <c r="D6" s="28">
        <v>0.01</v>
      </c>
      <c r="E6" s="28">
        <v>0.03</v>
      </c>
      <c r="F6" s="28">
        <v>0.06</v>
      </c>
      <c r="G6" s="28">
        <v>0.08</v>
      </c>
      <c r="H6" s="28">
        <v>0.1</v>
      </c>
      <c r="I6" s="28">
        <v>0.12</v>
      </c>
      <c r="J6" s="26"/>
    </row>
    <row r="7" spans="1:10" x14ac:dyDescent="0.25">
      <c r="A7" t="s">
        <v>191</v>
      </c>
      <c r="B7" s="27">
        <v>1</v>
      </c>
      <c r="C7" s="27">
        <v>0.84</v>
      </c>
      <c r="D7" s="27">
        <v>0.66</v>
      </c>
      <c r="E7" s="27">
        <v>0.53</v>
      </c>
      <c r="F7" s="27">
        <v>0.44</v>
      </c>
      <c r="G7" s="27">
        <v>0.39</v>
      </c>
      <c r="H7" s="27">
        <v>0.34</v>
      </c>
      <c r="I7" s="27">
        <v>0.33</v>
      </c>
      <c r="J7" s="26" t="s">
        <v>221</v>
      </c>
    </row>
    <row r="8" spans="1:10" x14ac:dyDescent="0.25">
      <c r="A8" s="25" t="s">
        <v>219</v>
      </c>
      <c r="B8" s="28">
        <v>0</v>
      </c>
      <c r="C8" s="28">
        <v>0.03</v>
      </c>
      <c r="D8" s="28">
        <v>0.06</v>
      </c>
      <c r="E8" s="28">
        <v>0.08</v>
      </c>
      <c r="F8" s="28">
        <v>0.1</v>
      </c>
      <c r="G8" s="28">
        <v>0.11</v>
      </c>
      <c r="H8" s="28">
        <v>0.1</v>
      </c>
      <c r="I8" s="28">
        <v>0.1</v>
      </c>
      <c r="J8" s="26"/>
    </row>
    <row r="9" spans="1:10" x14ac:dyDescent="0.25">
      <c r="A9" t="s">
        <v>192</v>
      </c>
      <c r="B9" s="27">
        <v>1</v>
      </c>
      <c r="C9" s="27">
        <v>0.55000000000000004</v>
      </c>
      <c r="D9" s="27">
        <v>0.34</v>
      </c>
      <c r="E9" s="27">
        <v>0.23</v>
      </c>
      <c r="F9" s="27">
        <v>0.18</v>
      </c>
      <c r="G9" s="27">
        <v>0.16</v>
      </c>
      <c r="H9" s="27">
        <v>0.15</v>
      </c>
      <c r="I9" s="27">
        <v>0.14000000000000001</v>
      </c>
      <c r="J9" s="26" t="s">
        <v>218</v>
      </c>
    </row>
    <row r="10" spans="1:10" x14ac:dyDescent="0.25">
      <c r="A10" s="25" t="s">
        <v>219</v>
      </c>
      <c r="B10" s="28">
        <v>0</v>
      </c>
      <c r="C10" s="28">
        <v>0.12</v>
      </c>
      <c r="D10" s="28">
        <v>0.14000000000000001</v>
      </c>
      <c r="E10" s="28">
        <v>0.13</v>
      </c>
      <c r="F10" s="28">
        <v>0.12</v>
      </c>
      <c r="G10" s="28">
        <v>0.1</v>
      </c>
      <c r="H10" s="28">
        <v>0.1</v>
      </c>
      <c r="I10" s="28">
        <v>0.09</v>
      </c>
      <c r="J10" s="26"/>
    </row>
    <row r="11" spans="1:10" x14ac:dyDescent="0.25">
      <c r="A11" t="s">
        <v>193</v>
      </c>
      <c r="B11" s="27">
        <v>1</v>
      </c>
      <c r="C11" s="27">
        <v>0.84</v>
      </c>
      <c r="D11" s="27">
        <v>0.66</v>
      </c>
      <c r="E11" s="27">
        <v>0.53</v>
      </c>
      <c r="F11" s="27">
        <v>0.44</v>
      </c>
      <c r="G11" s="27">
        <v>0.39</v>
      </c>
      <c r="H11" s="27">
        <v>0.34</v>
      </c>
      <c r="I11" s="27">
        <v>0.33</v>
      </c>
      <c r="J11" s="26" t="s">
        <v>221</v>
      </c>
    </row>
    <row r="12" spans="1:10" x14ac:dyDescent="0.25">
      <c r="A12" s="25" t="s">
        <v>219</v>
      </c>
      <c r="B12" s="28">
        <v>0</v>
      </c>
      <c r="C12" s="28">
        <v>0.03</v>
      </c>
      <c r="D12" s="28">
        <v>0.06</v>
      </c>
      <c r="E12" s="28">
        <v>0.08</v>
      </c>
      <c r="F12" s="28">
        <v>0.1</v>
      </c>
      <c r="G12" s="28">
        <v>0.11</v>
      </c>
      <c r="H12" s="28">
        <v>0.1</v>
      </c>
      <c r="I12" s="28">
        <v>0.1</v>
      </c>
      <c r="J12" s="26"/>
    </row>
    <row r="13" spans="1:10" x14ac:dyDescent="0.25">
      <c r="A13" t="s">
        <v>194</v>
      </c>
      <c r="B13" s="27">
        <v>1</v>
      </c>
      <c r="C13" s="27">
        <v>0.8</v>
      </c>
      <c r="D13" s="27">
        <v>0.68</v>
      </c>
      <c r="E13" s="27">
        <v>0.63</v>
      </c>
      <c r="F13" s="27">
        <v>0.61</v>
      </c>
      <c r="G13" s="27">
        <v>0.59</v>
      </c>
      <c r="H13" s="27">
        <v>0.59</v>
      </c>
      <c r="I13" s="27">
        <v>0.57999999999999996</v>
      </c>
      <c r="J13" s="26" t="s">
        <v>218</v>
      </c>
    </row>
    <row r="14" spans="1:10" x14ac:dyDescent="0.25">
      <c r="A14" s="25" t="s">
        <v>219</v>
      </c>
      <c r="B14" s="28">
        <v>0</v>
      </c>
      <c r="C14" s="28">
        <v>0.05</v>
      </c>
      <c r="D14" s="28">
        <v>0.06</v>
      </c>
      <c r="E14" s="28">
        <v>0.05</v>
      </c>
      <c r="F14" s="28">
        <v>0.05</v>
      </c>
      <c r="G14" s="28">
        <v>0.04</v>
      </c>
      <c r="H14" s="28">
        <v>0.04</v>
      </c>
      <c r="I14" s="28">
        <v>0.05</v>
      </c>
      <c r="J14" s="26"/>
    </row>
    <row r="15" spans="1:10" x14ac:dyDescent="0.25">
      <c r="A15" t="s">
        <v>195</v>
      </c>
      <c r="B15" s="27">
        <v>1</v>
      </c>
      <c r="C15" s="27">
        <v>0.49</v>
      </c>
      <c r="D15" s="27">
        <v>0.34</v>
      </c>
      <c r="E15" s="27">
        <v>0.26</v>
      </c>
      <c r="F15" s="27">
        <v>0.21</v>
      </c>
      <c r="G15" s="27">
        <v>0.19</v>
      </c>
      <c r="H15" s="27">
        <v>0.18</v>
      </c>
      <c r="I15" s="27">
        <v>0.17</v>
      </c>
      <c r="J15" s="26" t="s">
        <v>218</v>
      </c>
    </row>
    <row r="16" spans="1:10" x14ac:dyDescent="0.25">
      <c r="A16" s="25" t="s">
        <v>219</v>
      </c>
      <c r="B16" s="28">
        <v>0</v>
      </c>
      <c r="C16" s="28">
        <v>0.15</v>
      </c>
      <c r="D16" s="28">
        <v>0.16</v>
      </c>
      <c r="E16" s="28">
        <v>0.14000000000000001</v>
      </c>
      <c r="F16" s="28">
        <v>0.12</v>
      </c>
      <c r="G16" s="28">
        <v>0.11</v>
      </c>
      <c r="H16" s="28">
        <v>0.1</v>
      </c>
      <c r="I16" s="28">
        <v>0.09</v>
      </c>
      <c r="J16" s="26"/>
    </row>
    <row r="17" spans="1:10" x14ac:dyDescent="0.25">
      <c r="A17" t="s">
        <v>196</v>
      </c>
      <c r="B17" s="27">
        <v>1</v>
      </c>
      <c r="C17" s="27">
        <v>0.84</v>
      </c>
      <c r="D17" s="27">
        <v>0.66</v>
      </c>
      <c r="E17" s="27">
        <v>0.53</v>
      </c>
      <c r="F17" s="27">
        <v>0.44</v>
      </c>
      <c r="G17" s="27">
        <v>0.39</v>
      </c>
      <c r="H17" s="27">
        <v>0.34</v>
      </c>
      <c r="I17" s="27">
        <v>0.33</v>
      </c>
      <c r="J17" s="26" t="s">
        <v>218</v>
      </c>
    </row>
    <row r="18" spans="1:10" x14ac:dyDescent="0.25">
      <c r="A18" s="25" t="s">
        <v>219</v>
      </c>
      <c r="B18" s="28">
        <v>0</v>
      </c>
      <c r="C18" s="28">
        <v>0.03</v>
      </c>
      <c r="D18" s="28">
        <v>0.06</v>
      </c>
      <c r="E18" s="28">
        <v>0.08</v>
      </c>
      <c r="F18" s="28">
        <v>0.1</v>
      </c>
      <c r="G18" s="28">
        <v>0.11</v>
      </c>
      <c r="H18" s="28">
        <v>0.1</v>
      </c>
      <c r="I18" s="28">
        <v>0.1</v>
      </c>
      <c r="J18" s="26"/>
    </row>
    <row r="19" spans="1:10" x14ac:dyDescent="0.25">
      <c r="A19" t="s">
        <v>197</v>
      </c>
      <c r="B19" s="27">
        <v>1</v>
      </c>
      <c r="C19" s="27">
        <v>0.84</v>
      </c>
      <c r="D19" s="27">
        <v>0.66</v>
      </c>
      <c r="E19" s="27">
        <v>0.53</v>
      </c>
      <c r="F19" s="27">
        <v>0.44</v>
      </c>
      <c r="G19" s="27">
        <v>0.39</v>
      </c>
      <c r="H19" s="27">
        <v>0.34</v>
      </c>
      <c r="I19" s="27">
        <v>0.33</v>
      </c>
      <c r="J19" s="26" t="s">
        <v>221</v>
      </c>
    </row>
    <row r="20" spans="1:10" x14ac:dyDescent="0.25">
      <c r="A20" s="25" t="s">
        <v>219</v>
      </c>
      <c r="B20" s="28">
        <v>0</v>
      </c>
      <c r="C20" s="28">
        <v>0.03</v>
      </c>
      <c r="D20" s="28">
        <v>0.06</v>
      </c>
      <c r="E20" s="28">
        <v>0.08</v>
      </c>
      <c r="F20" s="28">
        <v>0.1</v>
      </c>
      <c r="G20" s="28">
        <v>0.11</v>
      </c>
      <c r="H20" s="28">
        <v>0.1</v>
      </c>
      <c r="I20" s="28">
        <v>0.1</v>
      </c>
      <c r="J20" s="26"/>
    </row>
  </sheetData>
  <mergeCells count="9">
    <mergeCell ref="J15:J16"/>
    <mergeCell ref="J17:J18"/>
    <mergeCell ref="J19:J20"/>
    <mergeCell ref="J3:J4"/>
    <mergeCell ref="J5:J6"/>
    <mergeCell ref="J7:J8"/>
    <mergeCell ref="J9:J10"/>
    <mergeCell ref="J11:J12"/>
    <mergeCell ref="J13:J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63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118</v>
      </c>
      <c r="D1" t="s">
        <v>119</v>
      </c>
      <c r="E1" t="s">
        <v>120</v>
      </c>
      <c r="F1" t="s">
        <v>121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122</v>
      </c>
      <c r="K3" s="1"/>
      <c r="L3" s="1"/>
    </row>
    <row r="4" spans="1:12" x14ac:dyDescent="0.25">
      <c r="A4" t="s">
        <v>123</v>
      </c>
      <c r="C4" s="1"/>
      <c r="D4" s="1"/>
      <c r="E4" s="1"/>
      <c r="F4" s="1"/>
      <c r="K4" s="1"/>
      <c r="L4" s="1"/>
    </row>
    <row r="5" spans="1:12" x14ac:dyDescent="0.25">
      <c r="A5" t="s">
        <v>124</v>
      </c>
      <c r="C5" s="1"/>
      <c r="D5" s="1"/>
      <c r="E5" s="1"/>
      <c r="F5" s="1"/>
      <c r="K5" s="1"/>
      <c r="L5" s="1"/>
    </row>
    <row r="6" spans="1:12" x14ac:dyDescent="0.25">
      <c r="A6" t="s">
        <v>125</v>
      </c>
      <c r="C6" s="1"/>
      <c r="D6" s="1"/>
      <c r="E6" s="1"/>
      <c r="F6" s="1"/>
      <c r="K6" s="1"/>
      <c r="L6" s="1"/>
    </row>
    <row r="7" spans="1:12" x14ac:dyDescent="0.25">
      <c r="A7" t="s">
        <v>126</v>
      </c>
    </row>
    <row r="8" spans="1:12" x14ac:dyDescent="0.25">
      <c r="A8" t="s">
        <v>127</v>
      </c>
    </row>
    <row r="9" spans="1:12" x14ac:dyDescent="0.25">
      <c r="A9" t="s">
        <v>117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N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3" max="4" width="11.42578125" customWidth="1"/>
  </cols>
  <sheetData>
    <row r="1" spans="1:14" x14ac:dyDescent="0.25">
      <c r="B1" t="s">
        <v>64</v>
      </c>
      <c r="C1" t="s">
        <v>78</v>
      </c>
      <c r="D1" t="s">
        <v>78</v>
      </c>
      <c r="E1" t="s">
        <v>79</v>
      </c>
      <c r="F1" t="s">
        <v>79</v>
      </c>
      <c r="G1" t="s">
        <v>145</v>
      </c>
      <c r="H1" t="s">
        <v>145</v>
      </c>
      <c r="I1" t="s">
        <v>76</v>
      </c>
      <c r="J1" t="s">
        <v>76</v>
      </c>
    </row>
    <row r="2" spans="1:14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</row>
    <row r="3" spans="1:14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G3" s="1">
        <f>0.02*C3</f>
        <v>12400</v>
      </c>
      <c r="H3" s="1">
        <f>0.02*D3</f>
        <v>10000</v>
      </c>
      <c r="I3">
        <v>0</v>
      </c>
      <c r="J3">
        <v>0</v>
      </c>
      <c r="K3" s="1"/>
      <c r="L3" s="1"/>
      <c r="M3" s="1"/>
      <c r="N3" s="1"/>
    </row>
    <row r="4" spans="1:14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G4" s="1">
        <f t="shared" ref="G4:G6" si="0">0.02*C4</f>
        <v>68000</v>
      </c>
      <c r="H4" s="1">
        <f t="shared" ref="H4:H6" si="1">0.02*D4</f>
        <v>68000</v>
      </c>
      <c r="I4">
        <v>0</v>
      </c>
      <c r="J4">
        <v>0</v>
      </c>
      <c r="K4" s="1"/>
      <c r="L4" s="1"/>
      <c r="M4" s="1"/>
    </row>
    <row r="5" spans="1:14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G5" s="1">
        <f t="shared" si="0"/>
        <v>21500</v>
      </c>
      <c r="H5" s="1">
        <f t="shared" si="1"/>
        <v>21500</v>
      </c>
      <c r="I5">
        <v>0</v>
      </c>
      <c r="J5">
        <v>0</v>
      </c>
      <c r="K5" s="1"/>
      <c r="L5" s="1"/>
      <c r="M5" s="1"/>
      <c r="N5" s="1"/>
    </row>
    <row r="6" spans="1:14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G6" s="1">
        <f t="shared" si="0"/>
        <v>48000</v>
      </c>
      <c r="H6" s="1">
        <f t="shared" si="1"/>
        <v>48000</v>
      </c>
      <c r="I6">
        <v>0</v>
      </c>
      <c r="J6">
        <v>0</v>
      </c>
      <c r="K6" s="1"/>
      <c r="L6" s="1"/>
      <c r="M6" s="1"/>
    </row>
    <row r="9" spans="1:14" x14ac:dyDescent="0.25">
      <c r="D9" s="6"/>
      <c r="E9" s="7"/>
    </row>
    <row r="10" spans="1:14" x14ac:dyDescent="0.25">
      <c r="C10" s="8"/>
      <c r="D10" s="6"/>
      <c r="E10" s="7"/>
    </row>
    <row r="11" spans="1:14" x14ac:dyDescent="0.25">
      <c r="C11" s="8"/>
      <c r="D11" s="6"/>
      <c r="E11" s="7"/>
    </row>
    <row r="12" spans="1:14" x14ac:dyDescent="0.25">
      <c r="D12" s="9"/>
      <c r="E12" s="7"/>
    </row>
    <row r="13" spans="1:14" x14ac:dyDescent="0.25">
      <c r="B13" s="6"/>
      <c r="C13" s="8"/>
      <c r="D13" s="9"/>
      <c r="E13" s="7"/>
    </row>
    <row r="14" spans="1:14" x14ac:dyDescent="0.25">
      <c r="C14" s="8"/>
      <c r="D14" s="9"/>
      <c r="E14" s="7"/>
    </row>
    <row r="15" spans="1:14" x14ac:dyDescent="0.25">
      <c r="C15" s="8"/>
      <c r="D15" s="9"/>
      <c r="E15" s="7"/>
    </row>
    <row r="16" spans="1:14" x14ac:dyDescent="0.25">
      <c r="C16" s="8"/>
      <c r="D16" s="1"/>
      <c r="E16" s="7"/>
    </row>
    <row r="17" spans="2:5" x14ac:dyDescent="0.25">
      <c r="C17" s="8"/>
    </row>
    <row r="18" spans="2:5" x14ac:dyDescent="0.25">
      <c r="C18" s="8"/>
    </row>
    <row r="19" spans="2:5" x14ac:dyDescent="0.25">
      <c r="C19" s="8"/>
    </row>
    <row r="20" spans="2:5" x14ac:dyDescent="0.25">
      <c r="B20" s="6"/>
    </row>
    <row r="22" spans="2:5" x14ac:dyDescent="0.25">
      <c r="E22" s="1"/>
    </row>
    <row r="23" spans="2:5" x14ac:dyDescent="0.25">
      <c r="E23" s="11"/>
    </row>
    <row r="32" spans="2:5" x14ac:dyDescent="0.25">
      <c r="C32" s="9"/>
    </row>
    <row r="34" spans="3:3" x14ac:dyDescent="0.25">
      <c r="C34" s="12"/>
    </row>
    <row r="38" spans="3:3" x14ac:dyDescent="0.25">
      <c r="C38" s="12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Q38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R22" sqref="R22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2" t="s">
        <v>18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7" x14ac:dyDescent="0.25">
      <c r="A2">
        <v>10</v>
      </c>
      <c r="B2" t="s">
        <v>80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0.5</v>
      </c>
      <c r="N2">
        <v>3000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81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0.2</v>
      </c>
      <c r="N3">
        <v>750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82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0.2</v>
      </c>
      <c r="N4">
        <v>750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83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0.2</v>
      </c>
      <c r="N5">
        <v>1000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84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0.2</v>
      </c>
      <c r="N6">
        <v>1000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85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0.2</v>
      </c>
      <c r="N7">
        <v>750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86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0.2</v>
      </c>
      <c r="N8">
        <v>750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87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0.2</v>
      </c>
      <c r="N9">
        <v>800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88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0.2</v>
      </c>
      <c r="N10">
        <v>800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89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0.2</v>
      </c>
      <c r="N11">
        <v>1000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90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0.2</v>
      </c>
      <c r="N12">
        <v>1000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91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0.2</v>
      </c>
      <c r="N13">
        <v>1100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92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0.2</v>
      </c>
      <c r="N14">
        <v>250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93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0.2</v>
      </c>
      <c r="N15">
        <v>250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94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0.2</v>
      </c>
      <c r="N16">
        <v>250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17" x14ac:dyDescent="0.25">
      <c r="A17">
        <v>41.5</v>
      </c>
      <c r="B17" t="s">
        <v>95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0.2</v>
      </c>
      <c r="N17">
        <v>250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17" x14ac:dyDescent="0.25">
      <c r="A18">
        <v>42</v>
      </c>
      <c r="B18" t="s">
        <v>96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0.2</v>
      </c>
      <c r="N18">
        <v>250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17" x14ac:dyDescent="0.25">
      <c r="A19">
        <v>42.5</v>
      </c>
      <c r="B19" t="s">
        <v>97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0.2</v>
      </c>
      <c r="N19">
        <v>250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17" x14ac:dyDescent="0.25">
      <c r="A20">
        <v>43</v>
      </c>
      <c r="B20" t="s">
        <v>98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0.2</v>
      </c>
      <c r="N20">
        <v>250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17" x14ac:dyDescent="0.25">
      <c r="A21">
        <v>43.5</v>
      </c>
      <c r="B21" t="s">
        <v>99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0.2</v>
      </c>
      <c r="N21">
        <v>250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17" x14ac:dyDescent="0.25">
      <c r="A22">
        <v>44</v>
      </c>
      <c r="B22" t="s">
        <v>100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0.2</v>
      </c>
      <c r="N22">
        <v>300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17" x14ac:dyDescent="0.25">
      <c r="A23">
        <v>44.5</v>
      </c>
      <c r="B23" t="s">
        <v>101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0.2</v>
      </c>
      <c r="N23">
        <v>300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17" x14ac:dyDescent="0.25">
      <c r="A24">
        <v>45</v>
      </c>
      <c r="B24" t="s">
        <v>102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0.2</v>
      </c>
      <c r="N24">
        <v>300</v>
      </c>
      <c r="O24">
        <v>35</v>
      </c>
      <c r="P24" s="1">
        <v>800000</v>
      </c>
      <c r="Q24" s="1">
        <f>P24*(WACC!$B$2*(1+WACC!$B$2)^$O$2)/((1+WACC!$B$2)^$O$2-1)</f>
        <v>46622.528932828005</v>
      </c>
    </row>
    <row r="25" spans="1:17" x14ac:dyDescent="0.25">
      <c r="A25">
        <v>45.5</v>
      </c>
      <c r="B25" t="s">
        <v>103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0.2</v>
      </c>
      <c r="N25">
        <v>300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17" x14ac:dyDescent="0.25">
      <c r="A26">
        <v>49.5</v>
      </c>
      <c r="B26" t="s">
        <v>104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0.2</v>
      </c>
      <c r="N26">
        <v>100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17" x14ac:dyDescent="0.25">
      <c r="A27">
        <v>50</v>
      </c>
      <c r="B27" t="s">
        <v>105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0.2</v>
      </c>
      <c r="N27">
        <v>200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17" x14ac:dyDescent="0.25">
      <c r="A28">
        <v>50.5</v>
      </c>
      <c r="B28" t="s">
        <v>106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0.2</v>
      </c>
      <c r="N28">
        <v>200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17" x14ac:dyDescent="0.25">
      <c r="A29">
        <v>51</v>
      </c>
      <c r="B29" t="s">
        <v>107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0.2</v>
      </c>
      <c r="N29">
        <v>200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17" x14ac:dyDescent="0.25">
      <c r="A30">
        <v>51.5</v>
      </c>
      <c r="B30" t="s">
        <v>108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0.2</v>
      </c>
      <c r="N30">
        <v>200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17" x14ac:dyDescent="0.25">
      <c r="A31">
        <v>52</v>
      </c>
      <c r="B31" t="s">
        <v>109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0.2</v>
      </c>
      <c r="N31">
        <v>200</v>
      </c>
      <c r="O31">
        <v>35</v>
      </c>
      <c r="P31" s="1">
        <v>700000</v>
      </c>
      <c r="Q31" s="1">
        <f>P31*(WACC!$B$2*(1+WACC!$B$2)^$O$2)/((1+WACC!$B$2)^$O$2-1)</f>
        <v>40794.712816224499</v>
      </c>
    </row>
    <row r="32" spans="1:17" x14ac:dyDescent="0.25">
      <c r="A32">
        <v>52.5</v>
      </c>
      <c r="B32" t="s">
        <v>110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0.2</v>
      </c>
      <c r="N32">
        <v>200</v>
      </c>
      <c r="O32">
        <v>35</v>
      </c>
      <c r="P32" s="1">
        <v>700000</v>
      </c>
      <c r="Q32" s="1">
        <f>P32*(WACC!$B$2*(1+WACC!$B$2)^$O$2)/((1+WACC!$B$2)^$O$2-1)</f>
        <v>40794.712816224499</v>
      </c>
    </row>
    <row r="33" spans="1:17" x14ac:dyDescent="0.25">
      <c r="A33">
        <v>60</v>
      </c>
      <c r="B33" t="s">
        <v>111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0.2</v>
      </c>
      <c r="N33">
        <v>1500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112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0.2</v>
      </c>
      <c r="N34">
        <v>1500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113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0.2</v>
      </c>
      <c r="N35">
        <v>1500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114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0.2</v>
      </c>
      <c r="N36">
        <v>1500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115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0.2</v>
      </c>
      <c r="N37">
        <v>1500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116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0.2</v>
      </c>
      <c r="N38">
        <v>500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E137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H123" sqref="H123"/>
    </sheetView>
  </sheetViews>
  <sheetFormatPr baseColWidth="10" defaultRowHeight="15" x14ac:dyDescent="0.25"/>
  <cols>
    <col min="1" max="4" width="11.42578125" style="5"/>
    <col min="5" max="5" width="11.42578125" style="19"/>
  </cols>
  <sheetData>
    <row r="1" spans="1:5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8" t="s">
        <v>58</v>
      </c>
    </row>
    <row r="2" spans="1:5" x14ac:dyDescent="0.25">
      <c r="A2" s="4">
        <v>10</v>
      </c>
      <c r="B2" s="4" t="s">
        <v>59</v>
      </c>
      <c r="C2" s="5">
        <v>1</v>
      </c>
      <c r="D2" s="5">
        <v>0</v>
      </c>
      <c r="E2" s="19">
        <v>1</v>
      </c>
    </row>
    <row r="3" spans="1:5" x14ac:dyDescent="0.25">
      <c r="A3" s="4">
        <v>10</v>
      </c>
      <c r="B3" s="4" t="s">
        <v>60</v>
      </c>
      <c r="C3" s="5">
        <v>0.8</v>
      </c>
      <c r="D3" s="5">
        <v>0</v>
      </c>
      <c r="E3" s="19">
        <v>0.83330000000000004</v>
      </c>
    </row>
    <row r="4" spans="1:5" x14ac:dyDescent="0.25">
      <c r="A4" s="4">
        <v>10</v>
      </c>
      <c r="B4" s="4" t="s">
        <v>61</v>
      </c>
      <c r="C4" s="5">
        <v>0.5</v>
      </c>
      <c r="D4" s="5">
        <v>0</v>
      </c>
      <c r="E4" s="19">
        <v>0.54049999999999998</v>
      </c>
    </row>
    <row r="5" spans="1:5" x14ac:dyDescent="0.25">
      <c r="A5" s="4">
        <v>10</v>
      </c>
      <c r="B5" s="4" t="s">
        <v>62</v>
      </c>
      <c r="C5" s="5">
        <v>0</v>
      </c>
      <c r="D5" s="5">
        <v>0</v>
      </c>
      <c r="E5" s="19">
        <v>0</v>
      </c>
    </row>
    <row r="6" spans="1:5" x14ac:dyDescent="0.25">
      <c r="A6" s="4">
        <v>20</v>
      </c>
      <c r="B6" s="4" t="s">
        <v>59</v>
      </c>
      <c r="C6" s="5">
        <v>1</v>
      </c>
      <c r="D6" s="5">
        <v>0</v>
      </c>
      <c r="E6" s="19">
        <v>1</v>
      </c>
    </row>
    <row r="7" spans="1:5" x14ac:dyDescent="0.25">
      <c r="A7" s="4">
        <v>20</v>
      </c>
      <c r="B7" s="4" t="s">
        <v>60</v>
      </c>
      <c r="C7" s="5">
        <v>0.87</v>
      </c>
      <c r="D7" s="5">
        <v>0</v>
      </c>
      <c r="E7" s="19">
        <v>0.90629999999999999</v>
      </c>
    </row>
    <row r="8" spans="1:5" x14ac:dyDescent="0.25">
      <c r="A8" s="4">
        <v>20</v>
      </c>
      <c r="B8" s="4" t="s">
        <v>61</v>
      </c>
      <c r="C8" s="5">
        <v>0.55000000000000004</v>
      </c>
      <c r="D8" s="5">
        <v>0</v>
      </c>
      <c r="E8" s="19">
        <v>0.59460000000000002</v>
      </c>
    </row>
    <row r="9" spans="1:5" x14ac:dyDescent="0.25">
      <c r="A9" s="4">
        <v>20</v>
      </c>
      <c r="B9" s="4" t="s">
        <v>62</v>
      </c>
      <c r="C9" s="5">
        <v>0</v>
      </c>
      <c r="D9" s="5">
        <v>0</v>
      </c>
      <c r="E9" s="19">
        <v>0</v>
      </c>
    </row>
    <row r="10" spans="1:5" x14ac:dyDescent="0.25">
      <c r="A10" s="4">
        <v>20.5</v>
      </c>
      <c r="B10" s="4" t="s">
        <v>59</v>
      </c>
      <c r="C10" s="5">
        <v>1</v>
      </c>
      <c r="D10" s="5">
        <v>0</v>
      </c>
      <c r="E10" s="19">
        <v>1</v>
      </c>
    </row>
    <row r="11" spans="1:5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9">
        <v>1</v>
      </c>
    </row>
    <row r="12" spans="1:5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9">
        <f>ROUND(D12/0.85,2)</f>
        <v>0.34</v>
      </c>
    </row>
    <row r="13" spans="1:5" x14ac:dyDescent="0.25">
      <c r="A13" s="4">
        <v>20.5</v>
      </c>
      <c r="B13" s="4" t="s">
        <v>62</v>
      </c>
      <c r="C13" s="5">
        <v>0</v>
      </c>
      <c r="D13" s="5">
        <v>0</v>
      </c>
      <c r="E13" s="19">
        <v>0</v>
      </c>
    </row>
    <row r="14" spans="1:5" x14ac:dyDescent="0.25">
      <c r="A14" s="4">
        <v>21</v>
      </c>
      <c r="B14" s="4" t="s">
        <v>59</v>
      </c>
      <c r="C14" s="5">
        <v>1</v>
      </c>
      <c r="D14" s="5">
        <v>0</v>
      </c>
      <c r="E14" s="19">
        <v>1</v>
      </c>
    </row>
    <row r="15" spans="1:5" x14ac:dyDescent="0.25">
      <c r="A15" s="4">
        <v>21</v>
      </c>
      <c r="B15" s="4" t="s">
        <v>60</v>
      </c>
      <c r="C15" s="5">
        <v>0.89</v>
      </c>
      <c r="D15" s="5">
        <v>0</v>
      </c>
      <c r="E15" s="19">
        <v>0.92710000000000004</v>
      </c>
    </row>
    <row r="16" spans="1:5" x14ac:dyDescent="0.25">
      <c r="A16" s="4">
        <v>21</v>
      </c>
      <c r="B16" s="4" t="s">
        <v>61</v>
      </c>
      <c r="C16" s="5">
        <v>0.35</v>
      </c>
      <c r="D16" s="5">
        <v>0</v>
      </c>
      <c r="E16" s="19">
        <v>0.37840000000000001</v>
      </c>
    </row>
    <row r="17" spans="1:5" x14ac:dyDescent="0.25">
      <c r="A17" s="4">
        <v>21</v>
      </c>
      <c r="B17" s="4" t="s">
        <v>62</v>
      </c>
      <c r="C17" s="5">
        <v>0</v>
      </c>
      <c r="D17" s="5">
        <v>0</v>
      </c>
      <c r="E17" s="19">
        <v>0</v>
      </c>
    </row>
    <row r="18" spans="1:5" x14ac:dyDescent="0.25">
      <c r="A18" s="4">
        <v>21.5</v>
      </c>
      <c r="B18" s="4" t="s">
        <v>59</v>
      </c>
      <c r="C18" s="5">
        <v>1</v>
      </c>
      <c r="D18" s="5">
        <v>0</v>
      </c>
      <c r="E18" s="19">
        <v>1</v>
      </c>
    </row>
    <row r="19" spans="1:5" x14ac:dyDescent="0.25">
      <c r="A19" s="4">
        <v>21.5</v>
      </c>
      <c r="B19" s="4" t="s">
        <v>60</v>
      </c>
      <c r="C19" s="5">
        <v>0.88</v>
      </c>
      <c r="D19" s="5">
        <v>0.6</v>
      </c>
      <c r="E19" s="19">
        <v>0.97499999999999998</v>
      </c>
    </row>
    <row r="20" spans="1:5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9">
        <f>ROUND(D20/0.85,2)</f>
        <v>0.62</v>
      </c>
    </row>
    <row r="21" spans="1:5" x14ac:dyDescent="0.25">
      <c r="A21" s="4">
        <v>21.5</v>
      </c>
      <c r="B21" s="4" t="s">
        <v>62</v>
      </c>
      <c r="C21" s="5">
        <v>0</v>
      </c>
      <c r="D21" s="5">
        <v>0</v>
      </c>
      <c r="E21" s="19">
        <v>0</v>
      </c>
    </row>
    <row r="22" spans="1:5" x14ac:dyDescent="0.25">
      <c r="A22" s="4">
        <v>30</v>
      </c>
      <c r="B22" s="4" t="s">
        <v>59</v>
      </c>
      <c r="C22" s="5">
        <v>1</v>
      </c>
      <c r="D22" s="5">
        <v>0</v>
      </c>
      <c r="E22" s="19">
        <v>1</v>
      </c>
    </row>
    <row r="23" spans="1:5" x14ac:dyDescent="0.25">
      <c r="A23" s="4">
        <v>30</v>
      </c>
      <c r="B23" s="4" t="s">
        <v>60</v>
      </c>
      <c r="C23" s="5">
        <v>0.9</v>
      </c>
      <c r="D23" s="5">
        <v>0</v>
      </c>
      <c r="E23" s="19">
        <v>0.9375</v>
      </c>
    </row>
    <row r="24" spans="1:5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9">
        <v>0.56759999999999999</v>
      </c>
    </row>
    <row r="25" spans="1:5" x14ac:dyDescent="0.25">
      <c r="A25" s="4">
        <v>30</v>
      </c>
      <c r="B25" s="4" t="s">
        <v>62</v>
      </c>
      <c r="C25" s="5">
        <v>0</v>
      </c>
      <c r="D25" s="5">
        <v>0</v>
      </c>
      <c r="E25" s="19">
        <v>0</v>
      </c>
    </row>
    <row r="26" spans="1:5" x14ac:dyDescent="0.25">
      <c r="A26" s="4">
        <v>30.5</v>
      </c>
      <c r="B26" s="4" t="s">
        <v>59</v>
      </c>
      <c r="C26" s="5">
        <v>1</v>
      </c>
      <c r="D26" s="5">
        <v>0</v>
      </c>
      <c r="E26" s="19">
        <v>1</v>
      </c>
    </row>
    <row r="27" spans="1:5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9">
        <v>0.97499999999999998</v>
      </c>
    </row>
    <row r="28" spans="1:5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9">
        <f>ROUND(D28/0.85,2)</f>
        <v>0.28999999999999998</v>
      </c>
    </row>
    <row r="29" spans="1:5" x14ac:dyDescent="0.25">
      <c r="A29" s="4">
        <v>30.5</v>
      </c>
      <c r="B29" s="4" t="s">
        <v>62</v>
      </c>
      <c r="C29" s="5">
        <v>0</v>
      </c>
      <c r="D29" s="5">
        <v>0</v>
      </c>
      <c r="E29" s="19">
        <v>0</v>
      </c>
    </row>
    <row r="30" spans="1:5" x14ac:dyDescent="0.25">
      <c r="A30" s="4">
        <v>31</v>
      </c>
      <c r="B30" s="4" t="s">
        <v>59</v>
      </c>
      <c r="C30" s="5">
        <v>1</v>
      </c>
      <c r="D30" s="5">
        <v>0</v>
      </c>
      <c r="E30" s="19">
        <v>1</v>
      </c>
    </row>
    <row r="31" spans="1:5" x14ac:dyDescent="0.25">
      <c r="A31" s="4">
        <v>31</v>
      </c>
      <c r="B31" s="4" t="s">
        <v>60</v>
      </c>
      <c r="C31" s="5">
        <v>0.875</v>
      </c>
      <c r="D31" s="5">
        <v>0</v>
      </c>
      <c r="E31" s="19">
        <v>0.91149999999999998</v>
      </c>
    </row>
    <row r="32" spans="1:5" x14ac:dyDescent="0.25">
      <c r="A32" s="4">
        <v>31</v>
      </c>
      <c r="B32" s="4" t="s">
        <v>61</v>
      </c>
      <c r="C32" s="5">
        <v>0.4</v>
      </c>
      <c r="D32" s="5">
        <v>0</v>
      </c>
      <c r="E32" s="19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9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9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9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9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9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9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9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9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9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9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9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9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9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9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9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9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9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9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9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9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9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9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9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9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9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9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9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9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9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9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9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9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9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9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9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9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9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9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9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9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9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9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9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9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9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9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9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9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9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9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9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9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9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9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9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9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9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9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9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9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9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9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9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9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9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9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9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9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9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9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9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9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9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9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9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9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9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9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9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9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9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9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9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9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9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9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9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9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9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9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9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9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9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9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9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9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9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9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9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9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9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9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9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9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9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1200</v>
      </c>
      <c r="E2">
        <v>700</v>
      </c>
      <c r="F2">
        <v>4500</v>
      </c>
      <c r="G2" s="20"/>
      <c r="H2" s="20"/>
      <c r="I2">
        <v>300</v>
      </c>
      <c r="J2">
        <v>100</v>
      </c>
      <c r="K2" s="20"/>
      <c r="L2" s="20"/>
      <c r="M2">
        <v>950</v>
      </c>
    </row>
    <row r="3" spans="1:14" x14ac:dyDescent="0.25">
      <c r="A3" t="s">
        <v>7</v>
      </c>
      <c r="B3" s="20"/>
      <c r="C3">
        <v>0</v>
      </c>
      <c r="D3" s="20"/>
      <c r="E3" s="20"/>
      <c r="G3" s="20"/>
      <c r="H3">
        <v>600</v>
      </c>
      <c r="I3" s="20"/>
      <c r="J3" s="20"/>
      <c r="K3">
        <v>950</v>
      </c>
      <c r="L3" s="20"/>
      <c r="M3" s="20"/>
      <c r="N3" s="20"/>
    </row>
    <row r="4" spans="1:14" x14ac:dyDescent="0.25">
      <c r="A4" t="s">
        <v>8</v>
      </c>
      <c r="B4">
        <v>1200</v>
      </c>
      <c r="C4" s="20"/>
      <c r="D4">
        <v>0</v>
      </c>
      <c r="E4" s="20"/>
      <c r="G4" s="20"/>
      <c r="H4">
        <v>1500</v>
      </c>
      <c r="I4" s="20"/>
      <c r="K4" s="20"/>
      <c r="L4" s="20"/>
      <c r="M4" s="20"/>
      <c r="N4" s="20"/>
    </row>
    <row r="5" spans="1:14" x14ac:dyDescent="0.25">
      <c r="A5" t="s">
        <v>9</v>
      </c>
      <c r="B5">
        <v>700</v>
      </c>
      <c r="C5" s="20"/>
      <c r="D5" s="20"/>
      <c r="E5">
        <v>0</v>
      </c>
      <c r="F5">
        <v>1750</v>
      </c>
      <c r="G5" s="20"/>
      <c r="H5" s="20"/>
      <c r="I5" s="20"/>
      <c r="J5" s="20"/>
      <c r="K5" s="20"/>
      <c r="L5">
        <v>600</v>
      </c>
      <c r="M5" s="20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20"/>
      <c r="J6" s="20"/>
      <c r="L6">
        <v>150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800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600</v>
      </c>
      <c r="D8">
        <v>1500</v>
      </c>
      <c r="E8" s="20"/>
      <c r="F8">
        <v>3200</v>
      </c>
      <c r="G8" s="20"/>
      <c r="H8">
        <v>0</v>
      </c>
      <c r="I8" s="20"/>
      <c r="J8">
        <v>870</v>
      </c>
      <c r="K8" s="20"/>
      <c r="L8" s="20"/>
      <c r="M8" s="20"/>
      <c r="N8" s="20"/>
    </row>
    <row r="9" spans="1:14" x14ac:dyDescent="0.25">
      <c r="A9" t="s">
        <v>12</v>
      </c>
      <c r="B9">
        <v>300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</row>
    <row r="10" spans="1:14" x14ac:dyDescent="0.25">
      <c r="A10" t="s">
        <v>13</v>
      </c>
      <c r="B10">
        <v>100</v>
      </c>
      <c r="C10" s="20"/>
      <c r="E10" s="20"/>
      <c r="F10" s="20"/>
      <c r="G10" s="20"/>
      <c r="H10">
        <v>870</v>
      </c>
      <c r="I10" s="20"/>
      <c r="J10">
        <v>0</v>
      </c>
      <c r="K10" s="20"/>
      <c r="L10" s="20"/>
      <c r="N10" s="20"/>
    </row>
    <row r="11" spans="1:14" x14ac:dyDescent="0.25">
      <c r="A11" t="s">
        <v>14</v>
      </c>
      <c r="B11" s="20"/>
      <c r="C11">
        <v>950</v>
      </c>
      <c r="D11" s="20"/>
      <c r="E11" s="20"/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600</v>
      </c>
      <c r="F12">
        <v>150</v>
      </c>
      <c r="G12" s="20"/>
      <c r="H12" s="20"/>
      <c r="I12" s="20"/>
      <c r="J12" s="20"/>
      <c r="K12" s="20"/>
      <c r="L12">
        <v>0</v>
      </c>
      <c r="M12" s="20"/>
    </row>
    <row r="13" spans="1:14" x14ac:dyDescent="0.25">
      <c r="A13" t="s">
        <v>16</v>
      </c>
      <c r="B13">
        <v>950</v>
      </c>
      <c r="C13" s="20"/>
      <c r="D13" s="20"/>
      <c r="E13" s="20"/>
      <c r="F13" s="20"/>
      <c r="G13" s="20"/>
      <c r="H13" s="20"/>
      <c r="K13" s="20"/>
      <c r="L13" s="20"/>
      <c r="M13">
        <v>0</v>
      </c>
      <c r="N13" s="20"/>
    </row>
    <row r="14" spans="1:14" x14ac:dyDescent="0.25">
      <c r="A14" t="s">
        <v>17</v>
      </c>
      <c r="C14" s="20"/>
      <c r="D14" s="20"/>
      <c r="E14">
        <v>800</v>
      </c>
      <c r="F14" s="20"/>
      <c r="G14" s="20"/>
      <c r="H14" s="20"/>
      <c r="J14" s="20"/>
      <c r="K14" s="20"/>
      <c r="M14" s="20"/>
      <c r="N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429</v>
      </c>
      <c r="E2">
        <v>308</v>
      </c>
      <c r="F2">
        <v>464</v>
      </c>
      <c r="G2" s="20"/>
      <c r="H2" s="20"/>
      <c r="I2">
        <v>434</v>
      </c>
      <c r="J2">
        <v>576</v>
      </c>
      <c r="K2" s="20"/>
      <c r="L2" s="20"/>
      <c r="M2">
        <v>198</v>
      </c>
      <c r="N2">
        <v>422</v>
      </c>
    </row>
    <row r="3" spans="1:14" x14ac:dyDescent="0.25">
      <c r="A3" t="s">
        <v>7</v>
      </c>
      <c r="B3" s="20"/>
      <c r="C3">
        <v>0</v>
      </c>
      <c r="D3" s="20"/>
      <c r="E3" s="20"/>
      <c r="F3">
        <v>408</v>
      </c>
      <c r="G3" s="20"/>
      <c r="H3">
        <v>483</v>
      </c>
      <c r="I3" s="20"/>
      <c r="J3" s="20"/>
      <c r="K3">
        <v>176</v>
      </c>
      <c r="L3" s="20"/>
      <c r="M3" s="20"/>
      <c r="N3" s="20"/>
    </row>
    <row r="4" spans="1:14" x14ac:dyDescent="0.25">
      <c r="A4" t="s">
        <v>8</v>
      </c>
      <c r="B4">
        <v>429</v>
      </c>
      <c r="C4" s="20"/>
      <c r="D4">
        <v>0</v>
      </c>
      <c r="E4" s="20"/>
      <c r="F4">
        <v>512</v>
      </c>
      <c r="G4" s="20"/>
      <c r="H4">
        <v>444</v>
      </c>
      <c r="I4" s="20"/>
      <c r="J4">
        <v>591</v>
      </c>
      <c r="K4" s="20"/>
      <c r="L4" s="20"/>
      <c r="M4" s="20"/>
      <c r="N4" s="20"/>
    </row>
    <row r="5" spans="1:14" x14ac:dyDescent="0.25">
      <c r="A5" t="s">
        <v>9</v>
      </c>
      <c r="B5">
        <v>308</v>
      </c>
      <c r="C5" s="20"/>
      <c r="D5" s="20"/>
      <c r="E5">
        <v>0</v>
      </c>
      <c r="F5">
        <v>442</v>
      </c>
      <c r="G5" s="20"/>
      <c r="H5" s="20"/>
      <c r="I5" s="20"/>
      <c r="J5" s="20"/>
      <c r="K5" s="20"/>
      <c r="L5">
        <v>389</v>
      </c>
      <c r="M5" s="20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20"/>
      <c r="J6" s="20"/>
      <c r="K6">
        <v>349</v>
      </c>
      <c r="L6">
        <v>633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536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483</v>
      </c>
      <c r="D8">
        <v>444</v>
      </c>
      <c r="E8" s="20"/>
      <c r="F8">
        <v>780</v>
      </c>
      <c r="G8" s="20"/>
      <c r="H8">
        <v>0</v>
      </c>
      <c r="I8" s="20"/>
      <c r="J8">
        <v>916</v>
      </c>
      <c r="K8" s="20"/>
      <c r="L8" s="20"/>
      <c r="M8" s="20"/>
      <c r="N8" s="20"/>
    </row>
    <row r="9" spans="1:14" x14ac:dyDescent="0.25">
      <c r="A9" t="s">
        <v>12</v>
      </c>
      <c r="B9">
        <v>434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20"/>
      <c r="D10">
        <v>591</v>
      </c>
      <c r="E10" s="20"/>
      <c r="F10" s="20"/>
      <c r="G10" s="20"/>
      <c r="H10">
        <v>916</v>
      </c>
      <c r="I10" s="20"/>
      <c r="J10">
        <v>0</v>
      </c>
      <c r="K10" s="20"/>
      <c r="L10" s="20"/>
      <c r="M10">
        <v>415</v>
      </c>
      <c r="N10" s="20"/>
    </row>
    <row r="11" spans="1:14" x14ac:dyDescent="0.25">
      <c r="A11" t="s">
        <v>14</v>
      </c>
      <c r="B11" s="20"/>
      <c r="C11">
        <v>176</v>
      </c>
      <c r="D11" s="20"/>
      <c r="E11" s="20"/>
      <c r="F11">
        <v>349</v>
      </c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389</v>
      </c>
      <c r="F12">
        <v>633</v>
      </c>
      <c r="G12" s="20"/>
      <c r="H12" s="20"/>
      <c r="I12" s="20"/>
      <c r="J12" s="20"/>
      <c r="K12" s="20"/>
      <c r="L12">
        <v>0</v>
      </c>
      <c r="M12" s="20"/>
      <c r="N12">
        <v>374</v>
      </c>
    </row>
    <row r="13" spans="1:14" x14ac:dyDescent="0.25">
      <c r="A13" t="s">
        <v>16</v>
      </c>
      <c r="B13">
        <v>198</v>
      </c>
      <c r="C13" s="20"/>
      <c r="D13" s="20"/>
      <c r="E13" s="20"/>
      <c r="F13" s="20"/>
      <c r="G13" s="20"/>
      <c r="H13" s="20"/>
      <c r="I13">
        <v>395</v>
      </c>
      <c r="J13">
        <v>415</v>
      </c>
      <c r="K13" s="20"/>
      <c r="L13" s="20"/>
      <c r="M13">
        <v>0</v>
      </c>
      <c r="N13" s="20"/>
    </row>
    <row r="14" spans="1:14" x14ac:dyDescent="0.25">
      <c r="A14" t="s">
        <v>17</v>
      </c>
      <c r="B14">
        <v>422</v>
      </c>
      <c r="C14" s="20"/>
      <c r="D14" s="20"/>
      <c r="E14">
        <v>305</v>
      </c>
      <c r="F14" s="20"/>
      <c r="G14" s="20"/>
      <c r="H14" s="20"/>
      <c r="I14">
        <v>172</v>
      </c>
      <c r="J14" s="20"/>
      <c r="K14" s="20"/>
      <c r="L14">
        <v>374</v>
      </c>
      <c r="M14" s="20"/>
      <c r="N14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ATC</vt:lpstr>
      <vt:lpstr>km</vt:lpstr>
      <vt:lpstr>cost_transport</vt:lpstr>
      <vt:lpstr>potentials</vt:lpstr>
      <vt:lpstr>Storage_cost_2015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2019-09-23T09:17:48Z</dcterms:modified>
</cp:coreProperties>
</file>