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SEMESTRE 2021.1\Desempenho\T1\"/>
    </mc:Choice>
  </mc:AlternateContent>
  <xr:revisionPtr revIDLastSave="0" documentId="13_ncr:1_{57F384D6-1E93-4164-80BA-55B5D5EE58FB}" xr6:coauthVersionLast="46" xr6:coauthVersionMax="46" xr10:uidLastSave="{00000000-0000-0000-0000-000000000000}"/>
  <bookViews>
    <workbookView xWindow="-120" yWindow="-120" windowWidth="20730" windowHeight="11160" xr2:uid="{99958DA4-80B1-41BD-988B-BFE1E6C93F09}"/>
  </bookViews>
  <sheets>
    <sheet name="JetStar Lockhe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9" i="1"/>
  <c r="D7" i="1"/>
  <c r="D5" i="1"/>
  <c r="D12" i="1"/>
  <c r="D11" i="1"/>
  <c r="D10" i="1"/>
</calcChain>
</file>

<file path=xl/sharedStrings.xml><?xml version="1.0" encoding="utf-8"?>
<sst xmlns="http://schemas.openxmlformats.org/spreadsheetml/2006/main" count="68" uniqueCount="36">
  <si>
    <t>Parameter</t>
  </si>
  <si>
    <t>Value</t>
  </si>
  <si>
    <t>Source</t>
  </si>
  <si>
    <t>Maximum speed</t>
  </si>
  <si>
    <t>Range</t>
  </si>
  <si>
    <t xml:space="preserve">km </t>
  </si>
  <si>
    <t>Rate of climb</t>
  </si>
  <si>
    <t>m/s</t>
  </si>
  <si>
    <t>Wikipedia</t>
  </si>
  <si>
    <t>Thrust</t>
  </si>
  <si>
    <t>N</t>
  </si>
  <si>
    <t>Best Range</t>
  </si>
  <si>
    <t>km</t>
  </si>
  <si>
    <t>[Unit]</t>
  </si>
  <si>
    <t>Best Cruise Speed</t>
  </si>
  <si>
    <t>245.28 (9145 [m])</t>
  </si>
  <si>
    <t>Cruise speed</t>
  </si>
  <si>
    <t>Planephd</t>
  </si>
  <si>
    <t>Long Range Cruise</t>
  </si>
  <si>
    <t>MTOW</t>
  </si>
  <si>
    <t>lbs</t>
  </si>
  <si>
    <t>kg</t>
  </si>
  <si>
    <t>MLW</t>
  </si>
  <si>
    <t>mile</t>
  </si>
  <si>
    <t>mph</t>
  </si>
  <si>
    <t>knots</t>
  </si>
  <si>
    <t>Prijet</t>
  </si>
  <si>
    <t>fpm</t>
  </si>
  <si>
    <t>Normal Cruise speed</t>
  </si>
  <si>
    <t>Normal range</t>
  </si>
  <si>
    <t>NM</t>
  </si>
  <si>
    <t>Max Range</t>
  </si>
  <si>
    <t>Fuel Capacity</t>
  </si>
  <si>
    <t>lb</t>
  </si>
  <si>
    <t>Globalair</t>
  </si>
  <si>
    <t>JetStar LockHeed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</si>
</sst>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71E5-284F-458E-9D6C-57A9A3EE50F2}">
  <dimension ref="B1:J25"/>
  <sheetViews>
    <sheetView tabSelected="1" workbookViewId="0">
      <selection activeCell="K5" sqref="K5"/>
    </sheetView>
  </sheetViews>
  <sheetFormatPr defaultRowHeight="15" x14ac:dyDescent="0.25"/>
  <cols>
    <col min="1" max="1" width="9.140625" style="1"/>
    <col min="2" max="2" width="10" style="1" bestFit="1" customWidth="1"/>
    <col min="3" max="3" width="19.7109375" style="1" bestFit="1" customWidth="1"/>
    <col min="4" max="4" width="16.140625" style="1" bestFit="1" customWidth="1"/>
    <col min="5" max="16384" width="9.140625" style="1"/>
  </cols>
  <sheetData>
    <row r="1" spans="2:10" ht="15.75" thickBot="1" x14ac:dyDescent="0.3">
      <c r="G1" s="18" t="s">
        <v>35</v>
      </c>
      <c r="H1" s="19"/>
      <c r="I1" s="19"/>
      <c r="J1" s="20"/>
    </row>
    <row r="3" spans="2:10" x14ac:dyDescent="0.25">
      <c r="B3" s="3" t="s">
        <v>2</v>
      </c>
      <c r="C3" s="3" t="s">
        <v>0</v>
      </c>
      <c r="D3" s="3" t="s">
        <v>1</v>
      </c>
      <c r="E3" s="3" t="s">
        <v>13</v>
      </c>
    </row>
    <row r="4" spans="2:10" x14ac:dyDescent="0.25">
      <c r="B4" s="8" t="s">
        <v>8</v>
      </c>
      <c r="C4" s="4" t="s">
        <v>3</v>
      </c>
      <c r="D4" s="4" t="s">
        <v>15</v>
      </c>
      <c r="E4" s="4" t="s">
        <v>7</v>
      </c>
      <c r="H4" s="2" t="s">
        <v>20</v>
      </c>
      <c r="I4" s="2" t="s">
        <v>21</v>
      </c>
    </row>
    <row r="5" spans="2:10" x14ac:dyDescent="0.25">
      <c r="B5" s="9"/>
      <c r="C5" s="4" t="s">
        <v>16</v>
      </c>
      <c r="D5" s="4">
        <f>811/3.6</f>
        <v>225.27777777777777</v>
      </c>
      <c r="E5" s="4" t="s">
        <v>7</v>
      </c>
      <c r="H5" s="2">
        <v>1</v>
      </c>
      <c r="I5" s="2">
        <v>0.453592</v>
      </c>
    </row>
    <row r="6" spans="2:10" x14ac:dyDescent="0.25">
      <c r="B6" s="9"/>
      <c r="C6" s="4" t="s">
        <v>4</v>
      </c>
      <c r="D6" s="4">
        <v>4820</v>
      </c>
      <c r="E6" s="4" t="s">
        <v>5</v>
      </c>
    </row>
    <row r="7" spans="2:10" x14ac:dyDescent="0.25">
      <c r="B7" s="9"/>
      <c r="C7" s="4" t="s">
        <v>9</v>
      </c>
      <c r="D7" s="4">
        <f>16000*4</f>
        <v>64000</v>
      </c>
      <c r="E7" s="4" t="s">
        <v>10</v>
      </c>
      <c r="H7" s="2" t="s">
        <v>23</v>
      </c>
      <c r="I7" s="2" t="s">
        <v>12</v>
      </c>
    </row>
    <row r="8" spans="2:10" x14ac:dyDescent="0.25">
      <c r="B8" s="10"/>
      <c r="C8" s="4" t="s">
        <v>6</v>
      </c>
      <c r="D8" s="4">
        <v>21.1</v>
      </c>
      <c r="E8" s="4" t="s">
        <v>7</v>
      </c>
      <c r="H8" s="2">
        <v>1</v>
      </c>
      <c r="I8" s="2">
        <v>1.60934</v>
      </c>
    </row>
    <row r="9" spans="2:10" x14ac:dyDescent="0.25">
      <c r="B9" s="11" t="s">
        <v>17</v>
      </c>
      <c r="C9" s="5" t="s">
        <v>9</v>
      </c>
      <c r="D9" s="5">
        <f>4*3700*4.44822</f>
        <v>65833.656000000003</v>
      </c>
      <c r="E9" s="5" t="s">
        <v>10</v>
      </c>
    </row>
    <row r="10" spans="2:10" x14ac:dyDescent="0.25">
      <c r="B10" s="12"/>
      <c r="C10" s="5" t="s">
        <v>11</v>
      </c>
      <c r="D10" s="5">
        <f>1.852*2635</f>
        <v>4880.0200000000004</v>
      </c>
      <c r="E10" s="5" t="s">
        <v>12</v>
      </c>
      <c r="H10" s="2" t="s">
        <v>24</v>
      </c>
      <c r="I10" s="2" t="s">
        <v>7</v>
      </c>
    </row>
    <row r="11" spans="2:10" x14ac:dyDescent="0.25">
      <c r="B11" s="12"/>
      <c r="C11" s="5" t="s">
        <v>6</v>
      </c>
      <c r="D11" s="5">
        <f>0.00508*4400</f>
        <v>22.352</v>
      </c>
      <c r="E11" s="5" t="s">
        <v>7</v>
      </c>
      <c r="H11" s="2">
        <v>1</v>
      </c>
      <c r="I11" s="2">
        <v>0.44703999999999999</v>
      </c>
    </row>
    <row r="12" spans="2:10" x14ac:dyDescent="0.25">
      <c r="B12" s="13"/>
      <c r="C12" s="5" t="s">
        <v>14</v>
      </c>
      <c r="D12" s="5">
        <f>0.5144444*478</f>
        <v>245.90442320000002</v>
      </c>
      <c r="E12" s="5" t="s">
        <v>7</v>
      </c>
    </row>
    <row r="13" spans="2:10" x14ac:dyDescent="0.25">
      <c r="B13" s="14" t="s">
        <v>26</v>
      </c>
      <c r="C13" s="6" t="s">
        <v>4</v>
      </c>
      <c r="D13" s="6">
        <f>2808*1.60934</f>
        <v>4519.0267199999998</v>
      </c>
      <c r="E13" s="6" t="s">
        <v>12</v>
      </c>
      <c r="H13" s="2" t="s">
        <v>25</v>
      </c>
      <c r="I13" s="2" t="s">
        <v>7</v>
      </c>
    </row>
    <row r="14" spans="2:10" x14ac:dyDescent="0.25">
      <c r="B14" s="15"/>
      <c r="C14" s="6" t="s">
        <v>16</v>
      </c>
      <c r="D14" s="6">
        <f>499*0.44704</f>
        <v>223.07295999999999</v>
      </c>
      <c r="E14" s="6" t="s">
        <v>7</v>
      </c>
      <c r="H14" s="2">
        <v>1</v>
      </c>
      <c r="I14" s="2">
        <v>0.51444000000000001</v>
      </c>
    </row>
    <row r="15" spans="2:10" x14ac:dyDescent="0.25">
      <c r="B15" s="15"/>
      <c r="C15" s="6" t="s">
        <v>18</v>
      </c>
      <c r="D15" s="6">
        <f>472*0.44704</f>
        <v>211.00288</v>
      </c>
      <c r="E15" s="6" t="s">
        <v>7</v>
      </c>
    </row>
    <row r="16" spans="2:10" x14ac:dyDescent="0.25">
      <c r="B16" s="15"/>
      <c r="C16" s="6" t="s">
        <v>19</v>
      </c>
      <c r="D16" s="6">
        <f>44250*I5</f>
        <v>20071.446</v>
      </c>
      <c r="E16" s="6" t="s">
        <v>21</v>
      </c>
      <c r="H16" s="2" t="s">
        <v>27</v>
      </c>
      <c r="I16" s="2" t="s">
        <v>7</v>
      </c>
    </row>
    <row r="17" spans="2:9" x14ac:dyDescent="0.25">
      <c r="B17" s="16"/>
      <c r="C17" s="6" t="s">
        <v>22</v>
      </c>
      <c r="D17" s="6">
        <f>36000*I5</f>
        <v>16329.312</v>
      </c>
      <c r="E17" s="6" t="s">
        <v>21</v>
      </c>
      <c r="H17" s="2">
        <v>1</v>
      </c>
      <c r="I17" s="2">
        <v>5.0800000000000003E-3</v>
      </c>
    </row>
    <row r="18" spans="2:9" x14ac:dyDescent="0.25">
      <c r="B18" s="17" t="s">
        <v>34</v>
      </c>
      <c r="C18" s="7" t="s">
        <v>6</v>
      </c>
      <c r="D18" s="7">
        <f>4400*I17</f>
        <v>22.352</v>
      </c>
      <c r="E18" s="7" t="s">
        <v>7</v>
      </c>
    </row>
    <row r="19" spans="2:9" x14ac:dyDescent="0.25">
      <c r="B19" s="17"/>
      <c r="C19" s="7" t="s">
        <v>3</v>
      </c>
      <c r="D19" s="7">
        <f>475*I14</f>
        <v>244.35900000000001</v>
      </c>
      <c r="E19" s="7" t="s">
        <v>7</v>
      </c>
      <c r="H19" s="2" t="s">
        <v>30</v>
      </c>
      <c r="I19" s="2" t="s">
        <v>12</v>
      </c>
    </row>
    <row r="20" spans="2:9" x14ac:dyDescent="0.25">
      <c r="B20" s="17"/>
      <c r="C20" s="7" t="s">
        <v>28</v>
      </c>
      <c r="D20" s="7">
        <f>485*I14</f>
        <v>249.5034</v>
      </c>
      <c r="E20" s="7" t="s">
        <v>7</v>
      </c>
      <c r="H20" s="2">
        <v>1</v>
      </c>
      <c r="I20" s="2">
        <v>1.8520000000000001</v>
      </c>
    </row>
    <row r="21" spans="2:9" x14ac:dyDescent="0.25">
      <c r="B21" s="17"/>
      <c r="C21" s="7" t="s">
        <v>29</v>
      </c>
      <c r="D21" s="7">
        <f>2290*I20</f>
        <v>4241.08</v>
      </c>
      <c r="E21" s="7" t="s">
        <v>12</v>
      </c>
    </row>
    <row r="22" spans="2:9" x14ac:dyDescent="0.25">
      <c r="B22" s="17"/>
      <c r="C22" s="7" t="s">
        <v>31</v>
      </c>
      <c r="D22" s="7">
        <f>2440 * I20</f>
        <v>4518.88</v>
      </c>
      <c r="E22" s="7" t="s">
        <v>12</v>
      </c>
      <c r="H22" s="2" t="s">
        <v>33</v>
      </c>
      <c r="I22" s="2" t="s">
        <v>21</v>
      </c>
    </row>
    <row r="23" spans="2:9" x14ac:dyDescent="0.25">
      <c r="B23" s="17"/>
      <c r="C23" s="7" t="s">
        <v>32</v>
      </c>
      <c r="D23" s="7">
        <f>17966*I5</f>
        <v>8149.2338719999998</v>
      </c>
      <c r="E23" s="7" t="s">
        <v>21</v>
      </c>
      <c r="H23" s="2">
        <v>1</v>
      </c>
      <c r="I23" s="2">
        <v>0.453592</v>
      </c>
    </row>
    <row r="24" spans="2:9" x14ac:dyDescent="0.25">
      <c r="B24" s="17"/>
      <c r="C24" s="7" t="s">
        <v>19</v>
      </c>
      <c r="D24" s="7">
        <f>44250*I23</f>
        <v>20071.446</v>
      </c>
      <c r="E24" s="7" t="s">
        <v>21</v>
      </c>
    </row>
    <row r="25" spans="2:9" x14ac:dyDescent="0.25">
      <c r="B25" s="17"/>
      <c r="C25" s="7" t="s">
        <v>22</v>
      </c>
      <c r="D25" s="7">
        <f>36000*I23</f>
        <v>16329.312</v>
      </c>
      <c r="E25" s="7" t="s">
        <v>21</v>
      </c>
    </row>
  </sheetData>
  <mergeCells count="5">
    <mergeCell ref="B4:B8"/>
    <mergeCell ref="B9:B12"/>
    <mergeCell ref="B13:B17"/>
    <mergeCell ref="B18:B25"/>
    <mergeCell ref="G1:J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JetStar Lockheed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2021-04-22T22:12:35Z</dcterms:created>
  <dcterms:modified xsi:type="dcterms:W3CDTF">2021-04-23T00:09:07Z</dcterms:modified>
</cp:coreProperties>
</file>