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C239A821-9762-499A-93D1-8B76AA1008D3}" xr6:coauthVersionLast="47" xr6:coauthVersionMax="47" xr10:uidLastSave="{00000000-0000-0000-0000-000000000000}"/>
  <bookViews>
    <workbookView xWindow="876" yWindow="104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1" l="1"/>
  <c r="C37" i="1"/>
  <c r="A15" i="1"/>
  <c r="A14" i="1"/>
  <c r="A13" i="1"/>
  <c r="A34" i="1" l="1" a="1"/>
  <c r="A34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<sst xmlns="http://schemas.openxmlformats.org/spreadsheetml/2006/main" count="4138" uniqueCount="2530">
  <si>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</si>
  <si>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</si>
  <si>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</si>
  <si>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</si>
  <si>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</si>
  <si>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</si>
  <si>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</si>
  <si>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</si>
  <si>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</si>
  <si>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</si>
  <si>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</si>
  <si>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</si>
  <si>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</si>
  <si>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</si>
  <si>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</si>
  <si>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</si>
  <si>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</si>
  <si>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</si>
  <si>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</si>
  <si>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</si>
  <si>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</si>
  <si>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</si>
  <si>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</si>
  <si>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</si>
  <si>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</si>
  <si>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</si>
  <si>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</si>
  <si>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</si>
  <si>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</si>
  <si>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</si>
  <si>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</si>
  <si>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</si>
  <si>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</si>
  <si>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</si>
  <si>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</si>
  <si>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</si>
  <si>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</si>
  <si>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</si>
  <si>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</si>
  <si>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</si>
  <si>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</si>
  <si>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</si>
  <si>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</si>
  <si>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</si>
  <si>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</si>
  <si>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</si>
  <si>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</si>
  <si>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</si>
  <si>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</si>
  <si>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</si>
  <si>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</si>
  <si>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</si>
  <si>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</si>
  <si>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</si>
  <si>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</si>
  <si>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</si>
  <si>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</si>
  <si>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</si>
  <si>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</si>
  <si>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</si>
  <si>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</si>
  <si>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</si>
  <si>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</si>
  <si>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</si>
  <si>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</si>
  <si>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</si>
  <si>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</si>
  <si>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</si>
  <si>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</si>
  <si>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</si>
  <si>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</si>
  <si>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</si>
  <si>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</si>
  <si>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</si>
  <si>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</si>
  <si>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</si>
  <si>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</si>
  <si>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</si>
  <si>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</si>
  <si>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</si>
  <si>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</si>
  <si>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</si>
  <si>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</si>
  <si>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</si>
  <si>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</si>
  <si>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</si>
  <si>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</si>
  <si>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</si>
  <si>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</si>
  <si>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</si>
  <si>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</si>
  <si>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</si>
  <si>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</si>
  <si>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</si>
  <si>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</si>
  <si>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</si>
  <si>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</si>
  <si>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</si>
  <si>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</si>
  <si>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</si>
  <si>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</si>
  <si>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</si>
  <si>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</si>
  <si>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</si>
  <si>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</si>
  <si>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</si>
  <si>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</si>
  <si>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</si>
  <si>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</si>
  <si>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</si>
  <si>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</si>
  <si>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</si>
  <si>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</si>
  <si>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</si>
  <si>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</si>
  <si>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</si>
  <si>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</si>
  <si>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</si>
  <si>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</si>
  <si>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</si>
  <si>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</si>
  <si>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</si>
  <si>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</si>
  <si>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</si>
  <si>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</si>
  <si>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</si>
  <si>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</si>
  <si>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</si>
  <si>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</si>
  <si>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</si>
  <si>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</si>
  <si>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</si>
  <si>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</si>
  <si>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</si>
  <si>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</si>
  <si>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</si>
  <si>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</si>
  <si>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</si>
  <si>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</si>
  <si>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</si>
  <si>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</si>
  <si>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</si>
  <si>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</si>
  <si>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</si>
  <si>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</si>
  <si>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</si>
  <si>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</si>
  <si>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</si>
  <si>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</si>
  <si>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</si>
  <si>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</si>
  <si>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</si>
  <si>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</si>
  <si>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</si>
  <si>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</si>
  <si>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</si>
  <si>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</si>
  <si>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</si>
  <si>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</si>
  <si>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</si>
  <si>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</si>
  <si>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</si>
  <si>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</si>
  <si>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</si>
  <si>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</si>
  <si>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</si>
  <si>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</si>
  <si>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</si>
  <si>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</si>
  <si>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</si>
  <si>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</si>
  <si>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</si>
  <si>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</si>
  <si>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</si>
  <si>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</si>
  <si>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</si>
  <si>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</si>
  <si>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</si>
  <si>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</si>
  <si>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</si>
  <si>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</si>
  <si>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</si>
  <si>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</si>
  <si>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</si>
  <si>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</si>
  <si>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</si>
  <si>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</si>
  <si>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</si>
  <si>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</si>
  <si>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</si>
  <si>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</si>
  <si>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</si>
  <si>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</si>
  <si>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</si>
  <si>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</si>
  <si>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</si>
  <si>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</si>
  <si>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</si>
  <si>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</si>
  <si>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</si>
  <si>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</si>
  <si>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</si>
  <si>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</si>
  <si>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</si>
  <si>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</si>
  <si>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</si>
  <si>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</si>
  <si>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</si>
  <si>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</si>
  <si>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</si>
  <si>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</si>
  <si>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</si>
  <si>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</si>
  <si>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</si>
  <si>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</si>
  <si>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</si>
  <si>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</si>
  <si>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</si>
  <si>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</si>
  <si>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</si>
  <si>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</si>
  <si>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</si>
  <si>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</si>
  <si>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</si>
  <si>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</si>
  <si>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</si>
  <si>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</si>
  <si>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</si>
  <si>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</si>
  <si>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</si>
  <si>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</si>
  <si>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</si>
  <si>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</si>
  <si>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</si>
  <si>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</si>
  <si>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</si>
  <si>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</si>
  <si>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</si>
  <si>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</si>
  <si>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</si>
  <si>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</si>
  <si>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</si>
  <si>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</si>
  <si>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</si>
  <si>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</si>
  <si>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</si>
  <si>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</si>
  <si>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</si>
  <si>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</si>
  <si>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</si>
  <si>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</si>
  <si>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</si>
  <si>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</si>
  <si>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</si>
  <si>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</si>
  <si>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</si>
  <si>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</si>
  <si>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</si>
  <si>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</si>
  <si>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</si>
  <si>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</si>
  <si>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</si>
  <si>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</si>
  <si>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</si>
  <si>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</si>
  <si>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</si>
  <si>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</si>
  <si>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</si>
  <si>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</si>
  <si>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</si>
  <si>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</si>
  <si>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</si>
  <si>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</si>
  <si>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</si>
  <si>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</si>
  <si>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</si>
  <si>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</si>
  <si>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</si>
  <si>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</si>
  <si>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</si>
  <si>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</si>
  <si>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</si>
  <si>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</si>
  <si>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</si>
  <si>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</si>
  <si>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</si>
  <si>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</si>
  <si>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</si>
  <si>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</si>
  <si>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</si>
  <si>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</si>
  <si>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</si>
  <si>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</si>
  <si>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</si>
  <si>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</si>
  <si>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</si>
  <si>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</si>
  <si>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</si>
  <si>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</si>
  <si>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</si>
  <si>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</si>
  <si>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</si>
  <si>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</si>
  <si>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</si>
  <si>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</si>
  <si>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</si>
  <si>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</si>
  <si>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</si>
  <si>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</si>
  <si>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</si>
  <si>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</si>
  <si>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</si>
  <si>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</si>
  <si>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</si>
  <si>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</si>
  <si>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</si>
  <si>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</si>
  <si>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</si>
  <si>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</si>
  <si>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</si>
  <si>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</si>
  <si>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</si>
  <si>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</si>
  <si>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</si>
  <si>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</si>
  <si>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</si>
  <si>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</si>
  <si>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</si>
  <si>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</si>
  <si>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</si>
  <si>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</si>
  <si>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</si>
  <si>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</si>
  <si>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</si>
  <si>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</si>
  <si>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</si>
  <si>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</si>
  <si>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</si>
  <si>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</si>
  <si>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</si>
  <si>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</si>
  <si>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</si>
  <si>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</si>
  <si>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</si>
  <si>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</si>
  <si>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</si>
  <si>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</si>
  <si>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</si>
  <si>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</si>
  <si>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</si>
  <si>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</si>
  <si>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</si>
  <si>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</si>
  <si>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</si>
  <si>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</si>
  <si>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</si>
  <si>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</si>
  <si>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</si>
  <si>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</si>
  <si>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</si>
  <si>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</si>
  <si>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</si>
  <si>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</si>
  <si>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</si>
  <si>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</si>
  <si>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</si>
  <si>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</si>
  <si>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</si>
  <si>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</si>
  <si>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</si>
  <si>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</si>
  <si>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</si>
  <si>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</si>
  <si>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</si>
  <si>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</si>
  <si>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</si>
  <si>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</si>
  <si>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</si>
  <si>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</si>
  <si>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</si>
  <si>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</si>
  <si>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</si>
  <si>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</si>
  <si>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</si>
  <si>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</si>
  <si>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</si>
  <si>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</si>
  <si>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</si>
  <si>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</si>
  <si>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</si>
  <si>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</si>
  <si>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</si>
  <si>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</si>
  <si>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</si>
  <si>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</si>
  <si>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</si>
  <si>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</si>
  <si>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</si>
  <si>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</si>
  <si>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</si>
  <si>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</si>
  <si>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</si>
  <si>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</si>
  <si>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</si>
  <si>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</si>
  <si>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</si>
  <si>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</si>
  <si>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</si>
  <si>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</si>
  <si>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</si>
  <si>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</si>
  <si>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</si>
  <si>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</si>
  <si>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</si>
  <si>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</si>
  <si>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</si>
  <si>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</si>
  <si>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</si>
  <si>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</si>
  <si>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</si>
  <si>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</si>
  <si>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</si>
  <si>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</si>
  <si>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</si>
  <si>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</si>
  <si>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</si>
  <si>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</si>
  <si>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</si>
  <si>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</si>
  <si>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</si>
  <si>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</si>
  <si>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</si>
  <si>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</si>
  <si>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</si>
  <si>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</si>
  <si>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</si>
  <si>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</si>
  <si>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</si>
  <si>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</si>
  <si>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</si>
  <si>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</si>
  <si>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</si>
  <si>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</si>
  <si>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</si>
  <si>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</si>
  <si>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</si>
  <si>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</si>
  <si>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</si>
  <si>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</si>
  <si>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</si>
  <si>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</si>
  <si>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</si>
  <si>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</si>
  <si>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</si>
  <si>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</si>
  <si>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</si>
  <si>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</si>
  <si>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</si>
  <si>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</si>
  <si>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</si>
  <si>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</si>
  <si>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</si>
  <si>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</si>
  <si>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</si>
  <si>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</si>
  <si>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</si>
  <si>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</si>
  <si>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</si>
  <si>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</si>
  <si>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</si>
  <si>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</si>
  <si>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</si>
  <si>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</si>
  <si>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</si>
  <si>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</si>
  <si>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</si>
  <si>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</si>
  <si>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</si>
  <si>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</si>
  <si>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</si>
  <si>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</si>
  <si>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</si>
  <si>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</si>
  <si>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</si>
  <si>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</si>
  <si>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</si>
  <si>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</si>
  <si>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</si>
  <si>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</si>
  <si>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</si>
  <si>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</si>
  <si>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</si>
  <si>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</si>
  <si>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</si>
  <si>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</si>
  <si>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</si>
  <si>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</si>
  <si>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</si>
  <si>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</si>
  <si>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</si>
  <si>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</si>
  <si>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</si>
  <si>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</si>
  <si>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</si>
  <si>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</si>
  <si>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</si>
  <si>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</si>
  <si>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</si>
  <si>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</si>
  <si>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</si>
  <si>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</si>
  <si>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</si>
  <si>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</si>
  <si>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</si>
  <si>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</si>
  <si>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</si>
  <si>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</si>
  <si>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</si>
  <si>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</si>
  <si>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</si>
  <si>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</si>
  <si>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</si>
  <si>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</si>
  <si>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</si>
  <si>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</si>
  <si>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</si>
  <si>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</si>
  <si>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</si>
  <si>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</si>
  <si>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</si>
  <si>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</si>
  <si>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</si>
  <si>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</si>
  <si>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</si>
  <si>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</si>
  <si>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</si>
  <si>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</si>
  <si>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</si>
  <si>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</si>
  <si>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</si>
  <si>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</si>
  <si>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</si>
  <si>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</si>
  <si>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</si>
  <si>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</si>
  <si>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</si>
  <si>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</si>
  <si>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</si>
  <si>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</si>
  <si>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</si>
  <si>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</si>
  <si>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</si>
  <si>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</si>
  <si>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</si>
  <si>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</si>
  <si>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</si>
  <si>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</si>
  <si>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</si>
  <si>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</si>
  <si>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</si>
  <si>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</si>
  <si>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</si>
  <si>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</si>
  <si>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</si>
  <si>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</si>
  <si>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</si>
  <si>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</si>
  <si>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</si>
  <si>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</si>
  <si>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</si>
  <si>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</si>
  <si>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</si>
  <si>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</si>
  <si>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</si>
  <si>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</si>
  <si>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</si>
  <si>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</si>
  <si>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</si>
  <si>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</si>
  <si>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</si>
  <si>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</si>
  <si>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</si>
  <si>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</si>
  <si>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</si>
  <si>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</si>
  <si>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</si>
  <si>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</si>
  <si>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</si>
  <si>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</si>
  <si>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</si>
  <si>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</si>
  <si>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</si>
  <si>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</si>
  <si>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</si>
  <si>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</si>
  <si>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</si>
  <si>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</si>
  <si>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</si>
  <si>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</si>
  <si>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</si>
  <si>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</si>
  <si>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</si>
  <si>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</si>
  <si>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</si>
  <si>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</si>
  <si>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</si>
  <si>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</si>
  <si>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</si>
  <si>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</si>
  <si>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</si>
  <si>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</si>
  <si>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</si>
  <si>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</si>
  <si>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</si>
  <si>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</si>
  <si>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</si>
  <si>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</si>
  <si>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</si>
  <si>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</si>
  <si>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</si>
  <si>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</si>
  <si>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</si>
  <si>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</si>
  <si>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</si>
  <si>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</si>
  <si>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</si>
  <si>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</si>
  <si>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</si>
  <si>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</si>
  <si>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</si>
  <si>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</si>
  <si>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</si>
  <si>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</si>
  <si>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</si>
  <si>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</si>
  <si>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</si>
  <si>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</si>
  <si>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</si>
  <si>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</si>
  <si>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</si>
  <si>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</si>
  <si>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</si>
  <si>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</si>
  <si>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</si>
  <si>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</si>
  <si>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</si>
  <si>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</si>
  <si>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</si>
  <si>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</si>
  <si>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</si>
  <si>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</si>
  <si>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</si>
  <si>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</si>
  <si>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</si>
  <si>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</si>
  <si>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</si>
  <si>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</si>
  <si>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</si>
  <si>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</si>
  <si>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</si>
  <si>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</si>
  <si>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</si>
  <si>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</si>
  <si>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</si>
  <si>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</si>
  <si>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</si>
  <si>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</si>
  <si>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</si>
  <si>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</si>
  <si>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</si>
  <si>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</si>
  <si>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</si>
  <si>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</si>
  <si>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</si>
  <si>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</si>
  <si>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</si>
  <si>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</si>
  <si>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</si>
  <si>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</si>
  <si>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</si>
  <si>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</si>
  <si>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</si>
  <si>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</si>
  <si>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</si>
  <si>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</si>
  <si>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</si>
  <si>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</si>
  <si>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</si>
  <si>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</si>
  <si>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</si>
  <si>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</si>
  <si>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</si>
  <si>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</si>
  <si>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</si>
  <si>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</si>
  <si>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</si>
  <si>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</si>
  <si>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</si>
  <si>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</si>
  <si>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</si>
  <si>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</si>
  <si>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</si>
  <si>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</si>
  <si>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</si>
  <si>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</si>
  <si>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</si>
  <si>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</si>
  <si>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</si>
  <si>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</si>
  <si>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</si>
  <si>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</si>
  <si>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</si>
  <si>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</si>
  <si>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</si>
  <si>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</si>
  <si>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</si>
  <si>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</si>
  <si>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</si>
  <si>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</si>
  <si>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</si>
  <si>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</si>
  <si>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</si>
  <si>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</si>
  <si>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</si>
  <si>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</si>
  <si>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</si>
  <si>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</si>
  <si>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</si>
  <si>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</si>
  <si>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</si>
  <si>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</si>
  <si>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</si>
  <si>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</si>
  <si>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</si>
  <si>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</si>
  <si>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</si>
  <si>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</si>
  <si>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</si>
  <si>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</si>
  <si>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</si>
  <si>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</si>
  <si>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</si>
  <si>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</si>
  <si>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</si>
  <si>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</si>
  <si>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</si>
  <si>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</si>
  <si>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</si>
  <si>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</si>
  <si>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</si>
  <si>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</si>
  <si>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</si>
  <si>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</si>
  <si>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</si>
  <si>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</si>
  <si>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</si>
  <si>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</si>
  <si>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</si>
  <si>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</si>
  <si>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</si>
  <si>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</si>
  <si>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</si>
  <si>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</si>
  <si>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</si>
  <si>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</si>
  <si>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</si>
  <si>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</si>
  <si>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</si>
  <si>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</si>
  <si>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</si>
  <si>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</si>
  <si>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</si>
  <si>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</si>
  <si>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</si>
  <si>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</si>
  <si>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</si>
  <si>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</si>
  <si>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</si>
  <si>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</si>
  <si>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</si>
  <si>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</si>
  <si>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</si>
  <si>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</si>
  <si>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</si>
  <si>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</si>
  <si>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</si>
  <si>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</si>
  <si>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</si>
  <si>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</si>
  <si>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</si>
  <si>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</si>
  <si>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</si>
  <si>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</si>
  <si>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</si>
  <si>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</si>
  <si>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</si>
  <si>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</si>
  <si>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</si>
  <si>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</si>
  <si>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</si>
  <si>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</si>
  <si>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</si>
  <si>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</si>
  <si>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</si>
  <si>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</si>
  <si>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</si>
  <si>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</si>
  <si>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</si>
  <si>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</si>
  <si>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</si>
  <si>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</si>
  <si>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</si>
  <si>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</si>
  <si>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</si>
  <si>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</si>
  <si>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</si>
  <si>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</si>
  <si>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</si>
  <si>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</si>
  <si>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</si>
  <si>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</si>
  <si>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</si>
  <si>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</si>
  <si>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</si>
  <si>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</si>
  <si>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</si>
  <si>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</si>
  <si>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</si>
  <si>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</si>
  <si>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</si>
  <si>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</si>
  <si>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</si>
  <si>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</si>
  <si>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</si>
  <si>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</si>
  <si>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</si>
  <si>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</si>
  <si>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</si>
  <si>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</si>
  <si>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</si>
  <si>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</si>
  <si>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</si>
  <si>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</si>
  <si>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</si>
  <si>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</si>
  <si>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</si>
  <si>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</si>
  <si>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</si>
  <si>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</si>
  <si>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</si>
  <si>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</si>
  <si>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</si>
  <si>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</si>
  <si>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</si>
  <si>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</si>
  <si>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</si>
  <si>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</si>
  <si>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</si>
  <si>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</si>
  <si>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</si>
  <si>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</si>
  <si>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</si>
  <si>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</si>
  <si>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</si>
  <si>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</si>
  <si>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</si>
  <si>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</si>
  <si>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</si>
  <si>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</si>
  <si>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</si>
  <si>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</si>
  <si>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</si>
  <si>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</si>
  <si>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</si>
  <si>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</si>
  <si>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</si>
  <si>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</si>
  <si>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</si>
  <si>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</si>
  <si>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</si>
  <si>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</si>
  <si>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</si>
  <si>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</si>
  <si>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</si>
  <si>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</si>
  <si>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</si>
  <si>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</si>
  <si>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</si>
  <si>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</si>
  <si>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</si>
  <si>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</si>
  <si>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</si>
  <si>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</si>
  <si>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</si>
  <si>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</si>
  <si>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</si>
  <si>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</si>
  <si>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</si>
  <si>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</si>
  <si>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</si>
  <si>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</si>
  <si>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</si>
  <si>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</si>
  <si>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</si>
  <si>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</si>
  <si>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</si>
  <si>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</si>
  <si>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</si>
  <si>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</si>
  <si>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</si>
  <si>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</si>
  <si>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</si>
  <si>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</si>
  <si>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</si>
  <si>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</si>
  <si>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</si>
  <si>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</si>
  <si>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</si>
  <si>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</si>
  <si>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</si>
  <si>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</si>
  <si>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</si>
  <si>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</si>
  <si>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</si>
  <si>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</si>
  <si>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</si>
  <si>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</si>
  <si>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</si>
  <si>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</si>
  <si>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</si>
  <si>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</si>
  <si>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</si>
  <si>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</si>
  <si>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</si>
  <si>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</si>
  <si>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</si>
  <si>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</si>
  <si>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</si>
  <si>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</si>
  <si>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</si>
  <si>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</si>
  <si>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</si>
  <si>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</si>
  <si>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</si>
  <si>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</si>
  <si>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</si>
  <si>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</si>
  <si>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</si>
  <si>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</si>
  <si>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</si>
  <si>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</si>
  <si>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</si>
  <si>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</si>
  <si>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</si>
  <si>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</si>
  <si>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</si>
  <si>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</si>
  <si>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</si>
  <si>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</si>
  <si>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</si>
  <si>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</si>
  <si>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</si>
  <si>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</si>
  <si>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</si>
  <si>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</si>
  <si>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</si>
  <si>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</si>
  <si>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</si>
  <si>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</si>
  <si>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</si>
  <si>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</si>
  <si>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</si>
  <si>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</si>
  <si>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</si>
  <si>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</si>
  <si>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</si>
  <si>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</si>
  <si>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</si>
  <si>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</si>
  <si>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</si>
  <si>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</si>
  <si>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</si>
  <si>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</si>
  <si>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</si>
  <si>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</si>
  <si>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</si>
  <si>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</si>
  <si>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</si>
  <si>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</si>
  <si>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</si>
  <si>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</si>
  <si>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</si>
  <si>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</si>
  <si>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</si>
  <si>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</si>
  <si>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</si>
  <si>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</si>
  <si>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</si>
  <si>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</si>
  <si>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</si>
  <si>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</si>
  <si>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</si>
  <si>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</si>
  <si>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</si>
  <si>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</si>
  <si>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</si>
  <si>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</si>
  <si>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</si>
  <si>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</si>
  <si>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</si>
  <si>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</si>
  <si>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</si>
  <si>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</si>
  <si>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</si>
  <si>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</si>
  <si>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</si>
  <si>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</si>
  <si>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</si>
  <si>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</si>
  <si>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</si>
  <si>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</si>
  <si>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</si>
  <si>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</si>
  <si>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</si>
  <si>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</si>
  <si>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</si>
  <si>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</si>
  <si>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</si>
  <si>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</si>
  <si>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</si>
  <si>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</si>
  <si>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</si>
  <si>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</si>
  <si>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</si>
  <si>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</si>
  <si>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</si>
  <si>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</si>
  <si>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</si>
  <si>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</si>
  <si>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</si>
  <si>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</si>
  <si>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</si>
  <si>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</si>
  <si>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</si>
  <si>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</si>
  <si>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</si>
  <si>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</si>
  <si>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</si>
  <si>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</si>
  <si>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</si>
  <si>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</si>
  <si>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</si>
  <si>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</si>
  <si>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</si>
  <si>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</si>
  <si>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</si>
  <si>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</si>
  <si>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</si>
  <si>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</si>
  <si>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</si>
  <si>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</si>
  <si>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</si>
  <si>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</si>
  <si>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</si>
  <si>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</si>
  <si>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</si>
  <si>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</si>
  <si>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</si>
  <si>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</si>
  <si>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</si>
  <si>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</si>
  <si>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</si>
  <si>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</si>
  <si>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</si>
  <si>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</si>
  <si>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</si>
  <si>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</si>
  <si>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</si>
  <si>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</si>
  <si>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</si>
  <si>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</si>
  <si>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</si>
  <si>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</si>
  <si>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</si>
  <si>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</si>
  <si>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</si>
  <si>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</si>
  <si>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</si>
  <si>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</si>
  <si>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</si>
  <si>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</si>
  <si>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</si>
  <si>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</si>
  <si>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</si>
  <si>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</si>
  <si>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</si>
  <si>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</si>
  <si>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</si>
  <si>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</si>
  <si>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</si>
  <si>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</si>
  <si>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</si>
  <si>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</si>
  <si>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</si>
  <si>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</si>
  <si>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</si>
  <si>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</si>
  <si>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</si>
  <si>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</si>
  <si>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</si>
  <si>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</si>
  <si>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</si>
  <si>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</si>
  <si>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</si>
  <si>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</si>
  <si>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</si>
  <si>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</si>
  <si>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</si>
  <si>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</si>
  <si>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</si>
  <si>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</si>
  <si>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</si>
  <si>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</si>
  <si>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</si>
  <si>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</si>
  <si>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</si>
  <si>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</si>
  <si>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</si>
  <si>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</si>
  <si>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</si>
  <si>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</si>
  <si>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</si>
  <si>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</si>
  <si>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</si>
  <si>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</si>
  <si>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</si>
  <si>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</si>
  <si>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</si>
  <si>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</si>
  <si>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</si>
  <si>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</si>
  <si>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</si>
  <si>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</si>
  <si>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</si>
  <si>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</si>
  <si>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</si>
  <si>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</si>
  <si>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</si>
  <si>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</si>
  <si>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</si>
  <si>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</si>
  <si>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</si>
  <si>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</si>
  <si>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</si>
  <si>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</si>
  <si>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</si>
  <si>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</si>
  <si>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</si>
  <si>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</si>
  <si>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</si>
  <si>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</si>
  <si>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</si>
  <si>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</si>
  <si>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</si>
  <si>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</si>
  <si>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</si>
  <si>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</si>
  <si>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</si>
  <si>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</si>
  <si>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</si>
  <si>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</si>
  <si>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</si>
  <si>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</si>
  <si>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</si>
  <si>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</si>
  <si>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</si>
  <si>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</si>
  <si>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</si>
  <si>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</si>
  <si>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</si>
  <si>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</si>
  <si>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</si>
  <si>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</si>
  <si>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</si>
  <si>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</si>
  <si>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</si>
  <si>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</si>
  <si>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</si>
  <si>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</si>
  <si>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</si>
  <si>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</si>
  <si>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</si>
  <si>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</si>
  <si>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</si>
  <si>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</si>
  <si>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</si>
  <si>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</si>
  <si>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</si>
  <si>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</si>
  <si>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</si>
  <si>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</si>
  <si>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</si>
  <si>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</si>
  <si>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</si>
  <si>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</si>
  <si>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</si>
  <si>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</si>
  <si>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</si>
  <si>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</si>
  <si>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</si>
  <si>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</si>
  <si>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</si>
  <si>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</si>
  <si>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</si>
  <si>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</si>
  <si>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</si>
  <si>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</si>
  <si>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</si>
  <si>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</si>
  <si>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</si>
  <si>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</si>
  <si>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</si>
  <si>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</si>
  <si>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</si>
  <si>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</si>
  <si>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</si>
  <si>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</si>
  <si>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</si>
  <si>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</si>
  <si>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</si>
  <si>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</si>
  <si>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</si>
  <si>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</si>
  <si>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</si>
  <si>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</si>
  <si>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</si>
  <si>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</si>
  <si>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</si>
  <si>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</si>
  <si>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</si>
  <si>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</si>
  <si>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</si>
  <si>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</si>
  <si>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</si>
  <si>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</si>
  <si>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</si>
  <si>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</si>
  <si>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</si>
  <si>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</si>
  <si>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</si>
  <si>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</si>
  <si>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</si>
  <si>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</si>
  <si>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</si>
  <si>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</si>
  <si>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</si>
  <si>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</si>
  <si>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</si>
  <si>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</si>
  <si>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</si>
  <si>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</si>
  <si>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</si>
  <si>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</si>
  <si>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</si>
  <si>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</si>
  <si>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</si>
  <si>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</si>
  <si>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</si>
  <si>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</si>
  <si>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</si>
  <si>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</si>
  <si>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</si>
  <si>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</si>
  <si>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</si>
  <si>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</si>
  <si>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</si>
  <si>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</si>
  <si>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</si>
  <si>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</si>
  <si>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</si>
  <si>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</si>
  <si>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</si>
  <si>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</si>
  <si>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</si>
  <si>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</si>
  <si>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</si>
  <si>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</si>
  <si>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</si>
  <si>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</si>
  <si>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</si>
  <si>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</si>
  <si>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</si>
  <si>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</si>
  <si>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</si>
  <si>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</si>
  <si>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</si>
  <si>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</si>
  <si>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</si>
  <si>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</si>
  <si>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</si>
  <si>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</si>
  <si>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</si>
  <si>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</si>
  <si>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</si>
  <si>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</si>
  <si>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</si>
  <si>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</si>
  <si>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</si>
  <si>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</si>
  <si>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</si>
  <si>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</si>
  <si>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</si>
  <si>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</si>
  <si>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</si>
  <si>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</si>
  <si>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</si>
  <si>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</si>
  <si>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</si>
  <si>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</si>
  <si>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</si>
  <si>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</si>
  <si>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</si>
  <si>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</si>
  <si>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</si>
  <si>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</si>
  <si>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</si>
  <si>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</si>
  <si>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</si>
  <si>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</si>
  <si>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</si>
  <si>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</si>
  <si>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</si>
  <si>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</si>
  <si>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</si>
  <si>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</si>
  <si>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</si>
  <si>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</si>
  <si>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</si>
  <si>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</si>
  <si>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</si>
  <si>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</si>
  <si>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</si>
  <si>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</si>
  <si>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</si>
  <si>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</si>
  <si>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</si>
  <si>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</si>
  <si>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</si>
  <si>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</si>
  <si>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</si>
  <si>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</si>
  <si>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</si>
  <si>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</si>
  <si>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</si>
  <si>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</si>
  <si>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</si>
  <si>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</si>
  <si>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</si>
  <si>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</si>
  <si>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</si>
  <si>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</si>
  <si>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</si>
  <si>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</si>
  <si>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</si>
  <si>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</si>
  <si>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</si>
  <si>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</si>
  <si>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</si>
  <si>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</si>
  <si>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</si>
  <si>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</si>
  <si>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</si>
  <si>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</si>
  <si>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</si>
  <si>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</si>
  <si>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</si>
  <si>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</si>
  <si>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</si>
  <si>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</si>
  <si>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</si>
  <si>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</si>
  <si>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</si>
  <si>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</si>
  <si>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</si>
  <si>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</si>
  <si>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</si>
  <si>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</si>
  <si>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</si>
  <si>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</si>
  <si>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</si>
  <si>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</si>
  <si>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</si>
  <si>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</si>
  <si>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</si>
  <si>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</si>
  <si>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</si>
  <si>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</si>
  <si>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</si>
  <si>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</si>
  <si>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</si>
  <si>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</si>
  <si>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</si>
  <si>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</si>
  <si>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</si>
  <si>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</si>
  <si>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</si>
  <si>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</si>
  <si>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</si>
  <si>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</si>
  <si>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</si>
  <si>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</si>
  <si>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</si>
  <si>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</si>
  <si>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</si>
  <si>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</si>
  <si>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</si>
  <si>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</si>
  <si>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</si>
  <si>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</si>
  <si>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</si>
  <si>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</si>
  <si>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</si>
  <si>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</si>
  <si>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</si>
  <si>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</si>
  <si>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</si>
  <si>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</si>
  <si>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</si>
  <si>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</si>
  <si>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</si>
  <si>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</si>
  <si>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</si>
  <si>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</si>
  <si>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</si>
  <si>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</si>
  <si>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</si>
  <si>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</si>
  <si>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</si>
  <si>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</si>
  <si>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</si>
  <si>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</si>
  <si>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</si>
  <si>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</si>
  <si>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</si>
  <si>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</si>
  <si>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</si>
  <si>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</si>
  <si>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</si>
  <si>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</si>
  <si>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</si>
  <si>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</si>
  <si>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</si>
  <si>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</si>
  <si>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</si>
  <si>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</si>
  <si>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</si>
  <si>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</si>
  <si>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</si>
  <si>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</si>
  <si>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</si>
  <si>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</si>
  <si>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</si>
  <si>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</si>
  <si>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</si>
  <si>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</si>
  <si>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</si>
  <si>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</si>
  <si>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</si>
  <si>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</si>
  <si>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</si>
  <si>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</si>
  <si>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</si>
  <si>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</si>
  <si>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</si>
  <si>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</si>
  <si>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</si>
  <si>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</si>
  <si>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</si>
  <si>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</si>
  <si>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</si>
  <si>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</si>
  <si>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</si>
  <si>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</si>
  <si>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</si>
  <si>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</si>
  <si>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</si>
  <si>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</si>
  <si>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</si>
  <si>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</si>
  <si>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</si>
  <si>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</si>
  <si>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</si>
  <si>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</si>
  <si>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</si>
  <si>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</si>
  <si>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</si>
  <si>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</si>
  <si>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</si>
  <si>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</si>
  <si>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</si>
  <si>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</si>
  <si>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</si>
  <si>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</si>
  <si>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</si>
  <si>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</si>
  <si>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</si>
  <si>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</si>
  <si>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</si>
  <si>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</si>
  <si>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</si>
  <si>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</si>
  <si>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</si>
  <si>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</si>
  <si>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</si>
  <si>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</si>
  <si>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</si>
  <si>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</si>
  <si>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</si>
  <si>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</si>
  <si>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</si>
  <si>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</si>
  <si>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</si>
  <si>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</si>
  <si>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</si>
  <si>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</si>
  <si>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</si>
  <si>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</si>
  <si>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</si>
  <si>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</si>
  <si>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</si>
  <si>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</si>
  <si>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</si>
  <si>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</si>
  <si>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</si>
  <si>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</si>
  <si>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</si>
  <si>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</si>
  <si>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</si>
  <si>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</si>
  <si>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</si>
  <si>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</si>
  <si>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</si>
  <si>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</si>
  <si>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</si>
  <si>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</si>
  <si>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</si>
  <si>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</si>
  <si>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</si>
  <si>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</si>
  <si>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</si>
  <si>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</si>
  <si>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</si>
  <si>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</si>
  <si>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</si>
  <si>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</si>
  <si>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</si>
  <si>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</si>
  <si>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</si>
  <si>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</si>
  <si>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</si>
  <si>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</si>
  <si>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</si>
  <si>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</si>
  <si>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</si>
  <si>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</si>
  <si>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</si>
  <si>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</si>
  <si>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</si>
  <si>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</si>
  <si>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</si>
  <si>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</si>
  <si>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</si>
  <si>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</si>
  <si>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</si>
  <si>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</si>
  <si>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</si>
  <si>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</si>
  <si>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</si>
  <si>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</si>
  <si>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</si>
  <si>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</si>
  <si>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</si>
  <si>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</si>
  <si>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</si>
  <si>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</si>
  <si>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</si>
  <si>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</si>
  <si>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</si>
  <si>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</si>
  <si>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</si>
  <si>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</si>
  <si>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</si>
  <si>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</si>
  <si>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</si>
  <si>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</si>
  <si>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</si>
  <si>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</si>
  <si>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</si>
  <si>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</si>
  <si>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</si>
  <si>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</si>
  <si>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</si>
  <si>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</si>
  <si>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</si>
  <si>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</si>
  <si>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</si>
  <si>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</si>
  <si>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</si>
  <si>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</si>
  <si>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</si>
  <si>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</si>
  <si>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</si>
  <si>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</si>
  <si>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</si>
  <si>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</si>
  <si>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</si>
  <si>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</si>
  <si>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</si>
  <si>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</si>
  <si>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</si>
  <si>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</si>
  <si>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</si>
  <si>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</si>
  <si>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</si>
  <si>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</si>
  <si>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</si>
  <si>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</si>
  <si>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</si>
  <si>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</si>
  <si>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</si>
  <si>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</si>
  <si>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</si>
  <si>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</si>
  <si>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</si>
  <si>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</si>
  <si>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</si>
  <si>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</si>
  <si>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</si>
  <si>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</si>
  <si>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</si>
  <si>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</si>
  <si>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</si>
  <si>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</si>
  <si>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</si>
  <si>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</si>
  <si>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</si>
  <si>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</si>
  <si>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</si>
  <si>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</si>
  <si>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</si>
  <si>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</si>
  <si>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</si>
  <si>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</si>
  <si>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</si>
  <si>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</si>
  <si>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</si>
  <si>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</si>
  <si>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</si>
  <si>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</si>
  <si>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</si>
  <si>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</si>
  <si>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</si>
  <si>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</si>
  <si>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</si>
  <si>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</si>
  <si>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</si>
  <si>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</si>
  <si>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</si>
  <si>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</si>
  <si>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</si>
  <si>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</si>
  <si>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</si>
  <si>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</si>
  <si>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</si>
  <si>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</si>
  <si>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</si>
  <si>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</si>
  <si>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</si>
  <si>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</si>
  <si>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</si>
  <si>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</si>
  <si>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</si>
  <si>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</si>
  <si>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</si>
  <si>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</si>
  <si>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</si>
  <si>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</si>
  <si>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</si>
  <si>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</si>
  <si>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</si>
  <si>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</si>
  <si>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</si>
  <si>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</si>
  <si>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</si>
  <si>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</si>
  <si>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</si>
  <si>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</si>
  <si>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</si>
  <si>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</si>
  <si>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</si>
  <si>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</si>
  <si>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</si>
  <si>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</si>
  <si>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</si>
  <si>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</si>
  <si>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</si>
  <si>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</si>
  <si>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</si>
  <si>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</si>
  <si>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</si>
  <si>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</si>
  <si>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</si>
  <si>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</si>
  <si>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</si>
  <si>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</si>
  <si>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</si>
  <si>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</si>
  <si>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</si>
  <si>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</si>
  <si>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</si>
  <si>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</si>
  <si>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</si>
  <si>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</si>
  <si>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</si>
  <si>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</si>
  <si>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</si>
  <si>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</si>
  <si>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</si>
  <si>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</si>
  <si>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</si>
  <si>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</si>
  <si>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</si>
  <si>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</si>
  <si>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</si>
  <si>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</si>
  <si>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</si>
  <si>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</si>
  <si>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</si>
  <si>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</si>
  <si>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</si>
  <si>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</si>
  <si>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</si>
  <si>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</si>
  <si>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</si>
  <si>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</si>
  <si>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</si>
  <si>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</si>
  <si>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</si>
  <si>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</si>
  <si>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</si>
  <si>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</si>
  <si>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</si>
  <si>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</si>
  <si>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</si>
  <si>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</si>
  <si>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</si>
  <si>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</si>
  <si>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</si>
  <si>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</si>
  <si>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</si>
  <si>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</si>
  <si>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</si>
  <si>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</si>
  <si>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</si>
  <si>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</si>
  <si>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</si>
  <si>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</si>
  <si>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</si>
  <si>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</si>
  <si>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</si>
  <si>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</si>
  <si>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</si>
  <si>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</si>
  <si>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</si>
  <si>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</si>
  <si>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</si>
  <si>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</si>
  <si>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</si>
  <si>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</si>
  <si>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</si>
  <si>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</si>
  <si>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</si>
  <si>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</si>
  <si>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</si>
  <si>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</si>
  <si>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</si>
  <si>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</si>
  <si>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</si>
  <si>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</si>
  <si>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</si>
  <si>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</si>
  <si>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</si>
  <si>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</si>
  <si>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</si>
  <si>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</si>
  <si>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</si>
  <si>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</si>
  <si>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</si>
  <si>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</si>
  <si>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</si>
  <si>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</si>
  <si>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</si>
  <si>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</si>
  <si>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</si>
  <si>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</si>
  <si>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</si>
  <si>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</si>
  <si>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</si>
  <si>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</si>
  <si>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</si>
  <si>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</si>
  <si>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</si>
  <si>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</si>
  <si>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</si>
  <si>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</si>
  <si>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</si>
  <si>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</si>
  <si>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</si>
  <si>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</si>
  <si>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</si>
  <si>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</si>
  <si>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</si>
  <si>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</si>
  <si>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</si>
  <si>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</si>
  <si>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</si>
  <si>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</si>
  <si>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</si>
  <si>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</si>
  <si>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</si>
  <si>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</si>
  <si>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</si>
  <si>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</si>
  <si>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</si>
  <si>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</si>
  <si>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</si>
  <si>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</si>
  <si>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</si>
  <si>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</si>
  <si>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</si>
  <si>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</si>
  <si>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</si>
  <si>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</si>
  <si>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</si>
  <si>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</si>
  <si>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</si>
  <si>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</si>
  <si>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</si>
  <si>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</si>
  <si>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</si>
  <si>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</si>
  <si>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</si>
  <si>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</si>
  <si>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</si>
  <si>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</si>
  <si>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</si>
  <si>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</si>
  <si>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</si>
  <si>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</si>
  <si>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</si>
  <si>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</si>
  <si>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</si>
  <si>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</si>
  <si>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</si>
  <si>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</si>
  <si>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</si>
  <si>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</si>
  <si>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</si>
  <si>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</si>
  <si>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</si>
  <si>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</si>
  <si>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</si>
  <si>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</si>
  <si>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</si>
  <si>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</si>
  <si>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</si>
  <si>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</si>
  <si>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</si>
  <si>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</si>
  <si>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</si>
  <si>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</si>
  <si>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</si>
  <si>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</si>
  <si>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</si>
  <si>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</si>
  <si>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</si>
  <si>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</si>
  <si>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</si>
  <si>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</si>
  <si>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</si>
  <si>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</si>
  <si>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</si>
  <si>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</si>
  <si>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</si>
  <si>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</si>
  <si>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</si>
  <si>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</si>
  <si>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</si>
  <si>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</si>
  <si>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</si>
  <si>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</si>
  <si>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</si>
  <si>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</si>
  <si>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</si>
  <si>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</si>
  <si>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</si>
  <si>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</si>
  <si>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</si>
  <si>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</si>
  <si>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</si>
  <si>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</si>
  <si>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</si>
  <si>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</si>
  <si>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</si>
  <si>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</si>
  <si>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</si>
  <si>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</si>
  <si>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</si>
  <si>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</si>
  <si>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</si>
  <si>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</si>
  <si>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</si>
  <si>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</si>
  <si>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</si>
  <si>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</si>
  <si>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</si>
  <si>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</si>
  <si>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</si>
  <si>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</si>
  <si>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</si>
  <si>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</si>
  <si>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</si>
  <si>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</si>
  <si>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</si>
  <si>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</si>
  <si>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</si>
  <si>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</si>
  <si>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</si>
  <si>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</si>
  <si>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</si>
  <si>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</si>
  <si>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</si>
  <si>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</si>
  <si>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</si>
  <si>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</si>
  <si>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</si>
  <si>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</si>
  <si>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</si>
  <si>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</si>
  <si>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</si>
  <si>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</si>
  <si>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</si>
  <si>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</si>
  <si>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</si>
  <si>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</si>
  <si>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</si>
  <si>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</si>
  <si>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</si>
  <si>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</si>
  <si>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</si>
  <si>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</si>
  <si>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</si>
  <si>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</si>
  <si>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</si>
  <si>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</si>
  <si>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</si>
  <si>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</si>
  <si>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</si>
  <si>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</si>
  <si>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</si>
  <si>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</si>
  <si>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</si>
  <si>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</si>
  <si>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</si>
  <si>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</si>
  <si>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</si>
  <si>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</si>
  <si>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</si>
  <si>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</si>
  <si>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</si>
  <si>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</si>
  <si>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</si>
  <si>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</si>
  <si>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</si>
  <si>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</si>
  <si>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</si>
  <si>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</si>
  <si>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</si>
  <si>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</si>
  <si>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</si>
  <si>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</si>
  <si>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</si>
  <si>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</si>
  <si>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</si>
  <si>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</si>
  <si>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</si>
  <si>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</si>
  <si>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</si>
  <si>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</si>
  <si>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</si>
  <si>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</si>
  <si>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</si>
  <si>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</si>
  <si>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</si>
  <si>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</si>
  <si>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</si>
  <si>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</si>
  <si>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</si>
  <si>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</si>
  <si>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</si>
  <si>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</si>
  <si>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</si>
  <si>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</si>
  <si>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</si>
  <si>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</si>
  <si>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</si>
  <si>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</si>
  <si>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</si>
  <si>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</si>
  <si>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</si>
  <si>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</si>
  <si>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</si>
  <si>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</si>
  <si>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</si>
  <si>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</si>
  <si>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</si>
  <si>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</si>
  <si>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</si>
  <si>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</si>
  <si>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</si>
  <si>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</si>
  <si>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</si>
  <si>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</si>
  <si>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</si>
  <si>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</si>
  <si>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</si>
  <si>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</si>
  <si>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</si>
  <si>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</si>
  <si>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</si>
  <si>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</si>
  <si>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</si>
  <si>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</si>
  <si>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</si>
  <si>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</si>
  <si>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</si>
  <si>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</si>
  <si>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</si>
  <si>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</si>
  <si>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</si>
  <si>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</si>
  <si>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</si>
  <si>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</si>
  <si>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</si>
  <si>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</si>
  <si>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</si>
  <si>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</si>
  <si>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</si>
  <si>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</si>
  <si>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</si>
  <si>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</si>
  <si>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</si>
  <si>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</si>
  <si>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</si>
  <si>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</si>
  <si>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</si>
  <si>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</si>
  <si>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</si>
  <si>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</si>
  <si>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</si>
  <si>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</si>
  <si>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</si>
  <si>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</si>
  <si>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</si>
  <si>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</si>
  <si>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</si>
  <si>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</si>
  <si>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</si>
  <si>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</si>
  <si>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</si>
  <si>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</si>
  <si>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</si>
  <si>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</si>
  <si>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</si>
  <si>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</si>
  <si>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</si>
  <si>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</si>
  <si>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</si>
  <si>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</si>
  <si>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</si>
  <si>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</si>
  <si>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</si>
  <si>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</si>
  <si>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</si>
  <si>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</si>
  <si>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</si>
  <si>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</si>
  <si>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</si>
  <si>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</si>
  <si>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</si>
  <si>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</si>
  <si>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</si>
  <si>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</si>
  <si>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</si>
  <si>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</si>
  <si>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</si>
  <si>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</si>
  <si>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</si>
  <si>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</si>
  <si>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</si>
  <si>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</si>
  <si>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</si>
  <si>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</si>
  <si>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</si>
  <si>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</si>
  <si>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</si>
  <si>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</si>
  <si>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</si>
  <si>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</si>
  <si>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</si>
  <si>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</si>
  <si>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</si>
  <si>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</si>
  <si>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</si>
  <si>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</si>
  <si>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</si>
  <si>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</si>
  <si>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</si>
  <si>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</si>
  <si>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</si>
  <si>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</si>
  <si>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</si>
  <si>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</si>
  <si>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</si>
  <si>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</si>
  <si>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</si>
  <si>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</si>
  <si>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</si>
  <si>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</si>
  <si>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</si>
  <si>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</si>
  <si>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</si>
  <si>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</si>
  <si>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</si>
  <si>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</si>
  <si>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</si>
  <si>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</si>
  <si>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</si>
  <si>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</si>
  <si>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</si>
  <si>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</si>
  <si>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</si>
  <si>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</si>
  <si>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</si>
  <si>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</si>
  <si>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</si>
  <si>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</si>
  <si>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</si>
  <si>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</si>
  <si>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</si>
  <si>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</si>
  <si>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</si>
  <si>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</si>
  <si>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</si>
  <si>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</si>
  <si>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</si>
  <si>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</si>
  <si>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</si>
  <si>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</si>
  <si>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</si>
  <si>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</si>
  <si>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</si>
  <si>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</si>
  <si>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</si>
  <si>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</si>
  <si>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</si>
  <si>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</si>
  <si>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</si>
  <si>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</si>
  <si>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</si>
  <si>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</si>
  <si>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</si>
  <si>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</si>
  <si>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</si>
  <si>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</si>
  <si>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</si>
  <si>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</si>
  <si>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</si>
  <si>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</si>
  <si>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</si>
  <si>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</si>
  <si>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</si>
  <si>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</si>
  <si>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</si>
  <si>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</si>
  <si>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</si>
  <si>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</si>
  <si>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</si>
  <si>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</si>
  <si>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</si>
  <si>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</si>
  <si>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</si>
  <si>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</si>
  <si>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</si>
  <si>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</si>
  <si>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</si>
  <si>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</si>
  <si>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</si>
  <si>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</si>
  <si>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</si>
  <si>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</si>
  <si>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</si>
  <si>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</si>
  <si>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</si>
  <si>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</si>
  <si>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</si>
  <si>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</si>
  <si>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</si>
  <si>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</si>
  <si>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</si>
  <si>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</si>
  <si>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</si>
  <si>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</si>
  <si>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</si>
  <si>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</si>
  <si>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</si>
  <si>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</si>
  <si>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</si>
  <si>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</si>
  <si>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</si>
  <si>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</si>
  <si>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</si>
  <si>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</si>
  <si>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</si>
  <si>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</si>
  <si>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</si>
  <si>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</si>
  <si>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</si>
  <si>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</si>
  <si>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</si>
  <si>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</si>
  <si>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</si>
  <si>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</si>
  <si>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</si>
  <si>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</si>
  <si>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</si>
  <si>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</si>
  <si>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</si>
  <si>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</si>
  <si>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</si>
  <si>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</si>
  <si>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</si>
  <si>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</si>
  <si>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</si>
  <si>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</si>
  <si>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</si>
  <si>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</si>
  <si>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</si>
  <si>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</si>
  <si>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</si>
  <si>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</si>
  <si>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</si>
  <si>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</si>
  <si>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</si>
  <si>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</si>
  <si>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</si>
  <si>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</si>
  <si>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</si>
  <si>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</si>
  <si>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</si>
  <si>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</si>
  <si>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</si>
  <si>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</si>
  <si>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</si>
  <si>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</si>
  <si>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</si>
  <si>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</si>
  <si>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</si>
  <si>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</si>
  <si>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</si>
  <si>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</si>
  <si>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</si>
  <si>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</si>
  <si>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</si>
  <si>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</si>
  <si>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</si>
  <si>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</si>
  <si>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</si>
  <si>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</si>
  <si>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</si>
  <si>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</si>
  <si>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</si>
  <si>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</si>
  <si>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</si>
  <si>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</si>
  <si>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</si>
  <si>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</si>
  <si>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</si>
  <si>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</si>
  <si>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</si>
  <si>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</si>
  <si>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</si>
  <si>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</si>
  <si>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</si>
  <si>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</si>
  <si>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</si>
  <si>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</si>
  <si>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</si>
  <si>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</si>
  <si>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</si>
  <si>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</si>
  <si>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</si>
  <si>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</si>
  <si>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</si>
  <si>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</si>
  <si>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</si>
  <si>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</si>
  <si>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</si>
  <si>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</si>
  <si>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</si>
  <si>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</si>
  <si>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</si>
  <si>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</si>
  <si>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</si>
  <si>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</si>
  <si>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</si>
  <si>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</si>
  <si>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</si>
  <si>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</si>
  <si>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</si>
  <si>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</si>
  <si>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</si>
  <si>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</si>
  <si>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</si>
  <si>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</si>
  <si>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</si>
  <si>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</si>
  <si>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</si>
  <si>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</si>
  <si>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</si>
  <si>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</si>
  <si>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</si>
  <si>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</si>
  <si>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</si>
  <si>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</si>
  <si>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</si>
  <si>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</si>
  <si>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</si>
  <si>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</si>
  <si>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</si>
  <si>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</si>
  <si>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</si>
  <si>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</si>
  <si>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</si>
  <si>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</si>
  <si>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</si>
  <si>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</si>
  <si>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</si>
  <si>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</si>
  <si>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</si>
  <si>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</si>
  <si>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</si>
  <si>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</si>
  <si>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</si>
  <si>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</si>
  <si>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</si>
  <si>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</si>
  <si>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</si>
  <si>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</si>
  <si>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</si>
  <si>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</si>
  <si>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</si>
  <si>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</si>
  <si>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</si>
  <si>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</si>
  <si>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</si>
  <si>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</si>
  <si>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</si>
  <si>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</si>
  <si>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</si>
  <si>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</si>
  <si>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</si>
  <si>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</si>
  <si>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</si>
  <si>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</si>
  <si>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</si>
  <si>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</si>
  <si>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</si>
  <si>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</si>
  <si>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</si>
  <si>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</si>
  <si>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</si>
  <si>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</si>
  <si>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</si>
  <si>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</si>
  <si>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</si>
  <si>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</si>
  <si>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</si>
  <si>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</si>
  <si>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</si>
  <si>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</si>
  <si>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</si>
  <si>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</si>
  <si>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</si>
  <si>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</si>
  <si>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</si>
  <si>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</si>
  <si>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</si>
  <si>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</si>
  <si>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</si>
  <si>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</si>
  <si>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</si>
  <si>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</si>
  <si>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</si>
  <si>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</si>
  <si>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</si>
  <si>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</si>
  <si>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</si>
  <si>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</si>
  <si>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</si>
  <si>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</si>
  <si>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</si>
  <si>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</si>
  <si>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</si>
  <si>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</si>
  <si>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</si>
  <si>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</si>
  <si>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</si>
  <si>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</si>
  <si>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</si>
  <si>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</si>
  <si>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</si>
  <si>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</si>
  <si>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</si>
  <si>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</si>
  <si>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</si>
  <si>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</si>
  <si>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</si>
  <si>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</si>
  <si>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</si>
  <si>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</si>
  <si>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</si>
  <si>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</si>
  <si>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</si>
  <si>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</si>
  <si>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</si>
  <si>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</si>
  <si>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</si>
  <si>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</si>
  <si>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</si>
  <si>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</si>
  <si>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</si>
  <si>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</si>
  <si>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</si>
  <si>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</si>
  <si>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</si>
  <si>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</si>
  <si>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</si>
  <si>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</si>
  <si>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</si>
  <si>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</si>
  <si>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</si>
  <si>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</si>
  <si>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</si>
  <si>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</si>
  <si>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</si>
  <si>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</si>
  <si>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</si>
  <si>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</si>
  <si>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</si>
  <si>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</si>
  <si>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</si>
  <si>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</si>
  <si>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</si>
  <si>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</si>
  <si>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</si>
  <si>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</si>
  <si>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</si>
  <si>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</si>
  <si>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</si>
  <si>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</si>
  <si>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</si>
  <si>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</si>
  <si>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</si>
  <si>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</si>
  <si>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</si>
  <si>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</si>
  <si>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</si>
  <si>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</si>
  <si>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</si>
  <si>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</si>
  <si>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</si>
  <si>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</si>
  <si>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</si>
  <si>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</si>
  <si>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</si>
  <si>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</si>
  <si>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</si>
  <si>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</si>
  <si>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</si>
  <si>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</si>
  <si>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</si>
  <si>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</si>
  <si>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</si>
  <si>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</si>
  <si>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</si>
  <si>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</si>
  <si>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</si>
  <si>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</si>
  <si>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</si>
  <si>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</si>
  <si>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</si>
  <si>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</si>
  <si>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</si>
  <si>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</si>
  <si>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code</t>
  </si>
  <si>
    <t>April</t>
  </si>
  <si>
    <t>Column2</t>
  </si>
  <si>
    <t>Maria Bearb</t>
  </si>
  <si>
    <t>9211 Barrington Cir</t>
  </si>
  <si>
    <t>Missouri City, TX 77459</t>
  </si>
  <si>
    <t>Mbearb@gmail.com</t>
  </si>
  <si>
    <t>Amy McGuire</t>
  </si>
  <si>
    <t>00220222</t>
  </si>
  <si>
    <t>Replace fan relay/therm</t>
  </si>
  <si>
    <t>Replaced 24 V blower motor fan relay</t>
  </si>
  <si>
    <t>Replaced honeywell nonprogrammable thermostat</t>
  </si>
  <si>
    <t>*rewired and configured to system</t>
  </si>
  <si>
    <t>subtoal</t>
  </si>
  <si>
    <t>Cash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</si>
</sst>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1" tableBorderDxfId="0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B25" sqref="B25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20.77734375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8" t="s">
        <v>1</v>
      </c>
      <c r="C1" s="79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2515</v>
      </c>
    </row>
    <row r="4" spans="1:3" x14ac:dyDescent="0.25">
      <c r="A4" s="1" t="s">
        <v>4</v>
      </c>
      <c r="B4" s="6" t="s">
        <v>5</v>
      </c>
      <c r="C4" s="2">
        <f ca="1">TODAY()</f>
        <v>44614</v>
      </c>
    </row>
    <row r="5" spans="1:3" x14ac:dyDescent="0.25">
      <c r="A5" s="1" t="s">
        <v>6</v>
      </c>
      <c r="B5" s="6" t="s">
        <v>7</v>
      </c>
      <c r="C5" s="16" t="s">
        <v>2523</v>
      </c>
    </row>
    <row r="6" spans="1:3" s="3" customFormat="1" x14ac:dyDescent="0.25">
      <c r="A6" s="3" t="s">
        <v>8</v>
      </c>
      <c r="B6" s="7" t="s">
        <v>9</v>
      </c>
      <c r="C6" s="13" t="s">
        <v>2524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2522</v>
      </c>
    </row>
    <row r="12" spans="1:3" ht="14.4" x14ac:dyDescent="0.3">
      <c r="A12" s="18" t="str">
        <f>VLOOKUP(Invoice!A11,Info!$A$2:$G$1000, 6, FALSE)</f>
        <v>6919 Mobud Dr</v>
      </c>
    </row>
    <row r="13" spans="1:3" x14ac:dyDescent="0.25">
      <c r="A13" s="1" t="str">
        <f>VLOOKUP(Invoice!A11, Info!$A$2:$G$1000, 7, FALSE)</f>
        <v>Houston,  TX  77074</v>
      </c>
    </row>
    <row r="14" spans="1:3" x14ac:dyDescent="0.25">
      <c r="A14" s="19">
        <f>VLOOKUP(Invoice!A11, Info!$A$2:$G$1000,2, FALSE)</f>
        <v>8324837637</v>
      </c>
    </row>
    <row r="15" spans="1:3" x14ac:dyDescent="0.25">
      <c r="A15" s="1" t="str">
        <f>VLOOKUP(Invoice!A11,Info!$A$2:$G$1000,4, FALSE)</f>
        <v>ameliamcguire@sbcglobal.net</v>
      </c>
    </row>
    <row r="17" spans="1:6" s="4" customFormat="1" ht="20.100000000000001" customHeight="1" x14ac:dyDescent="0.25">
      <c r="A17" s="76" t="s">
        <v>11</v>
      </c>
      <c r="B17" s="77"/>
      <c r="C17" s="17" t="s">
        <v>12</v>
      </c>
      <c r="E17" s="82"/>
      <c r="F17" s="82"/>
    </row>
    <row r="18" spans="1:6" s="4" customFormat="1" ht="20.100000000000001" customHeight="1" x14ac:dyDescent="0.25">
      <c r="A18" s="34" t="s">
        <v>2525</v>
      </c>
      <c r="B18" s="26"/>
      <c r="C18" s="29"/>
      <c r="E18" s="82"/>
      <c r="F18" s="82"/>
    </row>
    <row r="19" spans="1:6" s="4" customFormat="1" ht="20.100000000000001" customHeight="1" x14ac:dyDescent="0.25">
      <c r="A19" s="35"/>
      <c r="B19" s="21" t="s">
        <v>34</v>
      </c>
      <c r="C19" s="29">
        <v>197</v>
      </c>
      <c r="E19" s="82"/>
      <c r="F19" s="82"/>
    </row>
    <row r="20" spans="1:6" s="4" customFormat="1" ht="20.100000000000001" customHeight="1" x14ac:dyDescent="0.25">
      <c r="A20" s="35" t="s">
        <v>2526</v>
      </c>
      <c r="B20" s="21"/>
      <c r="C20" s="29"/>
      <c r="E20" s="82"/>
      <c r="F20" s="82"/>
    </row>
    <row r="21" spans="1:6" s="4" customFormat="1" ht="20.100000000000001" customHeight="1" x14ac:dyDescent="0.25">
      <c r="A21" s="35" t="s">
        <v>2527</v>
      </c>
      <c r="B21" s="21"/>
      <c r="C21" s="29"/>
      <c r="E21" s="82"/>
      <c r="F21" s="82"/>
    </row>
    <row r="22" spans="1:6" s="4" customFormat="1" ht="20.100000000000001" customHeight="1" x14ac:dyDescent="0.25">
      <c r="A22" s="35"/>
      <c r="B22" s="21" t="s">
        <v>2528</v>
      </c>
      <c r="C22" s="29">
        <v>297</v>
      </c>
      <c r="E22" s="82"/>
      <c r="F22" s="82"/>
    </row>
    <row r="23" spans="1:6" s="4" customFormat="1" ht="20.100000000000001" customHeight="1" x14ac:dyDescent="0.25">
      <c r="A23" s="35" t="s">
        <v>2529</v>
      </c>
      <c r="B23" s="21"/>
      <c r="C23" s="29"/>
      <c r="E23" s="82"/>
      <c r="F23" s="82"/>
    </row>
    <row r="24" spans="1:6" s="4" customFormat="1" ht="20.100000000000001" customHeight="1" x14ac:dyDescent="0.25">
      <c r="A24" s="35"/>
      <c r="B24" s="21" t="s">
        <v>34</v>
      </c>
      <c r="C24" s="29">
        <v>-50</v>
      </c>
    </row>
    <row r="25" spans="1:6" s="4" customFormat="1" ht="20.100000000000001" customHeight="1" x14ac:dyDescent="0.25">
      <c r="A25" s="35"/>
      <c r="B25" s="21"/>
      <c r="C25" s="29"/>
    </row>
    <row r="26" spans="1:6" s="4" customFormat="1" ht="20.100000000000001" customHeight="1" x14ac:dyDescent="0.25">
      <c r="A26" s="35"/>
      <c r="B26" s="21"/>
      <c r="C26" s="29"/>
    </row>
    <row r="27" spans="1:6" s="4" customFormat="1" ht="20.100000000000001" customHeight="1" x14ac:dyDescent="0.25">
      <c r="A27" s="35"/>
      <c r="B27" s="21"/>
      <c r="C27" s="30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1"/>
    </row>
    <row r="31" spans="1:6" s="4" customFormat="1" ht="20.100000000000001" customHeight="1" x14ac:dyDescent="0.25">
      <c r="A31" s="35"/>
      <c r="B31" s="21"/>
      <c r="C31" s="31"/>
    </row>
    <row r="32" spans="1:6" s="4" customFormat="1" ht="19.95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20.100000000000001" customHeight="1" x14ac:dyDescent="0.25">
      <c r="A34" s="42" cm="1">
        <f t="array" ref="A34">_xlfn._xlws.FILTER(Filler!J21:J46,Invoice!C3=Filler!H21:H46,0)</f>
        <v>0</v>
      </c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28"/>
      <c r="B36" s="27"/>
      <c r="C36" s="32"/>
    </row>
    <row r="37" spans="1:3" s="4" customFormat="1" ht="20.100000000000001" customHeight="1" x14ac:dyDescent="0.25">
      <c r="A37" s="20"/>
      <c r="B37" s="9" t="s">
        <v>13</v>
      </c>
      <c r="C37" s="15">
        <f>SUM(C18:C36)</f>
        <v>444</v>
      </c>
    </row>
    <row r="40" spans="1:3" x14ac:dyDescent="0.25">
      <c r="A40" s="1" t="s">
        <v>14</v>
      </c>
    </row>
    <row r="41" spans="1:3" x14ac:dyDescent="0.25">
      <c r="A41" s="80" t="s">
        <v>15</v>
      </c>
      <c r="B41" s="80"/>
      <c r="C41" s="80"/>
    </row>
    <row r="44" spans="1:3" x14ac:dyDescent="0.25">
      <c r="A44" s="81" t="s">
        <v>16</v>
      </c>
      <c r="B44" s="81"/>
      <c r="C44" s="81"/>
    </row>
    <row r="45" spans="1:3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786" workbookViewId="0">
      <selection activeCell="B792" sqref="B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2517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2516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2518</v>
      </c>
      <c r="B792" s="57">
        <v>2813006256</v>
      </c>
      <c r="D792" s="22" t="s">
        <v>2521</v>
      </c>
      <c r="F792" s="22" t="s">
        <v>2519</v>
      </c>
      <c r="G792" s="22" t="s">
        <v>2520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2022-02-22T18:39:16Z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