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91B94FC1-2763-4EF5-BC7B-4954A51AFC79}" xr6:coauthVersionLast="47" xr6:coauthVersionMax="47" xr10:uidLastSave="{00000000-0000-0000-0000-000000000000}"/>
  <bookViews>
    <workbookView xWindow="0" yWindow="1824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C29" i="1"/>
  <c r="C25" i="1"/>
  <c r="A36" i="1" l="1" a="1"/>
  <c r="A36" i="1" s="1"/>
  <c r="A12" i="1"/>
  <c r="C4" i="1" l="1"/>
  <c r="A15" i="1"/>
  <c r="A14" i="1"/>
  <c r="A13" i="1"/>
  <c r="C3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<sst xmlns="http://schemas.openxmlformats.org/spreadsheetml/2006/main" count="4103" uniqueCount="2493">
  <si>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</si>
  <si>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</si>
  <si>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</si>
  <si>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</si>
  <si>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</si>
  <si>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</si>
  <si>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</si>
  <si>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</si>
  <si>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</si>
  <si>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</si>
  <si>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</si>
  <si>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</si>
  <si>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</si>
  <si>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</si>
  <si>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</si>
  <si>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</si>
  <si>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</si>
  <si>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</si>
  <si>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</si>
  <si>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</si>
  <si>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</si>
  <si>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</si>
  <si>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</si>
  <si>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</si>
  <si>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</si>
  <si>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</si>
  <si>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</si>
  <si>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</si>
  <si>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</si>
  <si>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</si>
  <si>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</si>
  <si>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</si>
  <si>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</si>
  <si>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</si>
  <si>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</si>
  <si>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</si>
  <si>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</si>
  <si>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</si>
  <si>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</si>
  <si>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</si>
  <si>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</si>
  <si>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</si>
  <si>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</si>
  <si>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</si>
  <si>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</si>
  <si>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</si>
  <si>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</si>
  <si>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</si>
  <si>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</si>
  <si>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</si>
  <si>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</si>
  <si>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</si>
  <si>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</si>
  <si>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</si>
  <si>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</si>
  <si>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</si>
  <si>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</si>
  <si>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</si>
  <si>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</si>
  <si>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</si>
  <si>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</si>
  <si>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</si>
  <si>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</si>
  <si>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</si>
  <si>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</si>
  <si>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</si>
  <si>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</si>
  <si>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</si>
  <si>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</si>
  <si>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</si>
  <si>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</si>
  <si>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</si>
  <si>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</si>
  <si>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</si>
  <si>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</si>
  <si>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</si>
  <si>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</si>
  <si>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</si>
  <si>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</si>
  <si>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</si>
  <si>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</si>
  <si>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</si>
  <si>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</si>
  <si>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</si>
  <si>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</si>
  <si>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</si>
  <si>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</si>
  <si>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</si>
  <si>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</si>
  <si>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</si>
  <si>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</si>
  <si>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</si>
  <si>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</si>
  <si>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</si>
  <si>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</si>
  <si>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</si>
  <si>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</si>
  <si>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</si>
  <si>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</si>
  <si>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</si>
  <si>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</si>
  <si>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</si>
  <si>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</si>
  <si>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</si>
  <si>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</si>
  <si>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</si>
  <si>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</si>
  <si>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</si>
  <si>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</si>
  <si>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</si>
  <si>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</si>
  <si>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</si>
  <si>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</si>
  <si>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</si>
  <si>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</si>
  <si>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</si>
  <si>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</si>
  <si>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</si>
  <si>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</si>
  <si>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</si>
  <si>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</si>
  <si>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</si>
  <si>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</si>
  <si>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</si>
  <si>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</si>
  <si>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</si>
  <si>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</si>
  <si>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</si>
  <si>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</si>
  <si>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</si>
  <si>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</si>
  <si>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</si>
  <si>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</si>
  <si>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</si>
  <si>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</si>
  <si>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</si>
  <si>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</si>
  <si>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</si>
  <si>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</si>
  <si>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</si>
  <si>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</si>
  <si>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</si>
  <si>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</si>
  <si>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</si>
  <si>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</si>
  <si>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</si>
  <si>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</si>
  <si>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</si>
  <si>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</si>
  <si>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</si>
  <si>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</si>
  <si>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</si>
  <si>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</si>
  <si>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</si>
  <si>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</si>
  <si>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</si>
  <si>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</si>
  <si>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</si>
  <si>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</si>
  <si>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</si>
  <si>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</si>
  <si>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</si>
  <si>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</si>
  <si>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</si>
  <si>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</si>
  <si>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</si>
  <si>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</si>
  <si>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</si>
  <si>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</si>
  <si>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</si>
  <si>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</si>
  <si>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</si>
  <si>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</si>
  <si>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</si>
  <si>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</si>
  <si>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</si>
  <si>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</si>
  <si>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</si>
  <si>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</si>
  <si>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</si>
  <si>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</si>
  <si>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</si>
  <si>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</si>
  <si>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</si>
  <si>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</si>
  <si>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</si>
  <si>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</si>
  <si>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</si>
  <si>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</si>
  <si>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</si>
  <si>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</si>
  <si>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</si>
  <si>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</si>
  <si>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</si>
  <si>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</si>
  <si>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</si>
  <si>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</si>
  <si>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</si>
  <si>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</si>
  <si>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</si>
  <si>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</si>
  <si>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</si>
  <si>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</si>
  <si>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</si>
  <si>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</si>
  <si>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</si>
  <si>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</si>
  <si>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</si>
  <si>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</si>
  <si>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</si>
  <si>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</si>
  <si>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</si>
  <si>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</si>
  <si>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</si>
  <si>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</si>
  <si>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</si>
  <si>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</si>
  <si>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</si>
  <si>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</si>
  <si>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</si>
  <si>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</si>
  <si>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</si>
  <si>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</si>
  <si>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</si>
  <si>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</si>
  <si>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</si>
  <si>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</si>
  <si>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</si>
  <si>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</si>
  <si>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</si>
  <si>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</si>
  <si>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</si>
  <si>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</si>
  <si>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</si>
  <si>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</si>
  <si>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</si>
  <si>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</si>
  <si>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</si>
  <si>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</si>
  <si>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</si>
  <si>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</si>
  <si>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</si>
  <si>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</si>
  <si>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</si>
  <si>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</si>
  <si>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</si>
  <si>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</si>
  <si>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</si>
  <si>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</si>
  <si>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</si>
  <si>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</si>
  <si>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</si>
  <si>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</si>
  <si>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</si>
  <si>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</si>
  <si>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</si>
  <si>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</si>
  <si>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</si>
  <si>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</si>
  <si>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</si>
  <si>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</si>
  <si>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</si>
  <si>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</si>
  <si>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</si>
  <si>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</si>
  <si>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</si>
  <si>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</si>
  <si>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</si>
  <si>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</si>
  <si>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</si>
  <si>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</si>
  <si>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</si>
  <si>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</si>
  <si>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</si>
  <si>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</si>
  <si>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</si>
  <si>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</si>
  <si>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</si>
  <si>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</si>
  <si>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</si>
  <si>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</si>
  <si>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</si>
  <si>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</si>
  <si>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</si>
  <si>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</si>
  <si>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</si>
  <si>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</si>
  <si>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</si>
  <si>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</si>
  <si>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</si>
  <si>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</si>
  <si>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</si>
  <si>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</si>
  <si>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</si>
  <si>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</si>
  <si>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</si>
  <si>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</si>
  <si>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</si>
  <si>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</si>
  <si>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</si>
  <si>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</si>
  <si>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</si>
  <si>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</si>
  <si>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</si>
  <si>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</si>
  <si>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</si>
  <si>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</si>
  <si>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</si>
  <si>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</si>
  <si>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</si>
  <si>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</si>
  <si>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</si>
  <si>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</si>
  <si>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</si>
  <si>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</si>
  <si>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</si>
  <si>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</si>
  <si>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</si>
  <si>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</si>
  <si>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</si>
  <si>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</si>
  <si>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</si>
  <si>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</si>
  <si>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</si>
  <si>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</si>
  <si>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</si>
  <si>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</si>
  <si>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</si>
  <si>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</si>
  <si>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</si>
  <si>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</si>
  <si>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</si>
  <si>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</si>
  <si>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</si>
  <si>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</si>
  <si>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</si>
  <si>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</si>
  <si>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</si>
  <si>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</si>
  <si>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</si>
  <si>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</si>
  <si>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</si>
  <si>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</si>
  <si>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</si>
  <si>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</si>
  <si>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</si>
  <si>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</si>
  <si>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</si>
  <si>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</si>
  <si>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</si>
  <si>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</si>
  <si>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</si>
  <si>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</si>
  <si>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</si>
  <si>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</si>
  <si>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</si>
  <si>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</si>
  <si>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</si>
  <si>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</si>
  <si>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</si>
  <si>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</si>
  <si>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</si>
  <si>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</si>
  <si>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</si>
  <si>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</si>
  <si>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</si>
  <si>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</si>
  <si>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</si>
  <si>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</si>
  <si>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</si>
  <si>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</si>
  <si>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</si>
  <si>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</si>
  <si>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</si>
  <si>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</si>
  <si>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</si>
  <si>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</si>
  <si>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</si>
  <si>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</si>
  <si>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</si>
  <si>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</si>
  <si>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</si>
  <si>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</si>
  <si>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</si>
  <si>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</si>
  <si>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</si>
  <si>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</si>
  <si>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</si>
  <si>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</si>
  <si>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</si>
  <si>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</si>
  <si>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</si>
  <si>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</si>
  <si>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</si>
  <si>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</si>
  <si>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</si>
  <si>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</si>
  <si>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</si>
  <si>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</si>
  <si>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</si>
  <si>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</si>
  <si>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</si>
  <si>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</si>
  <si>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</si>
  <si>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</si>
  <si>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</si>
  <si>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</si>
  <si>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</si>
  <si>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</si>
  <si>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</si>
  <si>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</si>
  <si>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</si>
  <si>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</si>
  <si>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</si>
  <si>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</si>
  <si>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</si>
  <si>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</si>
  <si>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</si>
  <si>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</si>
  <si>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</si>
  <si>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</si>
  <si>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</si>
  <si>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</si>
  <si>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</si>
  <si>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</si>
  <si>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</si>
  <si>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</si>
  <si>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</si>
  <si>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</si>
  <si>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</si>
  <si>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</si>
  <si>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</si>
  <si>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</si>
  <si>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</si>
  <si>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</si>
  <si>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</si>
  <si>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</si>
  <si>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</si>
  <si>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</si>
  <si>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</si>
  <si>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</si>
  <si>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</si>
  <si>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</si>
  <si>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</si>
  <si>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</si>
  <si>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</si>
  <si>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</si>
  <si>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</si>
  <si>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</si>
  <si>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</si>
  <si>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</si>
  <si>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</si>
  <si>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</si>
  <si>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</si>
  <si>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</si>
  <si>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</si>
  <si>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</si>
  <si>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</si>
  <si>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</si>
  <si>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</si>
  <si>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</si>
  <si>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</si>
  <si>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</si>
  <si>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</si>
  <si>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</si>
  <si>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</si>
  <si>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</si>
  <si>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</si>
  <si>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</si>
  <si>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</si>
  <si>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</si>
  <si>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</si>
  <si>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</si>
  <si>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</si>
  <si>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</si>
  <si>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</si>
  <si>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</si>
  <si>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</si>
  <si>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</si>
  <si>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</si>
  <si>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</si>
  <si>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</si>
  <si>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</si>
  <si>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</si>
  <si>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</si>
  <si>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</si>
  <si>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</si>
  <si>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</si>
  <si>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</si>
  <si>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</si>
  <si>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</si>
  <si>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</si>
  <si>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</si>
  <si>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</si>
  <si>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</si>
  <si>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</si>
  <si>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</si>
  <si>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</si>
  <si>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</si>
  <si>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</si>
  <si>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</si>
  <si>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</si>
  <si>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</si>
  <si>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</si>
  <si>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</si>
  <si>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</si>
  <si>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</si>
  <si>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</si>
  <si>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</si>
  <si>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</si>
  <si>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</si>
  <si>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</si>
  <si>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</si>
  <si>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</si>
  <si>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</si>
  <si>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</si>
  <si>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</si>
  <si>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</si>
  <si>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</si>
  <si>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</si>
  <si>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</si>
  <si>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</si>
  <si>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</si>
  <si>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</si>
  <si>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</si>
  <si>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</si>
  <si>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</si>
  <si>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</si>
  <si>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</si>
  <si>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</si>
  <si>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</si>
  <si>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</si>
  <si>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</si>
  <si>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</si>
  <si>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</si>
  <si>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</si>
  <si>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</si>
  <si>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</si>
  <si>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</si>
  <si>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</si>
  <si>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</si>
  <si>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</si>
  <si>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</si>
  <si>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</si>
  <si>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</si>
  <si>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</si>
  <si>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</si>
  <si>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</si>
  <si>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</si>
  <si>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</si>
  <si>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</si>
  <si>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</si>
  <si>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</si>
  <si>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</si>
  <si>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</si>
  <si>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</si>
  <si>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</si>
  <si>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</si>
  <si>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</si>
  <si>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</si>
  <si>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</si>
  <si>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</si>
  <si>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</si>
  <si>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</si>
  <si>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</si>
  <si>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</si>
  <si>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</si>
  <si>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</si>
  <si>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</si>
  <si>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</si>
  <si>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</si>
  <si>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</si>
  <si>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</si>
  <si>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</si>
  <si>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</si>
  <si>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</si>
  <si>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</si>
  <si>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</si>
  <si>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</si>
  <si>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</si>
  <si>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</si>
  <si>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</si>
  <si>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</si>
  <si>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</si>
  <si>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</si>
  <si>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</si>
  <si>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</si>
  <si>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</si>
  <si>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</si>
  <si>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</si>
  <si>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</si>
  <si>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</si>
  <si>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</si>
  <si>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</si>
  <si>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</si>
  <si>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</si>
  <si>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</si>
  <si>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</si>
  <si>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</si>
  <si>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</si>
  <si>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</si>
  <si>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</si>
  <si>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</si>
  <si>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</si>
  <si>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</si>
  <si>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</si>
  <si>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</si>
  <si>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</si>
  <si>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</si>
  <si>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</si>
  <si>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</si>
  <si>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</si>
  <si>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</si>
  <si>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</si>
  <si>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</si>
  <si>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</si>
  <si>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</si>
  <si>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</si>
  <si>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</si>
  <si>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</si>
  <si>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</si>
  <si>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</si>
  <si>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</si>
  <si>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</si>
  <si>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</si>
  <si>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</si>
  <si>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</si>
  <si>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</si>
  <si>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</si>
  <si>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</si>
  <si>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</si>
  <si>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</si>
  <si>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</si>
  <si>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</si>
  <si>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</si>
  <si>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</si>
  <si>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</si>
  <si>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</si>
  <si>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</si>
  <si>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</si>
  <si>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</si>
  <si>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</si>
  <si>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</si>
  <si>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</si>
  <si>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</si>
  <si>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</si>
  <si>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</si>
  <si>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</si>
  <si>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</si>
  <si>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</si>
  <si>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</si>
  <si>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</si>
  <si>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</si>
  <si>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</si>
  <si>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</si>
  <si>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</si>
  <si>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</si>
  <si>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</si>
  <si>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</si>
  <si>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</si>
  <si>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</si>
  <si>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</si>
  <si>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</si>
  <si>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</si>
  <si>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</si>
  <si>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</si>
  <si>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</si>
  <si>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</si>
  <si>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</si>
  <si>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</si>
  <si>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</si>
  <si>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</si>
  <si>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</si>
  <si>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</si>
  <si>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</si>
  <si>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</si>
  <si>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</si>
  <si>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</si>
  <si>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</si>
  <si>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</si>
  <si>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</si>
  <si>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</si>
  <si>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</si>
  <si>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</si>
  <si>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</si>
  <si>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</si>
  <si>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</si>
  <si>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</si>
  <si>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</si>
  <si>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</si>
  <si>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</si>
  <si>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</si>
  <si>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</si>
  <si>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</si>
  <si>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</si>
  <si>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</si>
  <si>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</si>
  <si>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</si>
  <si>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</si>
  <si>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</si>
  <si>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</si>
  <si>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</si>
  <si>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</si>
  <si>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</si>
  <si>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</si>
  <si>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</si>
  <si>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</si>
  <si>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</si>
  <si>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</si>
  <si>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</si>
  <si>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</si>
  <si>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</si>
  <si>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</si>
  <si>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</si>
  <si>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</si>
  <si>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</si>
  <si>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</si>
  <si>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</si>
  <si>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</si>
  <si>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</si>
  <si>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</si>
  <si>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</si>
  <si>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</si>
  <si>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</si>
  <si>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</si>
  <si>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</si>
  <si>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</si>
  <si>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</si>
  <si>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</si>
  <si>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</si>
  <si>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</si>
  <si>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</si>
  <si>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</si>
  <si>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</si>
  <si>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</si>
  <si>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</si>
  <si>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</si>
  <si>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</si>
  <si>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</si>
  <si>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</si>
  <si>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</si>
  <si>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</si>
  <si>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</si>
  <si>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</si>
  <si>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</si>
  <si>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</si>
  <si>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</si>
  <si>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</si>
  <si>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</si>
  <si>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</si>
  <si>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</si>
  <si>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</si>
  <si>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</si>
  <si>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</si>
  <si>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</si>
  <si>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</si>
  <si>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</si>
  <si>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</si>
  <si>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</si>
  <si>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</si>
  <si>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</si>
  <si>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</si>
  <si>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</si>
  <si>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</si>
  <si>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</si>
  <si>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</si>
  <si>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</si>
  <si>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</si>
  <si>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</si>
  <si>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</si>
  <si>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</si>
  <si>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</si>
  <si>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</si>
  <si>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</si>
  <si>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</si>
  <si>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</si>
  <si>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</si>
  <si>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</si>
  <si>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</si>
  <si>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</si>
  <si>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</si>
  <si>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</si>
  <si>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</si>
  <si>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</si>
  <si>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</si>
  <si>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</si>
  <si>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</si>
  <si>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</si>
  <si>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</si>
  <si>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</si>
  <si>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</si>
  <si>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</si>
  <si>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</si>
  <si>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</si>
  <si>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</si>
  <si>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</si>
  <si>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</si>
  <si>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</si>
  <si>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</si>
  <si>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</si>
  <si>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</si>
  <si>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</si>
  <si>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</si>
  <si>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</si>
  <si>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</si>
  <si>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</si>
  <si>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</si>
  <si>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</si>
  <si>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</si>
  <si>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</si>
  <si>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</si>
  <si>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</si>
  <si>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</si>
  <si>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</si>
  <si>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</si>
  <si>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</si>
  <si>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</si>
  <si>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</si>
  <si>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</si>
  <si>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</si>
  <si>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</si>
  <si>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</si>
  <si>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</si>
  <si>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</si>
  <si>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</si>
  <si>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</si>
  <si>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</si>
  <si>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</si>
  <si>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</si>
  <si>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</si>
  <si>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</si>
  <si>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</si>
  <si>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</si>
  <si>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</si>
  <si>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</si>
  <si>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</si>
  <si>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</si>
  <si>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</si>
  <si>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</si>
  <si>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</si>
  <si>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</si>
  <si>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</si>
  <si>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</si>
  <si>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</si>
  <si>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</si>
  <si>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</si>
  <si>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</si>
  <si>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</si>
  <si>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</si>
  <si>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</si>
  <si>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</si>
  <si>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</si>
  <si>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</si>
  <si>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</si>
  <si>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</si>
  <si>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</si>
  <si>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</si>
  <si>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</si>
  <si>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</si>
  <si>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</si>
  <si>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</si>
  <si>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</si>
  <si>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</si>
  <si>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</si>
  <si>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</si>
  <si>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</si>
  <si>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</si>
  <si>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</si>
  <si>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</si>
  <si>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</si>
  <si>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</si>
  <si>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</si>
  <si>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</si>
  <si>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</si>
  <si>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</si>
  <si>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</si>
  <si>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</si>
  <si>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</si>
  <si>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</si>
  <si>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</si>
  <si>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</si>
  <si>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</si>
  <si>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</si>
  <si>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</si>
  <si>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</si>
  <si>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</si>
  <si>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</si>
  <si>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</si>
  <si>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</si>
  <si>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</si>
  <si>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</si>
  <si>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</si>
  <si>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</si>
  <si>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</si>
  <si>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</si>
  <si>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</si>
  <si>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</si>
  <si>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</si>
  <si>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</si>
  <si>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</si>
  <si>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</si>
  <si>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</si>
  <si>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</si>
  <si>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</si>
  <si>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</si>
  <si>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</si>
  <si>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</si>
  <si>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</si>
  <si>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</si>
  <si>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</si>
  <si>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</si>
  <si>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</si>
  <si>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</si>
  <si>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</si>
  <si>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</si>
  <si>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</si>
  <si>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</si>
  <si>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</si>
  <si>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</si>
  <si>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</si>
  <si>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</si>
  <si>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</si>
  <si>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</si>
  <si>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</si>
  <si>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</si>
  <si>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</si>
  <si>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</si>
  <si>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</si>
  <si>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</si>
  <si>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</si>
  <si>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</si>
  <si>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</si>
  <si>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</si>
  <si>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</si>
  <si>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</si>
  <si>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</si>
  <si>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</si>
  <si>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</si>
  <si>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</si>
  <si>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</si>
  <si>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</si>
  <si>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</si>
  <si>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</si>
  <si>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</si>
  <si>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</si>
  <si>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</si>
  <si>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</si>
  <si>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</si>
  <si>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</si>
  <si>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</si>
  <si>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</si>
  <si>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</si>
  <si>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</si>
  <si>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</si>
  <si>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</si>
  <si>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</si>
  <si>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</si>
  <si>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</si>
  <si>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</si>
  <si>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</si>
  <si>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</si>
  <si>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</si>
  <si>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</si>
  <si>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</si>
  <si>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</si>
  <si>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</si>
  <si>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</si>
  <si>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</si>
  <si>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</si>
  <si>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</si>
  <si>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</si>
  <si>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</si>
  <si>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</si>
  <si>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</si>
  <si>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</si>
  <si>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</si>
  <si>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</si>
  <si>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</si>
  <si>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</si>
  <si>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</si>
  <si>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</si>
  <si>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</si>
  <si>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</si>
  <si>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</si>
  <si>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</si>
  <si>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</si>
  <si>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</si>
  <si>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</si>
  <si>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</si>
  <si>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</si>
  <si>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</si>
  <si>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</si>
  <si>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</si>
  <si>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</si>
  <si>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</si>
  <si>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</si>
  <si>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</si>
  <si>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</si>
  <si>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</si>
  <si>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</si>
  <si>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</si>
  <si>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</si>
  <si>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</si>
  <si>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</si>
  <si>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</si>
  <si>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</si>
  <si>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</si>
  <si>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</si>
  <si>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</si>
  <si>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</si>
  <si>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</si>
  <si>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</si>
  <si>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</si>
  <si>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</si>
  <si>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</si>
  <si>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</si>
  <si>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</si>
  <si>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</si>
  <si>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</si>
  <si>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</si>
  <si>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</si>
  <si>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</si>
  <si>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</si>
  <si>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</si>
  <si>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</si>
  <si>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</si>
  <si>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</si>
  <si>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</si>
  <si>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</si>
  <si>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</si>
  <si>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</si>
  <si>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</si>
  <si>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</si>
  <si>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</si>
  <si>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</si>
  <si>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</si>
  <si>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</si>
  <si>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</si>
  <si>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</si>
  <si>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</si>
  <si>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</si>
  <si>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</si>
  <si>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</si>
  <si>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</si>
  <si>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</si>
  <si>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</si>
  <si>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</si>
  <si>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</si>
  <si>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</si>
  <si>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</si>
  <si>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</si>
  <si>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</si>
  <si>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</si>
  <si>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</si>
  <si>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</si>
  <si>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</si>
  <si>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</si>
  <si>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</si>
  <si>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</si>
  <si>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</si>
  <si>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</si>
  <si>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</si>
  <si>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</si>
  <si>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</si>
  <si>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</si>
  <si>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</si>
  <si>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</si>
  <si>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</si>
  <si>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</si>
  <si>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</si>
  <si>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</si>
  <si>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</si>
  <si>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</si>
  <si>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</si>
  <si>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</si>
  <si>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</si>
  <si>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</si>
  <si>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</si>
  <si>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</si>
  <si>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</si>
  <si>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</si>
  <si>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</si>
  <si>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</si>
  <si>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</si>
  <si>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</si>
  <si>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</si>
  <si>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</si>
  <si>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</si>
  <si>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</si>
  <si>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</si>
  <si>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</si>
  <si>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</si>
  <si>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</si>
  <si>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</si>
  <si>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</si>
  <si>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</si>
  <si>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</si>
  <si>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</si>
  <si>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</si>
  <si>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</si>
  <si>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</si>
  <si>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</si>
  <si>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</si>
  <si>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</si>
  <si>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</si>
  <si>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</si>
  <si>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</si>
  <si>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</si>
  <si>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</si>
  <si>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</si>
  <si>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</si>
  <si>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</si>
  <si>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</si>
  <si>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</si>
  <si>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</si>
  <si>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</si>
  <si>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</si>
  <si>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</si>
  <si>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</si>
  <si>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</si>
  <si>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</si>
  <si>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</si>
  <si>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</si>
  <si>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</si>
  <si>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</si>
  <si>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</si>
  <si>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</si>
  <si>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</si>
  <si>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</si>
  <si>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</si>
  <si>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</si>
  <si>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</si>
  <si>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</si>
  <si>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</si>
  <si>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</si>
  <si>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</si>
  <si>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</si>
  <si>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</si>
  <si>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</si>
  <si>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</si>
  <si>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</si>
  <si>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</si>
  <si>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</si>
  <si>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</si>
  <si>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</si>
  <si>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</si>
  <si>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</si>
  <si>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</si>
  <si>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</si>
  <si>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</si>
  <si>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</si>
  <si>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</si>
  <si>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</si>
  <si>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</si>
  <si>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</si>
  <si>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</si>
  <si>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</si>
  <si>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</si>
  <si>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</si>
  <si>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</si>
  <si>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</si>
  <si>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</si>
  <si>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</si>
  <si>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</si>
  <si>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</si>
  <si>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</si>
  <si>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</si>
  <si>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</si>
  <si>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</si>
  <si>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</si>
  <si>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</si>
  <si>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</si>
  <si>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</si>
  <si>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</si>
  <si>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</si>
  <si>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</si>
  <si>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</si>
  <si>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</si>
  <si>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</si>
  <si>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</si>
  <si>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</si>
  <si>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</si>
  <si>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</si>
  <si>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</si>
  <si>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</si>
  <si>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</si>
  <si>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</si>
  <si>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</si>
  <si>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</si>
  <si>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</si>
  <si>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</si>
  <si>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</si>
  <si>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</si>
  <si>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</si>
  <si>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</si>
  <si>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</si>
  <si>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</si>
  <si>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</si>
  <si>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</si>
  <si>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</si>
  <si>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</si>
  <si>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</si>
  <si>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</si>
  <si>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</si>
  <si>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</si>
  <si>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</si>
  <si>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</si>
  <si>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</si>
  <si>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</si>
  <si>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</si>
  <si>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</si>
  <si>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</si>
  <si>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</si>
  <si>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</si>
  <si>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</si>
  <si>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</si>
  <si>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</si>
  <si>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</si>
  <si>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</si>
  <si>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</si>
  <si>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</si>
  <si>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</si>
  <si>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</si>
  <si>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</si>
  <si>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</si>
  <si>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</si>
  <si>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</si>
  <si>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</si>
  <si>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</si>
  <si>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</si>
  <si>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</si>
  <si>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</si>
  <si>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</si>
  <si>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</si>
  <si>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</si>
  <si>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</si>
  <si>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</si>
  <si>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</si>
  <si>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</si>
  <si>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</si>
  <si>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</si>
  <si>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</si>
  <si>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</si>
  <si>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</si>
  <si>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</si>
  <si>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</si>
  <si>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</si>
  <si>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</si>
  <si>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</si>
  <si>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</si>
  <si>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</si>
  <si>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</si>
  <si>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</si>
  <si>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</si>
  <si>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</si>
  <si>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</si>
  <si>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</si>
  <si>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</si>
  <si>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</si>
  <si>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</si>
  <si>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</si>
  <si>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</si>
  <si>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</si>
  <si>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</si>
  <si>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</si>
  <si>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</si>
  <si>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</si>
  <si>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</si>
  <si>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</si>
  <si>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</si>
  <si>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</si>
  <si>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</si>
  <si>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</si>
  <si>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</si>
  <si>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</si>
  <si>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</si>
  <si>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</si>
  <si>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</si>
  <si>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</si>
  <si>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</si>
  <si>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</si>
  <si>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</si>
  <si>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</si>
  <si>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</si>
  <si>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</si>
  <si>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</si>
  <si>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</si>
  <si>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</si>
  <si>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</si>
  <si>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</si>
  <si>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</si>
  <si>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</si>
  <si>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</si>
  <si>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</si>
  <si>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</si>
  <si>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</si>
  <si>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</si>
  <si>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</si>
  <si>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</si>
  <si>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</si>
  <si>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</si>
  <si>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</si>
  <si>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</si>
  <si>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</si>
  <si>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</si>
  <si>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</si>
  <si>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</si>
  <si>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</si>
  <si>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</si>
  <si>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</si>
  <si>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</si>
  <si>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</si>
  <si>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</si>
  <si>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</si>
  <si>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</si>
  <si>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</si>
  <si>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</si>
  <si>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</si>
  <si>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</si>
  <si>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</si>
  <si>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</si>
  <si>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</si>
  <si>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</si>
  <si>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</si>
  <si>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</si>
  <si>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</si>
  <si>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</si>
  <si>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</si>
  <si>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</si>
  <si>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</si>
  <si>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</si>
  <si>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</si>
  <si>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</si>
  <si>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</si>
  <si>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</si>
  <si>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</si>
  <si>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</si>
  <si>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</si>
  <si>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</si>
  <si>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</si>
  <si>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</si>
  <si>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</si>
  <si>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</si>
  <si>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</si>
  <si>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</si>
  <si>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</si>
  <si>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</si>
  <si>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</si>
  <si>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</si>
  <si>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</si>
  <si>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</si>
  <si>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</si>
  <si>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</si>
  <si>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</si>
  <si>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</si>
  <si>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</si>
  <si>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</si>
  <si>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</si>
  <si>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</si>
  <si>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</si>
  <si>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</si>
  <si>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</si>
  <si>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</si>
  <si>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</si>
  <si>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</si>
  <si>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</si>
  <si>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</si>
  <si>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</si>
  <si>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</si>
  <si>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</si>
  <si>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</si>
  <si>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</si>
  <si>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</si>
  <si>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</si>
  <si>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</si>
  <si>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</si>
  <si>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</si>
  <si>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</si>
  <si>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</si>
  <si>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</si>
  <si>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</si>
  <si>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</si>
  <si>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</si>
  <si>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</si>
  <si>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</si>
  <si>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</si>
  <si>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</si>
  <si>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</si>
  <si>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</si>
  <si>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</si>
  <si>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</si>
  <si>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</si>
  <si>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</si>
  <si>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</si>
  <si>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</si>
  <si>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</si>
  <si>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</si>
  <si>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</si>
  <si>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</si>
  <si>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</si>
  <si>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</si>
  <si>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</si>
  <si>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</si>
  <si>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</si>
  <si>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</si>
  <si>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</si>
  <si>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</si>
  <si>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</si>
  <si>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</si>
  <si>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</si>
  <si>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</si>
  <si>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</si>
  <si>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</si>
  <si>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</si>
  <si>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</si>
  <si>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</si>
  <si>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</si>
  <si>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</si>
  <si>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</si>
  <si>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</si>
  <si>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</si>
  <si>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</si>
  <si>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</si>
  <si>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</si>
  <si>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</si>
  <si>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</si>
  <si>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</si>
  <si>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</si>
  <si>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</si>
  <si>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</si>
  <si>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</si>
  <si>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</si>
  <si>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</si>
  <si>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</si>
  <si>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</si>
  <si>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</si>
  <si>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</si>
  <si>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</si>
  <si>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</si>
  <si>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</si>
  <si>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</si>
  <si>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</si>
  <si>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</si>
  <si>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</si>
  <si>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</si>
  <si>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</si>
  <si>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</si>
  <si>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</si>
  <si>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</si>
  <si>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</si>
  <si>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</si>
  <si>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</si>
  <si>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</si>
  <si>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</si>
  <si>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</si>
  <si>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</si>
  <si>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</si>
  <si>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</si>
  <si>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</si>
  <si>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</si>
  <si>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</si>
  <si>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</si>
  <si>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</si>
  <si>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</si>
  <si>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</si>
  <si>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</si>
  <si>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</si>
  <si>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</si>
  <si>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</si>
  <si>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</si>
  <si>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</si>
  <si>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</si>
  <si>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</si>
  <si>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</si>
  <si>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</si>
  <si>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</si>
  <si>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</si>
  <si>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</si>
  <si>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</si>
  <si>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</si>
  <si>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</si>
  <si>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</si>
  <si>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</si>
  <si>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</si>
  <si>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</si>
  <si>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</si>
  <si>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</si>
  <si>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</si>
  <si>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</si>
  <si>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</si>
  <si>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</si>
  <si>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</si>
  <si>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</si>
  <si>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</si>
  <si>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</si>
  <si>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</si>
  <si>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</si>
  <si>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</si>
  <si>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</si>
  <si>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</si>
  <si>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</si>
  <si>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</si>
  <si>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</si>
  <si>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</si>
  <si>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</si>
  <si>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</si>
  <si>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</si>
  <si>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</si>
  <si>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</si>
  <si>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</si>
  <si>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</si>
  <si>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</si>
  <si>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</si>
  <si>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</si>
  <si>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</si>
  <si>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</si>
  <si>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</si>
  <si>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</si>
  <si>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</si>
  <si>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</si>
  <si>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</si>
  <si>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</si>
  <si>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</si>
  <si>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</si>
  <si>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</si>
  <si>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</si>
  <si>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</si>
  <si>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</si>
  <si>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</si>
  <si>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</si>
  <si>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</si>
  <si>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</si>
  <si>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</si>
  <si>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</si>
  <si>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</si>
  <si>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</si>
  <si>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</si>
  <si>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</si>
  <si>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</si>
  <si>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</si>
  <si>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</si>
  <si>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</si>
  <si>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</si>
  <si>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</si>
  <si>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</si>
  <si>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</si>
  <si>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</si>
  <si>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</si>
  <si>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</si>
  <si>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</si>
  <si>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</si>
  <si>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</si>
  <si>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</si>
  <si>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</si>
  <si>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</si>
  <si>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</si>
  <si>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</si>
  <si>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</si>
  <si>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</si>
  <si>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</si>
  <si>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</si>
  <si>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</si>
  <si>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</si>
  <si>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</si>
  <si>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</si>
  <si>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</si>
  <si>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</si>
  <si>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</si>
  <si>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</si>
  <si>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</si>
  <si>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</si>
  <si>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</si>
  <si>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</si>
  <si>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</si>
  <si>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</si>
  <si>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</si>
  <si>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</si>
  <si>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</si>
  <si>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</si>
  <si>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</si>
  <si>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</si>
  <si>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</si>
  <si>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</si>
  <si>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</si>
  <si>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</si>
  <si>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</si>
  <si>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</si>
  <si>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</si>
  <si>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</si>
  <si>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</si>
  <si>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</si>
  <si>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</si>
  <si>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</si>
  <si>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</si>
  <si>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</si>
  <si>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</si>
  <si>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</si>
  <si>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</si>
  <si>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</si>
  <si>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</si>
  <si>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</si>
  <si>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</si>
  <si>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</si>
  <si>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</si>
  <si>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</si>
  <si>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</si>
  <si>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</si>
  <si>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</si>
  <si>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</si>
  <si>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</si>
  <si>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</si>
  <si>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</si>
  <si>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</si>
  <si>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</si>
  <si>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</si>
  <si>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</si>
  <si>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</si>
  <si>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</si>
  <si>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</si>
  <si>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</si>
  <si>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</si>
  <si>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</si>
  <si>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</si>
  <si>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</si>
  <si>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</si>
  <si>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</si>
  <si>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</si>
  <si>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</si>
  <si>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</si>
  <si>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</si>
  <si>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</si>
  <si>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</si>
  <si>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</si>
  <si>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</si>
  <si>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</si>
  <si>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</si>
  <si>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</si>
  <si>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</si>
  <si>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</si>
  <si>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</si>
  <si>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</si>
  <si>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</si>
  <si>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</si>
  <si>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</si>
  <si>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</si>
  <si>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</si>
  <si>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</si>
  <si>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</si>
  <si>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</si>
  <si>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</si>
  <si>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</si>
  <si>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</si>
  <si>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</si>
  <si>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</si>
  <si>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</si>
  <si>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</si>
  <si>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</si>
  <si>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</si>
  <si>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</si>
  <si>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</si>
  <si>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</si>
  <si>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</si>
  <si>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</si>
  <si>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</si>
  <si>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</si>
  <si>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</si>
  <si>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</si>
  <si>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</si>
  <si>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</si>
  <si>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</si>
  <si>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</si>
  <si>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</si>
  <si>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</si>
  <si>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</si>
  <si>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</si>
  <si>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</si>
  <si>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</si>
  <si>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</si>
  <si>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</si>
  <si>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</si>
  <si>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</si>
  <si>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</si>
  <si>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</si>
  <si>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</si>
  <si>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</si>
  <si>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</si>
  <si>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</si>
  <si>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</si>
  <si>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</si>
  <si>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</si>
  <si>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</si>
  <si>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</si>
  <si>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</si>
  <si>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</si>
  <si>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</si>
  <si>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</si>
  <si>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</si>
  <si>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</si>
  <si>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</si>
  <si>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</si>
  <si>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</si>
  <si>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</si>
  <si>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</si>
  <si>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</si>
  <si>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</si>
  <si>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</si>
  <si>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</si>
  <si>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</si>
  <si>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</si>
  <si>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</si>
  <si>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</si>
  <si>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</si>
  <si>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</si>
  <si>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</si>
  <si>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</si>
  <si>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</si>
  <si>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</si>
  <si>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</si>
  <si>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</si>
  <si>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</si>
  <si>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</si>
  <si>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</si>
  <si>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</si>
  <si>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</si>
  <si>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</si>
  <si>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</si>
  <si>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</si>
  <si>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</si>
  <si>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</si>
  <si>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</si>
  <si>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</si>
  <si>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</si>
  <si>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</si>
  <si>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</si>
  <si>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</si>
  <si>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</si>
  <si>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</si>
  <si>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</si>
  <si>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</si>
  <si>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</si>
  <si>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</si>
  <si>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</si>
  <si>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</si>
  <si>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</si>
  <si>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</si>
  <si>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</si>
  <si>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</si>
  <si>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</si>
  <si>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</si>
  <si>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</si>
  <si>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</si>
  <si>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</si>
  <si>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</si>
  <si>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</si>
  <si>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</si>
  <si>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</si>
  <si>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</si>
  <si>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</si>
  <si>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</si>
  <si>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</si>
  <si>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</si>
  <si>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</si>
  <si>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</si>
  <si>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</si>
  <si>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</si>
  <si>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</si>
  <si>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</si>
  <si>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</si>
  <si>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</si>
  <si>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</si>
  <si>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</si>
  <si>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</si>
  <si>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</si>
  <si>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</si>
  <si>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</si>
  <si>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</si>
  <si>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</si>
  <si>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</si>
  <si>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</si>
  <si>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</si>
  <si>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</si>
  <si>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</si>
  <si>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</si>
  <si>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</si>
  <si>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</si>
  <si>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</si>
  <si>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</si>
  <si>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</si>
  <si>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</si>
  <si>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</si>
  <si>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</si>
  <si>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</si>
  <si>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</si>
  <si>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</si>
  <si>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</si>
  <si>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</si>
  <si>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</si>
  <si>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</si>
  <si>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</si>
  <si>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</si>
  <si>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</si>
  <si>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</si>
  <si>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</si>
  <si>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</si>
  <si>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</si>
  <si>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</si>
  <si>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</si>
  <si>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</si>
  <si>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</si>
  <si>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</si>
  <si>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</si>
  <si>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</si>
  <si>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</si>
  <si>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</si>
  <si>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</si>
  <si>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</si>
  <si>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</si>
  <si>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</si>
  <si>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</si>
  <si>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</si>
  <si>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</si>
  <si>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</si>
  <si>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</si>
  <si>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</si>
  <si>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</si>
  <si>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</si>
  <si>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</si>
  <si>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</si>
  <si>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</si>
  <si>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</si>
  <si>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</si>
  <si>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</si>
  <si>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</si>
  <si>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</si>
  <si>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</si>
  <si>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</si>
  <si>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</si>
  <si>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</si>
  <si>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</si>
  <si>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</si>
  <si>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</si>
  <si>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</si>
  <si>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</si>
  <si>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</si>
  <si>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</si>
  <si>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</si>
  <si>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</si>
  <si>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</si>
  <si>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</si>
  <si>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</si>
  <si>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</si>
  <si>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</si>
  <si>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</si>
  <si>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</si>
  <si>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</si>
  <si>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</si>
  <si>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</si>
  <si>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</si>
  <si>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</si>
  <si>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</si>
  <si>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</si>
  <si>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</si>
  <si>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</si>
  <si>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</si>
  <si>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</si>
  <si>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</si>
  <si>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</si>
  <si>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</si>
  <si>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</si>
  <si>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</si>
  <si>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</si>
  <si>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</si>
  <si>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</si>
  <si>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</si>
  <si>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</si>
  <si>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</si>
  <si>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</si>
  <si>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</si>
  <si>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</si>
  <si>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</si>
  <si>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</si>
  <si>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</si>
  <si>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</si>
  <si>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</si>
  <si>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</si>
  <si>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</si>
  <si>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</si>
  <si>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</si>
  <si>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</si>
  <si>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</si>
  <si>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</si>
  <si>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</si>
  <si>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</si>
  <si>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</si>
  <si>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</si>
  <si>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</si>
  <si>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</si>
  <si>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</si>
  <si>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</si>
  <si>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</si>
  <si>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</si>
  <si>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</si>
  <si>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</si>
  <si>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</si>
  <si>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</si>
  <si>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</si>
  <si>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</si>
  <si>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</si>
  <si>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</si>
  <si>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</si>
  <si>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</si>
  <si>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</si>
  <si>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</si>
  <si>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</si>
  <si>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</si>
  <si>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</si>
  <si>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</si>
  <si>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</si>
  <si>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</si>
  <si>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</si>
  <si>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</si>
  <si>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</si>
  <si>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</si>
  <si>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</si>
  <si>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</si>
  <si>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</si>
  <si>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</si>
  <si>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</si>
  <si>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</si>
  <si>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</si>
  <si>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</si>
  <si>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</si>
  <si>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</si>
  <si>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</si>
  <si>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</si>
  <si>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</si>
  <si>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</si>
  <si>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</si>
  <si>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</si>
  <si>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</si>
  <si>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</si>
  <si>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</si>
  <si>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</si>
  <si>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</si>
  <si>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</si>
  <si>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</si>
  <si>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</si>
  <si>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</si>
  <si>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</si>
  <si>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</si>
  <si>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</si>
  <si>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</si>
  <si>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</si>
  <si>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</si>
  <si>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</si>
  <si>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</si>
  <si>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</si>
  <si>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</si>
  <si>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</si>
  <si>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</si>
  <si>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</si>
  <si>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</si>
  <si>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</si>
  <si>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</si>
  <si>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</si>
  <si>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</si>
  <si>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</si>
  <si>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</si>
  <si>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</si>
  <si>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</si>
  <si>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</si>
  <si>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</si>
  <si>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</si>
  <si>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</si>
  <si>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</si>
  <si>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</si>
  <si>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</si>
  <si>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</si>
  <si>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</si>
  <si>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</si>
  <si>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</si>
  <si>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</si>
  <si>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</si>
  <si>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</si>
  <si>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</si>
  <si>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</si>
  <si>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</si>
  <si>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</si>
  <si>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</si>
  <si>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</si>
  <si>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</si>
  <si>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</si>
  <si>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</si>
  <si>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</si>
  <si>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</si>
  <si>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</si>
  <si>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</si>
  <si>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</si>
  <si>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</si>
  <si>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</si>
  <si>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</si>
  <si>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</si>
  <si>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</si>
  <si>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</si>
  <si>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</si>
  <si>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</si>
  <si>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</si>
  <si>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</si>
  <si>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</si>
  <si>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</si>
  <si>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</si>
  <si>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</si>
  <si>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</si>
  <si>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</si>
  <si>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</si>
  <si>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</si>
  <si>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</si>
  <si>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</si>
  <si>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</si>
  <si>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</si>
  <si>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</si>
  <si>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</si>
  <si>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</si>
  <si>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</si>
  <si>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</si>
  <si>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</si>
  <si>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</si>
  <si>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</si>
  <si>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</si>
  <si>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</si>
  <si>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</si>
  <si>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</si>
  <si>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</si>
  <si>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</si>
  <si>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</si>
  <si>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</si>
  <si>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</si>
  <si>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</si>
  <si>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</si>
  <si>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</si>
  <si>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</si>
  <si>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</si>
  <si>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</si>
  <si>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</si>
  <si>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</si>
  <si>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</si>
  <si>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</si>
  <si>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</si>
  <si>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</si>
  <si>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</si>
  <si>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</si>
  <si>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</si>
  <si>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</si>
  <si>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</si>
  <si>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</si>
  <si>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</si>
  <si>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</si>
  <si>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</si>
  <si>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</si>
  <si>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</si>
  <si>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</si>
  <si>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</si>
  <si>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</si>
  <si>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</si>
  <si>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</si>
  <si>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</si>
  <si>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</si>
  <si>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</si>
  <si>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</si>
  <si>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</si>
  <si>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</si>
  <si>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</si>
  <si>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</si>
  <si>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</si>
  <si>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</si>
  <si>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</si>
  <si>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</si>
  <si>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</si>
  <si>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</si>
  <si>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</si>
  <si>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</si>
  <si>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</si>
  <si>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</si>
  <si>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</si>
  <si>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</si>
  <si>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</si>
  <si>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</si>
  <si>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</si>
  <si>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</si>
  <si>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</si>
  <si>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</si>
  <si>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</si>
  <si>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</si>
  <si>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</si>
  <si>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</si>
  <si>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</si>
  <si>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</si>
  <si>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</si>
  <si>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</si>
  <si>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</si>
  <si>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</si>
  <si>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</si>
  <si>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</si>
  <si>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</si>
  <si>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</si>
  <si>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</si>
  <si>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</si>
  <si>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</si>
  <si>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</si>
  <si>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</si>
  <si>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</si>
  <si>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</si>
  <si>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</si>
  <si>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</si>
  <si>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</si>
  <si>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</si>
  <si>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</si>
  <si>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</si>
  <si>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</si>
  <si>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</si>
  <si>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</si>
  <si>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</si>
  <si>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</si>
  <si>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</si>
  <si>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</si>
  <si>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</si>
  <si>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</si>
  <si>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</si>
  <si>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</si>
  <si>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</si>
  <si>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</si>
  <si>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</si>
  <si>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</si>
  <si>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</si>
  <si>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</si>
  <si>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</si>
  <si>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</si>
  <si>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</si>
  <si>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</si>
  <si>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</si>
  <si>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</si>
  <si>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</si>
  <si>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</si>
  <si>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</si>
  <si>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</si>
  <si>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</si>
  <si>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</si>
  <si>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</si>
  <si>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</si>
  <si>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</si>
  <si>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</si>
  <si>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</si>
  <si>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</si>
  <si>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</si>
  <si>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</si>
  <si>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</si>
  <si>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</si>
  <si>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</si>
  <si>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</si>
  <si>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</si>
  <si>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</si>
  <si>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</si>
  <si>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</si>
  <si>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</si>
  <si>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</si>
  <si>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</si>
  <si>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</si>
  <si>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</si>
  <si>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</si>
  <si>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</si>
  <si>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</si>
  <si>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</si>
  <si>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</si>
  <si>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</si>
  <si>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</si>
  <si>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</si>
  <si>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</si>
  <si>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</si>
  <si>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</si>
  <si>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</si>
  <si>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</si>
  <si>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</si>
  <si>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</si>
  <si>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</si>
  <si>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</si>
  <si>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</si>
  <si>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</si>
  <si>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</si>
  <si>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</si>
  <si>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</si>
  <si>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</si>
  <si>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</si>
  <si>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</si>
  <si>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</si>
  <si>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</si>
  <si>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</si>
  <si>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</si>
  <si>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</si>
  <si>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</si>
  <si>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</si>
  <si>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</si>
  <si>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</si>
  <si>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</si>
  <si>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</si>
  <si>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</si>
  <si>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</si>
  <si>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</si>
  <si>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</si>
  <si>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</si>
  <si>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</si>
  <si>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</si>
  <si>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</si>
  <si>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</si>
  <si>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</si>
  <si>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</si>
  <si>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</si>
  <si>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</si>
  <si>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</si>
  <si>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</si>
  <si>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</si>
  <si>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</si>
  <si>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</si>
  <si>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</si>
  <si>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</si>
  <si>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</si>
  <si>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</si>
  <si>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</si>
  <si>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</si>
  <si>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</si>
  <si>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</si>
  <si>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</si>
  <si>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</si>
  <si>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</si>
  <si>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</si>
  <si>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</si>
  <si>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</si>
  <si>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</si>
  <si>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</si>
  <si>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</si>
  <si>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</si>
  <si>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</si>
  <si>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</si>
  <si>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</si>
  <si>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</si>
  <si>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</si>
  <si>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</si>
  <si>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</si>
  <si>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</si>
  <si>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</si>
  <si>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</si>
  <si>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</si>
  <si>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</si>
  <si>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</si>
  <si>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</si>
  <si>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</si>
  <si>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</si>
  <si>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</si>
  <si>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</si>
  <si>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</si>
  <si>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</si>
  <si>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</si>
  <si>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</si>
  <si>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</si>
  <si>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</si>
  <si>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</si>
  <si>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</si>
  <si>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</si>
  <si>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</si>
  <si>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</si>
  <si>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</si>
  <si>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</si>
  <si>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</si>
  <si>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</si>
  <si>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</si>
  <si>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</si>
  <si>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</si>
  <si>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</si>
  <si>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</si>
  <si>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</si>
  <si>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</si>
  <si>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</si>
  <si>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</si>
  <si>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</si>
  <si>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</si>
  <si>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</si>
  <si>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</si>
  <si>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</si>
  <si>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</si>
  <si>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</si>
  <si>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</si>
  <si>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</si>
  <si>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</si>
  <si>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</si>
  <si>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</si>
  <si>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</si>
  <si>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</si>
  <si>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</si>
  <si>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</si>
  <si>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</si>
  <si>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</si>
  <si>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</si>
  <si>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</si>
  <si>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</si>
  <si>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</si>
  <si>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</si>
  <si>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</si>
  <si>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</si>
  <si>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</si>
  <si>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</si>
  <si>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</si>
  <si>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</si>
  <si>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</si>
  <si>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</si>
  <si>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</si>
  <si>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</si>
  <si>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</si>
  <si>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</si>
  <si>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</si>
  <si>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</si>
  <si>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</si>
  <si>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</si>
  <si>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</si>
  <si>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</si>
  <si>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</si>
  <si>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</si>
  <si>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</si>
  <si>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</si>
  <si>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</si>
  <si>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</si>
  <si>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</si>
  <si>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</si>
  <si>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</si>
  <si>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</si>
  <si>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</si>
  <si>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</si>
  <si>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</si>
  <si>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</si>
  <si>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</si>
  <si>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</si>
  <si>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</si>
  <si>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</si>
  <si>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</si>
  <si>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</si>
  <si>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</si>
  <si>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</si>
  <si>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</si>
  <si>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</si>
  <si>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</si>
  <si>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</si>
  <si>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</si>
  <si>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</si>
  <si>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</si>
  <si>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</si>
  <si>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</si>
  <si>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</si>
  <si>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</si>
  <si>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</si>
  <si>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</si>
  <si>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</si>
  <si>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</si>
  <si>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</si>
  <si>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</si>
  <si>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</si>
  <si>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</si>
  <si>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</si>
  <si>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</si>
  <si>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</si>
  <si>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</si>
  <si>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</si>
  <si>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</si>
  <si>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</si>
  <si>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</si>
  <si>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</si>
  <si>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</si>
  <si>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</si>
  <si>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</si>
  <si>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</si>
  <si>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</si>
  <si>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</si>
  <si>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</si>
  <si>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</si>
  <si>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</si>
  <si>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</si>
  <si>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</si>
  <si>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</si>
  <si>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</si>
  <si>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</si>
  <si>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</si>
  <si>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</si>
  <si>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</si>
  <si>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</si>
  <si>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</si>
  <si>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</si>
  <si>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</si>
  <si>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</si>
  <si>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</si>
  <si>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</si>
  <si>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</si>
  <si>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</si>
  <si>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</si>
  <si>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</si>
  <si>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</si>
  <si>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</si>
  <si>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</si>
  <si>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</si>
  <si>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</si>
  <si>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</si>
  <si>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</si>
  <si>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</si>
  <si>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</si>
  <si>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</si>
  <si>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</si>
  <si>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</si>
  <si>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</si>
  <si>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</si>
  <si>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</si>
  <si>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</si>
  <si>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</si>
  <si>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</si>
  <si>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</si>
  <si>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</si>
  <si>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</si>
  <si>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</si>
  <si>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</si>
  <si>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</si>
  <si>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</si>
  <si>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</si>
  <si>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</si>
  <si>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</si>
  <si>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</si>
  <si>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</si>
  <si>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</si>
  <si>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</si>
  <si>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</si>
  <si>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</si>
  <si>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</si>
  <si>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</si>
  <si>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</si>
  <si>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</si>
  <si>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</si>
  <si>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</si>
  <si>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</si>
  <si>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</si>
  <si>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</si>
  <si>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</si>
  <si>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</si>
  <si>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</si>
  <si>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</si>
  <si>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</si>
  <si>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</si>
  <si>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</si>
  <si>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</si>
  <si>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</si>
  <si>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</si>
  <si>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</si>
  <si>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</si>
  <si>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</si>
  <si>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</si>
  <si>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</si>
  <si>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</si>
  <si>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</si>
  <si>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</si>
  <si>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</si>
  <si>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</si>
  <si>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</si>
  <si>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</si>
  <si>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</si>
  <si>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</si>
  <si>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</si>
  <si>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</si>
  <si>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</si>
  <si>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</si>
  <si>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</si>
  <si>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</si>
  <si>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</si>
  <si>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</si>
  <si>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</si>
  <si>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</si>
  <si>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</si>
  <si>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</si>
  <si>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</si>
  <si>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</si>
  <si>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</si>
  <si>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</si>
  <si>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</si>
  <si>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Angie Collins (A)</t>
  </si>
  <si>
    <t>Angie Collins (S)</t>
  </si>
  <si>
    <t>iccf514</t>
  </si>
  <si>
    <t>*new UltraLite pad</t>
  </si>
  <si>
    <t>M/N: 4A7A4060L1000BA  /  S/N: 22016J8D5F</t>
  </si>
  <si>
    <t>M/N: 4MXCC009AC6HCA  /  S/N: 204730615M</t>
  </si>
  <si>
    <t>M/N: S8B1C100M5PSCA  /  S/N: 21486P8UJG</t>
  </si>
  <si>
    <t>00220119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</si>
</sst>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7"/>
  <sheetViews>
    <sheetView showGridLines="0" tabSelected="1" zoomScale="94" zoomScaleNormal="94" workbookViewId="0">
      <selection activeCell="C7" sqref="C7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2487</v>
      </c>
    </row>
    <row r="4" spans="1:6" x14ac:dyDescent="0.25">
      <c r="A4" s="1" t="s">
        <v>3</v>
      </c>
      <c r="B4" s="7" t="s">
        <v>4</v>
      </c>
      <c r="C4" s="2">
        <f ca="1">TODAY()</f>
        <v>44580</v>
      </c>
    </row>
    <row r="5" spans="1:6" x14ac:dyDescent="0.25">
      <c r="A5" s="1" t="s">
        <v>5</v>
      </c>
      <c r="B5" s="7" t="s">
        <v>6</v>
      </c>
      <c r="C5" s="17" t="s">
        <v>2492</v>
      </c>
    </row>
    <row r="6" spans="1:6" s="3" customFormat="1" x14ac:dyDescent="0.25">
      <c r="A6" s="3" t="s">
        <v>7</v>
      </c>
      <c r="B6" s="8" t="s">
        <v>8</v>
      </c>
      <c r="C6" s="14" t="s">
        <v>2235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1154</v>
      </c>
    </row>
    <row r="12" spans="1:6" ht="14.4" x14ac:dyDescent="0.3">
      <c r="A12" s="20" t="str">
        <f>VLOOKUP(Invoice!A11,Info!$A$2:$G$786, 6, FALSE)</f>
        <v>13510 Indian Creek Rd</v>
      </c>
    </row>
    <row r="13" spans="1:6" x14ac:dyDescent="0.25">
      <c r="A13" s="19" t="str">
        <f>VLOOKUP(Invoice!A11, Info!$A$2:$G$786, 7, FALSE)</f>
        <v>Houston,  TX  77079</v>
      </c>
    </row>
    <row r="14" spans="1:6" x14ac:dyDescent="0.25">
      <c r="A14" s="21">
        <f>VLOOKUP(Invoice!A11, Info!$A$2:$G$786,2, FALSE)</f>
        <v>7138181579</v>
      </c>
    </row>
    <row r="15" spans="1:6" x14ac:dyDescent="0.25">
      <c r="A15" s="1" t="str">
        <f>VLOOKUP(Invoice!A11,Info!$A$2:$G$786,4, FALSE)</f>
        <v>fields.kt@gmail.com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">
        <v>2237</v>
      </c>
      <c r="B18" s="30">
        <v>0</v>
      </c>
      <c r="C18" s="33">
        <v>0</v>
      </c>
      <c r="E18" s="85"/>
      <c r="F18" s="85"/>
    </row>
    <row r="19" spans="1:6" s="4" customFormat="1" ht="20.100000000000001" customHeight="1" x14ac:dyDescent="0.25">
      <c r="A19" s="39" t="s">
        <v>2489</v>
      </c>
      <c r="B19" s="24"/>
      <c r="C19" s="33">
        <v>0</v>
      </c>
      <c r="E19" s="85"/>
      <c r="F19" s="85"/>
    </row>
    <row r="20" spans="1:6" s="4" customFormat="1" ht="20.100000000000001" customHeight="1" x14ac:dyDescent="0.25">
      <c r="A20" s="39" t="s">
        <v>2216</v>
      </c>
      <c r="B20" s="24">
        <v>0</v>
      </c>
      <c r="C20" s="33">
        <v>0</v>
      </c>
      <c r="E20" s="85"/>
      <c r="F20" s="85"/>
    </row>
    <row r="21" spans="1:6" s="4" customFormat="1" ht="20.100000000000001" customHeight="1" x14ac:dyDescent="0.25">
      <c r="A21" s="39" t="s">
        <v>2217</v>
      </c>
      <c r="B21" s="24">
        <v>0</v>
      </c>
      <c r="C21" s="33">
        <v>0</v>
      </c>
      <c r="E21" s="85"/>
      <c r="F21" s="85"/>
    </row>
    <row r="22" spans="1:6" s="4" customFormat="1" ht="20.100000000000001" customHeight="1" x14ac:dyDescent="0.25">
      <c r="A22" s="39" t="s">
        <v>2488</v>
      </c>
      <c r="B22" s="24"/>
      <c r="C22" s="33"/>
      <c r="E22" s="78"/>
      <c r="F22" s="78"/>
    </row>
    <row r="23" spans="1:6" s="4" customFormat="1" ht="20.100000000000001" customHeight="1" x14ac:dyDescent="0.25">
      <c r="A23" s="39" t="s">
        <v>2218</v>
      </c>
      <c r="B23" s="24">
        <v>0</v>
      </c>
      <c r="C23" s="33">
        <v>0</v>
      </c>
      <c r="E23" s="85"/>
      <c r="F23" s="85"/>
    </row>
    <row r="24" spans="1:6" s="4" customFormat="1" ht="20.100000000000001" customHeight="1" x14ac:dyDescent="0.25">
      <c r="A24" s="39" t="s">
        <v>2219</v>
      </c>
      <c r="B24" s="24">
        <v>0</v>
      </c>
      <c r="C24" s="33">
        <v>0</v>
      </c>
      <c r="E24" s="78"/>
      <c r="F24" s="78"/>
    </row>
    <row r="25" spans="1:6" s="4" customFormat="1" ht="20.100000000000001" customHeight="1" x14ac:dyDescent="0.25">
      <c r="A25" s="39">
        <v>0</v>
      </c>
      <c r="B25" s="24" t="s">
        <v>2204</v>
      </c>
      <c r="C25" s="33">
        <f>3983.15928927681+200</f>
        <v>4183.1592892768094</v>
      </c>
      <c r="E25" s="85"/>
      <c r="F25" s="85"/>
    </row>
    <row r="26" spans="1:6" s="4" customFormat="1" ht="20.100000000000001" customHeight="1" x14ac:dyDescent="0.25">
      <c r="A26" s="39" t="s">
        <v>2220</v>
      </c>
      <c r="B26" s="24">
        <v>0</v>
      </c>
      <c r="C26" s="33">
        <v>0</v>
      </c>
      <c r="E26" s="22"/>
      <c r="F26" s="22"/>
    </row>
    <row r="27" spans="1:6" s="4" customFormat="1" ht="20.100000000000001" customHeight="1" x14ac:dyDescent="0.25">
      <c r="A27" s="39" t="s">
        <v>2490</v>
      </c>
      <c r="B27" s="24"/>
      <c r="C27" s="33">
        <v>0</v>
      </c>
      <c r="E27" s="22"/>
      <c r="F27" s="22"/>
    </row>
    <row r="28" spans="1:6" s="4" customFormat="1" ht="20.100000000000001" customHeight="1" x14ac:dyDescent="0.25">
      <c r="A28" s="39" t="s">
        <v>2221</v>
      </c>
      <c r="B28" s="24">
        <v>0</v>
      </c>
      <c r="C28" s="33">
        <v>0</v>
      </c>
      <c r="E28" s="22"/>
      <c r="F28" s="22"/>
    </row>
    <row r="29" spans="1:6" s="4" customFormat="1" ht="20.100000000000001" customHeight="1" x14ac:dyDescent="0.25">
      <c r="A29" s="39">
        <v>0</v>
      </c>
      <c r="B29" s="24" t="s">
        <v>2204</v>
      </c>
      <c r="C29" s="34">
        <f>2378.70168329177+200</f>
        <v>2578.7016832917702</v>
      </c>
      <c r="E29" s="22"/>
      <c r="F29" s="22"/>
    </row>
    <row r="30" spans="1:6" s="4" customFormat="1" ht="20.100000000000001" customHeight="1" x14ac:dyDescent="0.25">
      <c r="A30" s="39" t="s">
        <v>2479</v>
      </c>
      <c r="B30" s="24">
        <v>0</v>
      </c>
      <c r="C30" s="34">
        <v>0</v>
      </c>
      <c r="E30" s="22"/>
      <c r="F30" s="22"/>
    </row>
    <row r="31" spans="1:6" s="4" customFormat="1" ht="20.100000000000001" customHeight="1" x14ac:dyDescent="0.25">
      <c r="A31" s="39" t="s">
        <v>2491</v>
      </c>
      <c r="B31" s="24"/>
      <c r="C31" s="34">
        <v>0</v>
      </c>
      <c r="E31" s="22"/>
      <c r="F31" s="22"/>
    </row>
    <row r="32" spans="1:6" s="4" customFormat="1" ht="20.100000000000001" customHeight="1" x14ac:dyDescent="0.25">
      <c r="A32" s="39" t="s">
        <v>2221</v>
      </c>
      <c r="B32" s="24">
        <v>0</v>
      </c>
      <c r="C32" s="35">
        <v>0</v>
      </c>
      <c r="E32" s="22"/>
      <c r="F32" s="22"/>
    </row>
    <row r="33" spans="1:6" s="4" customFormat="1" ht="20.100000000000001" customHeight="1" x14ac:dyDescent="0.25">
      <c r="A33" s="39" t="s">
        <v>2222</v>
      </c>
      <c r="B33" s="24">
        <v>0</v>
      </c>
      <c r="C33" s="35">
        <v>0</v>
      </c>
      <c r="E33" s="22"/>
      <c r="F33" s="22"/>
    </row>
    <row r="34" spans="1:6" s="4" customFormat="1" ht="19.8" customHeight="1" x14ac:dyDescent="0.25">
      <c r="A34" s="39">
        <v>0</v>
      </c>
      <c r="B34" s="24" t="s">
        <v>2204</v>
      </c>
      <c r="C34" s="35">
        <f>3613.13902743142+300</f>
        <v>3913.1390274314199</v>
      </c>
    </row>
    <row r="35" spans="1:6" s="4" customFormat="1" ht="20.100000000000001" customHeight="1" x14ac:dyDescent="0.25">
      <c r="A35" s="39"/>
      <c r="B35" s="24"/>
      <c r="C35" s="35"/>
    </row>
    <row r="36" spans="1:6" s="4" customFormat="1" ht="20.100000000000001" customHeight="1" x14ac:dyDescent="0.25">
      <c r="A36" s="53" t="str" cm="1">
        <f t="array" ref="A36:A38">_xlfn._xlws.FILTER(Filler!J21:J46,Invoice!C3=Filler!H21:H46,0)</f>
        <v>Notes:</v>
      </c>
      <c r="B36" s="24"/>
      <c r="C36" s="35"/>
    </row>
    <row r="37" spans="1:6" s="4" customFormat="1" ht="20.100000000000001" customHeight="1" x14ac:dyDescent="0.25">
      <c r="A37" s="39" t="str">
        <v>Email manufacturer warranty information to equipment owner.</v>
      </c>
      <c r="B37" s="24"/>
      <c r="C37" s="35"/>
    </row>
    <row r="38" spans="1:6" s="4" customFormat="1" ht="20.100000000000001" customHeight="1" x14ac:dyDescent="0.25">
      <c r="A38" s="32" t="str">
        <v>HPS provides a 2-year labor warranty</v>
      </c>
      <c r="B38" s="31"/>
      <c r="C38" s="36"/>
    </row>
    <row r="39" spans="1:6" s="4" customFormat="1" ht="20.100000000000001" customHeight="1" x14ac:dyDescent="0.25">
      <c r="A39" s="23"/>
      <c r="B39" s="10" t="s">
        <v>12</v>
      </c>
      <c r="C39" s="16">
        <f>SUM(C18:C38)</f>
        <v>10675</v>
      </c>
    </row>
    <row r="42" spans="1:6" x14ac:dyDescent="0.25">
      <c r="A42" s="1" t="s">
        <v>13</v>
      </c>
    </row>
    <row r="43" spans="1:6" x14ac:dyDescent="0.25">
      <c r="A43" s="83" t="s">
        <v>14</v>
      </c>
      <c r="B43" s="83"/>
      <c r="C43" s="83"/>
    </row>
    <row r="46" spans="1:6" x14ac:dyDescent="0.25">
      <c r="A46" s="84" t="s">
        <v>15</v>
      </c>
      <c r="B46" s="84"/>
      <c r="C46" s="84"/>
    </row>
    <row r="47" spans="1:6" s="6" customFormat="1" x14ac:dyDescent="0.25">
      <c r="A47" s="5"/>
      <c r="B47" s="5"/>
      <c r="C47" s="5"/>
    </row>
  </sheetData>
  <mergeCells count="11">
    <mergeCell ref="A17:B17"/>
    <mergeCell ref="B1:C1"/>
    <mergeCell ref="A43:C43"/>
    <mergeCell ref="A46:C46"/>
    <mergeCell ref="E23:F23"/>
    <mergeCell ref="E25:F25"/>
    <mergeCell ref="E17:F17"/>
    <mergeCell ref="E18:F18"/>
    <mergeCell ref="E19:F19"/>
    <mergeCell ref="E20:F20"/>
    <mergeCell ref="E21:F21"/>
  </mergeCells>
  <phoneticPr fontId="0" type="noConversion"/>
  <conditionalFormatting sqref="A18:C38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2476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2477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2478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2479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7"/>
  <sheetViews>
    <sheetView topLeftCell="A20" workbookViewId="0">
      <selection activeCell="D37" sqref="D3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2471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2485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2486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2345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2345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2441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2357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2359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2345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2370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2369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2345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2430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2370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2442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2347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2339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2359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2334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2389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2369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2351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2338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2335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2335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2350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2382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2359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2368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2335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2344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2359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2359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2387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2334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2336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2337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2344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2335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2443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2444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2338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2351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2338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2392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2350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2336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2369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2338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2350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2336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2366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2338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2335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2345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2337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2355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2336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2445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2355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2440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1912</v>
      </c>
      <c r="G676" s="56" t="s">
        <v>2446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2360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2373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2336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2359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2347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2360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2335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2447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2370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2343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2345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2335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2333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2335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2351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2359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2373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2343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2350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2359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2373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2365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2368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2448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2381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2340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2335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2370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2356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2340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2401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2340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2403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2356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2430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2348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2351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2344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2431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2431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2336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2345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2449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2336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2336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2451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2387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2337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2343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2344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2370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2347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2452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2335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2359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2349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2336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2453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2337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2374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2353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2334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2351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2334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2454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2343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2335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2336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2343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2347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2343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2336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2351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2348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2348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2338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2455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2456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2457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2458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2459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2334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2460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2461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2462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2463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2464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2465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2466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2467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2468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2467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2469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2467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2470</v>
      </c>
    </row>
    <row r="786" spans="1:7" ht="14.4" x14ac:dyDescent="0.3">
      <c r="A786" s="69" t="s">
        <v>2475</v>
      </c>
      <c r="B786" s="70">
        <v>8326548786</v>
      </c>
      <c r="C786" s="70"/>
      <c r="D786" s="71" t="s">
        <v>2472</v>
      </c>
      <c r="E786" s="72"/>
      <c r="F786" s="72" t="s">
        <v>2473</v>
      </c>
      <c r="G786" s="73" t="s">
        <v>2474</v>
      </c>
    </row>
    <row r="787" spans="1:7" x14ac:dyDescent="0.25">
      <c r="A787" t="s">
        <v>2480</v>
      </c>
      <c r="B787" s="25" t="s">
        <v>2481</v>
      </c>
      <c r="D787" s="25" t="s">
        <v>2482</v>
      </c>
      <c r="F787" t="s">
        <v>2483</v>
      </c>
      <c r="G787" t="s">
        <v>2484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2022-01-14T18:15:14Z</cp:lastPrinted>
  <dcterms:created xsi:type="dcterms:W3CDTF">2020-09-16T19:56:13Z</dcterms:created>
  <dcterms:modified xsi:type="dcterms:W3CDTF">2022-01-19T22:48:17Z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