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5" documentId="8_{4A64AA30-460B-4EED-83F0-A25082F076FA}" xr6:coauthVersionLast="47" xr6:coauthVersionMax="47" xr10:uidLastSave="{16C308F3-2FFB-41A3-9E2E-936B0C2D2399}"/>
  <bookViews>
    <workbookView xWindow="9228" yWindow="182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" l="1" a="1"/>
  <c r="A18" i="1" s="1"/>
  <c r="C4" i="1" l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<sst xmlns="http://schemas.openxmlformats.org/spreadsheetml/2006/main" count="4088" uniqueCount="2488">
  <si>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</si>
  <si>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</si>
  <si>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</si>
  <si>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</si>
  <si>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</si>
  <si>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</si>
  <si>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</si>
  <si>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</si>
  <si>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</si>
  <si>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</si>
  <si>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</si>
  <si>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</si>
  <si>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</si>
  <si>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</si>
  <si>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</si>
  <si>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</si>
  <si>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</si>
  <si>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</si>
  <si>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</si>
  <si>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</si>
  <si>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</si>
  <si>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</si>
  <si>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</si>
  <si>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</si>
  <si>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</si>
  <si>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</si>
  <si>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</si>
  <si>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</si>
  <si>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</si>
  <si>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</si>
  <si>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</si>
  <si>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</si>
  <si>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</si>
  <si>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</si>
  <si>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</si>
  <si>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</si>
  <si>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</si>
  <si>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</si>
  <si>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</si>
  <si>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</si>
  <si>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</si>
  <si>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</si>
  <si>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</si>
  <si>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</si>
  <si>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</si>
  <si>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</si>
  <si>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</si>
  <si>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</si>
  <si>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</si>
  <si>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</si>
  <si>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</si>
  <si>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</si>
  <si>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</si>
  <si>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</si>
  <si>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</si>
  <si>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</si>
  <si>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</si>
  <si>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</si>
  <si>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</si>
  <si>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</si>
  <si>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</si>
  <si>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</si>
  <si>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</si>
  <si>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</si>
  <si>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</si>
  <si>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</si>
  <si>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</si>
  <si>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</si>
  <si>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</si>
  <si>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</si>
  <si>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</si>
  <si>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</si>
  <si>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</si>
  <si>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</si>
  <si>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</si>
  <si>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</si>
  <si>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</si>
  <si>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</si>
  <si>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</si>
  <si>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</si>
  <si>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</si>
  <si>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</si>
  <si>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</si>
  <si>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</si>
  <si>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</si>
  <si>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</si>
  <si>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</si>
  <si>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</si>
  <si>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</si>
  <si>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</si>
  <si>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</si>
  <si>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</si>
  <si>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</si>
  <si>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</si>
  <si>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</si>
  <si>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</si>
  <si>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</si>
  <si>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</si>
  <si>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</si>
  <si>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</si>
  <si>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</si>
  <si>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</si>
  <si>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</si>
  <si>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</si>
  <si>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</si>
  <si>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</si>
  <si>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</si>
  <si>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</si>
  <si>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</si>
  <si>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</si>
  <si>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</si>
  <si>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</si>
  <si>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</si>
  <si>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</si>
  <si>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</si>
  <si>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</si>
  <si>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</si>
  <si>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</si>
  <si>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</si>
  <si>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</si>
  <si>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</si>
  <si>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</si>
  <si>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</si>
  <si>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</si>
  <si>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</si>
  <si>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</si>
  <si>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</si>
  <si>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</si>
  <si>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</si>
  <si>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</si>
  <si>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</si>
  <si>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</si>
  <si>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</si>
  <si>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</si>
  <si>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</si>
  <si>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</si>
  <si>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</si>
  <si>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</si>
  <si>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</si>
  <si>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</si>
  <si>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</si>
  <si>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</si>
  <si>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</si>
  <si>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</si>
  <si>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</si>
  <si>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</si>
  <si>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</si>
  <si>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</si>
  <si>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</si>
  <si>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</si>
  <si>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</si>
  <si>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</si>
  <si>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</si>
  <si>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</si>
  <si>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</si>
  <si>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</si>
  <si>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</si>
  <si>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</si>
  <si>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</si>
  <si>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</si>
  <si>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</si>
  <si>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</si>
  <si>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</si>
  <si>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</si>
  <si>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</si>
  <si>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</si>
  <si>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</si>
  <si>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</si>
  <si>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</si>
  <si>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</si>
  <si>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</si>
  <si>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</si>
  <si>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</si>
  <si>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</si>
  <si>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</si>
  <si>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</si>
  <si>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</si>
  <si>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</si>
  <si>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</si>
  <si>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</si>
  <si>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</si>
  <si>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</si>
  <si>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</si>
  <si>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</si>
  <si>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</si>
  <si>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</si>
  <si>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</si>
  <si>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</si>
  <si>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</si>
  <si>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</si>
  <si>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</si>
  <si>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</si>
  <si>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</si>
  <si>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</si>
  <si>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</si>
  <si>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</si>
  <si>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</si>
  <si>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</si>
  <si>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</si>
  <si>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</si>
  <si>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</si>
  <si>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</si>
  <si>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</si>
  <si>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</si>
  <si>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</si>
  <si>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</si>
  <si>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</si>
  <si>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</si>
  <si>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</si>
  <si>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</si>
  <si>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</si>
  <si>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</si>
  <si>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</si>
  <si>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</si>
  <si>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</si>
  <si>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</si>
  <si>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</si>
  <si>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</si>
  <si>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</si>
  <si>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</si>
  <si>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</si>
  <si>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</si>
  <si>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</si>
  <si>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</si>
  <si>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</si>
  <si>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</si>
  <si>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</si>
  <si>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</si>
  <si>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</si>
  <si>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</si>
  <si>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</si>
  <si>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</si>
  <si>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</si>
  <si>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</si>
  <si>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</si>
  <si>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</si>
  <si>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</si>
  <si>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</si>
  <si>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</si>
  <si>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</si>
  <si>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</si>
  <si>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</si>
  <si>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</si>
  <si>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</si>
  <si>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</si>
  <si>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</si>
  <si>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</si>
  <si>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</si>
  <si>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</si>
  <si>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</si>
  <si>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</si>
  <si>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</si>
  <si>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</si>
  <si>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</si>
  <si>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</si>
  <si>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</si>
  <si>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</si>
  <si>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</si>
  <si>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</si>
  <si>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</si>
  <si>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</si>
  <si>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</si>
  <si>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</si>
  <si>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</si>
  <si>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</si>
  <si>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</si>
  <si>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</si>
  <si>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</si>
  <si>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</si>
  <si>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</si>
  <si>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</si>
  <si>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</si>
  <si>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</si>
  <si>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</si>
  <si>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</si>
  <si>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</si>
  <si>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</si>
  <si>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</si>
  <si>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</si>
  <si>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</si>
  <si>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</si>
  <si>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</si>
  <si>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</si>
  <si>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</si>
  <si>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</si>
  <si>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</si>
  <si>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</si>
  <si>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</si>
  <si>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</si>
  <si>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</si>
  <si>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</si>
  <si>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</si>
  <si>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</si>
  <si>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</si>
  <si>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</si>
  <si>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</si>
  <si>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</si>
  <si>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</si>
  <si>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</si>
  <si>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</si>
  <si>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</si>
  <si>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</si>
  <si>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</si>
  <si>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</si>
  <si>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</si>
  <si>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</si>
  <si>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</si>
  <si>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</si>
  <si>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</si>
  <si>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</si>
  <si>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</si>
  <si>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</si>
  <si>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</si>
  <si>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</si>
  <si>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</si>
  <si>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</si>
  <si>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</si>
  <si>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</si>
  <si>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</si>
  <si>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</si>
  <si>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</si>
  <si>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</si>
  <si>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</si>
  <si>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</si>
  <si>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</si>
  <si>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</si>
  <si>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</si>
  <si>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</si>
  <si>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</si>
  <si>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</si>
  <si>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</si>
  <si>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</si>
  <si>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</si>
  <si>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</si>
  <si>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</si>
  <si>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</si>
  <si>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</si>
  <si>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</si>
  <si>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</si>
  <si>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</si>
  <si>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</si>
  <si>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</si>
  <si>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</si>
  <si>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</si>
  <si>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</si>
  <si>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</si>
  <si>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</si>
  <si>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</si>
  <si>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</si>
  <si>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</si>
  <si>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</si>
  <si>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</si>
  <si>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</si>
  <si>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</si>
  <si>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</si>
  <si>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</si>
  <si>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</si>
  <si>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</si>
  <si>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</si>
  <si>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</si>
  <si>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</si>
  <si>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</si>
  <si>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</si>
  <si>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</si>
  <si>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</si>
  <si>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</si>
  <si>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</si>
  <si>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</si>
  <si>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</si>
  <si>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</si>
  <si>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</si>
  <si>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</si>
  <si>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</si>
  <si>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</si>
  <si>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</si>
  <si>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</si>
  <si>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</si>
  <si>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</si>
  <si>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</si>
  <si>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</si>
  <si>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</si>
  <si>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</si>
  <si>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</si>
  <si>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</si>
  <si>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</si>
  <si>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</si>
  <si>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</si>
  <si>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</si>
  <si>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</si>
  <si>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</si>
  <si>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</si>
  <si>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</si>
  <si>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</si>
  <si>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</si>
  <si>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</si>
  <si>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</si>
  <si>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</si>
  <si>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</si>
  <si>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</si>
  <si>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</si>
  <si>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</si>
  <si>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</si>
  <si>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</si>
  <si>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</si>
  <si>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</si>
  <si>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</si>
  <si>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</si>
  <si>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</si>
  <si>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</si>
  <si>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</si>
  <si>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</si>
  <si>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</si>
  <si>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</si>
  <si>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</si>
  <si>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</si>
  <si>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</si>
  <si>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</si>
  <si>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</si>
  <si>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</si>
  <si>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</si>
  <si>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</si>
  <si>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</si>
  <si>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</si>
  <si>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</si>
  <si>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</si>
  <si>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</si>
  <si>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</si>
  <si>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</si>
  <si>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</si>
  <si>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</si>
  <si>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</si>
  <si>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</si>
  <si>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</si>
  <si>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</si>
  <si>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</si>
  <si>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</si>
  <si>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</si>
  <si>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</si>
  <si>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</si>
  <si>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</si>
  <si>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</si>
  <si>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</si>
  <si>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</si>
  <si>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</si>
  <si>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</si>
  <si>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</si>
  <si>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</si>
  <si>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</si>
  <si>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</si>
  <si>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</si>
  <si>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</si>
  <si>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</si>
  <si>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</si>
  <si>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</si>
  <si>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</si>
  <si>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</si>
  <si>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</si>
  <si>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</si>
  <si>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</si>
  <si>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</si>
  <si>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</si>
  <si>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</si>
  <si>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</si>
  <si>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</si>
  <si>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</si>
  <si>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</si>
  <si>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</si>
  <si>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</si>
  <si>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</si>
  <si>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</si>
  <si>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</si>
  <si>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</si>
  <si>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</si>
  <si>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</si>
  <si>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</si>
  <si>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</si>
  <si>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</si>
  <si>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</si>
  <si>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</si>
  <si>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</si>
  <si>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</si>
  <si>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</si>
  <si>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</si>
  <si>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</si>
  <si>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</si>
  <si>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</si>
  <si>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</si>
  <si>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</si>
  <si>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</si>
  <si>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</si>
  <si>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</si>
  <si>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</si>
  <si>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</si>
  <si>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</si>
  <si>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</si>
  <si>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</si>
  <si>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</si>
  <si>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</si>
  <si>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</si>
  <si>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</si>
  <si>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</si>
  <si>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</si>
  <si>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</si>
  <si>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</si>
  <si>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</si>
  <si>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</si>
  <si>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</si>
  <si>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</si>
  <si>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</si>
  <si>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</si>
  <si>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</si>
  <si>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</si>
  <si>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</si>
  <si>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</si>
  <si>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</si>
  <si>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</si>
  <si>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</si>
  <si>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</si>
  <si>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</si>
  <si>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</si>
  <si>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</si>
  <si>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</si>
  <si>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</si>
  <si>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</si>
  <si>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</si>
  <si>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</si>
  <si>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</si>
  <si>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</si>
  <si>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</si>
  <si>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</si>
  <si>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</si>
  <si>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</si>
  <si>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</si>
  <si>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</si>
  <si>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</si>
  <si>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</si>
  <si>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</si>
  <si>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</si>
  <si>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</si>
  <si>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</si>
  <si>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</si>
  <si>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</si>
  <si>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</si>
  <si>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</si>
  <si>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</si>
  <si>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</si>
  <si>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</si>
  <si>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</si>
  <si>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</si>
  <si>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</si>
  <si>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</si>
  <si>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</si>
  <si>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</si>
  <si>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</si>
  <si>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</si>
  <si>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</si>
  <si>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</si>
  <si>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</si>
  <si>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</si>
  <si>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</si>
  <si>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</si>
  <si>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</si>
  <si>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</si>
  <si>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</si>
  <si>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</si>
  <si>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</si>
  <si>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</si>
  <si>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</si>
  <si>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</si>
  <si>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</si>
  <si>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</si>
  <si>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</si>
  <si>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</si>
  <si>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</si>
  <si>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</si>
  <si>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</si>
  <si>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</si>
  <si>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</si>
  <si>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</si>
  <si>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</si>
  <si>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</si>
  <si>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</si>
  <si>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</si>
  <si>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</si>
  <si>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</si>
  <si>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</si>
  <si>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</si>
  <si>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</si>
  <si>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</si>
  <si>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</si>
  <si>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</si>
  <si>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</si>
  <si>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</si>
  <si>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</si>
  <si>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</si>
  <si>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</si>
  <si>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</si>
  <si>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</si>
  <si>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</si>
  <si>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</si>
  <si>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</si>
  <si>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</si>
  <si>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</si>
  <si>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</si>
  <si>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</si>
  <si>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</si>
  <si>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</si>
  <si>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</si>
  <si>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</si>
  <si>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</si>
  <si>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</si>
  <si>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</si>
  <si>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</si>
  <si>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</si>
  <si>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</si>
  <si>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</si>
  <si>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</si>
  <si>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</si>
  <si>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</si>
  <si>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</si>
  <si>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</si>
  <si>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</si>
  <si>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</si>
  <si>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</si>
  <si>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</si>
  <si>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</si>
  <si>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</si>
  <si>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</si>
  <si>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</si>
  <si>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</si>
  <si>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</si>
  <si>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</si>
  <si>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</si>
  <si>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</si>
  <si>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</si>
  <si>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</si>
  <si>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</si>
  <si>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</si>
  <si>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</si>
  <si>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</si>
  <si>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</si>
  <si>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</si>
  <si>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</si>
  <si>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</si>
  <si>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</si>
  <si>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</si>
  <si>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</si>
  <si>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</si>
  <si>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</si>
  <si>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</si>
  <si>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</si>
  <si>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</si>
  <si>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</si>
  <si>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</si>
  <si>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</si>
  <si>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</si>
  <si>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</si>
  <si>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</si>
  <si>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</si>
  <si>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</si>
  <si>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</si>
  <si>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</si>
  <si>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</si>
  <si>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</si>
  <si>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</si>
  <si>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</si>
  <si>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</si>
  <si>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</si>
  <si>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</si>
  <si>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</si>
  <si>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</si>
  <si>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</si>
  <si>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</si>
  <si>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</si>
  <si>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</si>
  <si>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</si>
  <si>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</si>
  <si>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</si>
  <si>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</si>
  <si>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</si>
  <si>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</si>
  <si>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</si>
  <si>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</si>
  <si>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</si>
  <si>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</si>
  <si>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</si>
  <si>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</si>
  <si>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</si>
  <si>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</si>
  <si>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</si>
  <si>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</si>
  <si>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</si>
  <si>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</si>
  <si>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</si>
  <si>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</si>
  <si>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</si>
  <si>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</si>
  <si>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</si>
  <si>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</si>
  <si>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</si>
  <si>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</si>
  <si>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</si>
  <si>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</si>
  <si>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</si>
  <si>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</si>
  <si>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</si>
  <si>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</si>
  <si>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</si>
  <si>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</si>
  <si>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</si>
  <si>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</si>
  <si>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</si>
  <si>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</si>
  <si>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</si>
  <si>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</si>
  <si>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</si>
  <si>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</si>
  <si>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</si>
  <si>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</si>
  <si>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</si>
  <si>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</si>
  <si>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</si>
  <si>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</si>
  <si>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</si>
  <si>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</si>
  <si>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</si>
  <si>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</si>
  <si>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</si>
  <si>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</si>
  <si>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</si>
  <si>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</si>
  <si>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</si>
  <si>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</si>
  <si>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</si>
  <si>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</si>
  <si>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</si>
  <si>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</si>
  <si>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</si>
  <si>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</si>
  <si>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</si>
  <si>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</si>
  <si>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</si>
  <si>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</si>
  <si>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</si>
  <si>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</si>
  <si>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</si>
  <si>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</si>
  <si>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</si>
  <si>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</si>
  <si>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</si>
  <si>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</si>
  <si>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</si>
  <si>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</si>
  <si>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</si>
  <si>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</si>
  <si>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</si>
  <si>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</si>
  <si>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</si>
  <si>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</si>
  <si>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</si>
  <si>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</si>
  <si>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</si>
  <si>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</si>
  <si>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</si>
  <si>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</si>
  <si>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</si>
  <si>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</si>
  <si>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</si>
  <si>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</si>
  <si>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</si>
  <si>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</si>
  <si>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</si>
  <si>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</si>
  <si>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</si>
  <si>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</si>
  <si>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</si>
  <si>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</si>
  <si>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</si>
  <si>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</si>
  <si>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</si>
  <si>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</si>
  <si>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</si>
  <si>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</si>
  <si>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</si>
  <si>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</si>
  <si>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</si>
  <si>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</si>
  <si>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</si>
  <si>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</si>
  <si>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</si>
  <si>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</si>
  <si>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</si>
  <si>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</si>
  <si>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</si>
  <si>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</si>
  <si>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</si>
  <si>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</si>
  <si>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</si>
  <si>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</si>
  <si>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</si>
  <si>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</si>
  <si>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</si>
  <si>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</si>
  <si>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</si>
  <si>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</si>
  <si>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</si>
  <si>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</si>
  <si>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</si>
  <si>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</si>
  <si>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</si>
  <si>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</si>
  <si>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</si>
  <si>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</si>
  <si>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</si>
  <si>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</si>
  <si>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</si>
  <si>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</si>
  <si>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</si>
  <si>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</si>
  <si>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</si>
  <si>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</si>
  <si>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</si>
  <si>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</si>
  <si>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</si>
  <si>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</si>
  <si>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</si>
  <si>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</si>
  <si>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</si>
  <si>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</si>
  <si>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</si>
  <si>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</si>
  <si>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</si>
  <si>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</si>
  <si>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</si>
  <si>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</si>
  <si>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</si>
  <si>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</si>
  <si>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</si>
  <si>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</si>
  <si>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</si>
  <si>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</si>
  <si>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</si>
  <si>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</si>
  <si>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</si>
  <si>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</si>
  <si>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</si>
  <si>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</si>
  <si>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</si>
  <si>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</si>
  <si>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</si>
  <si>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</si>
  <si>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</si>
  <si>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</si>
  <si>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</si>
  <si>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</si>
  <si>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</si>
  <si>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</si>
  <si>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</si>
  <si>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</si>
  <si>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</si>
  <si>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</si>
  <si>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</si>
  <si>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</si>
  <si>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</si>
  <si>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</si>
  <si>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</si>
  <si>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</si>
  <si>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</si>
  <si>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</si>
  <si>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</si>
  <si>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</si>
  <si>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</si>
  <si>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</si>
  <si>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</si>
  <si>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</si>
  <si>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</si>
  <si>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</si>
  <si>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</si>
  <si>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</si>
  <si>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</si>
  <si>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</si>
  <si>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</si>
  <si>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</si>
  <si>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</si>
  <si>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</si>
  <si>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</si>
  <si>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</si>
  <si>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</si>
  <si>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</si>
  <si>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</si>
  <si>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</si>
  <si>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</si>
  <si>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</si>
  <si>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</si>
  <si>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</si>
  <si>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</si>
  <si>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</si>
  <si>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</si>
  <si>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</si>
  <si>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</si>
  <si>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</si>
  <si>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</si>
  <si>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</si>
  <si>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</si>
  <si>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</si>
  <si>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</si>
  <si>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</si>
  <si>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</si>
  <si>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</si>
  <si>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</si>
  <si>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</si>
  <si>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</si>
  <si>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</si>
  <si>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</si>
  <si>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</si>
  <si>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</si>
  <si>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</si>
  <si>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</si>
  <si>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</si>
  <si>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</si>
  <si>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</si>
  <si>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</si>
  <si>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</si>
  <si>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</si>
  <si>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</si>
  <si>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</si>
  <si>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</si>
  <si>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</si>
  <si>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</si>
  <si>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</si>
  <si>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</si>
  <si>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</si>
  <si>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</si>
  <si>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</si>
  <si>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</si>
  <si>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</si>
  <si>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</si>
  <si>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</si>
  <si>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</si>
  <si>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</si>
  <si>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</si>
  <si>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</si>
  <si>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</si>
  <si>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</si>
  <si>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</si>
  <si>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</si>
  <si>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</si>
  <si>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</si>
  <si>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</si>
  <si>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</si>
  <si>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</si>
  <si>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</si>
  <si>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</si>
  <si>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</si>
  <si>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</si>
  <si>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</si>
  <si>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</si>
  <si>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</si>
  <si>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</si>
  <si>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</si>
  <si>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</si>
  <si>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</si>
  <si>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</si>
  <si>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</si>
  <si>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</si>
  <si>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</si>
  <si>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</si>
  <si>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</si>
  <si>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</si>
  <si>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</si>
  <si>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</si>
  <si>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</si>
  <si>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</si>
  <si>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</si>
  <si>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</si>
  <si>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</si>
  <si>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</si>
  <si>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</si>
  <si>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</si>
  <si>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</si>
  <si>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</si>
  <si>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</si>
  <si>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</si>
  <si>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</si>
  <si>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</si>
  <si>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</si>
  <si>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</si>
  <si>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</si>
  <si>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</si>
  <si>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</si>
  <si>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</si>
  <si>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</si>
  <si>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</si>
  <si>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</si>
  <si>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</si>
  <si>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</si>
  <si>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</si>
  <si>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</si>
  <si>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</si>
  <si>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</si>
  <si>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</si>
  <si>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</si>
  <si>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</si>
  <si>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</si>
  <si>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</si>
  <si>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</si>
  <si>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</si>
  <si>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</si>
  <si>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</si>
  <si>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</si>
  <si>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</si>
  <si>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</si>
  <si>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</si>
  <si>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</si>
  <si>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</si>
  <si>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</si>
  <si>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</si>
  <si>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</si>
  <si>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</si>
  <si>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</si>
  <si>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</si>
  <si>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</si>
  <si>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</si>
  <si>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</si>
  <si>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</si>
  <si>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</si>
  <si>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</si>
  <si>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</si>
  <si>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</si>
  <si>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</si>
  <si>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</si>
  <si>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</si>
  <si>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</si>
  <si>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</si>
  <si>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</si>
  <si>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</si>
  <si>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</si>
  <si>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</si>
  <si>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</si>
  <si>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</si>
  <si>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</si>
  <si>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</si>
  <si>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</si>
  <si>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</si>
  <si>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</si>
  <si>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</si>
  <si>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</si>
  <si>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</si>
  <si>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</si>
  <si>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</si>
  <si>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</si>
  <si>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</si>
  <si>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</si>
  <si>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</si>
  <si>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</si>
  <si>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</si>
  <si>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</si>
  <si>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</si>
  <si>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</si>
  <si>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</si>
  <si>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</si>
  <si>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</si>
  <si>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</si>
  <si>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</si>
  <si>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</si>
  <si>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</si>
  <si>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</si>
  <si>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</si>
  <si>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</si>
  <si>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</si>
  <si>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</si>
  <si>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</si>
  <si>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</si>
  <si>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</si>
  <si>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</si>
  <si>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</si>
  <si>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</si>
  <si>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</si>
  <si>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</si>
  <si>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</si>
  <si>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</si>
  <si>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</si>
  <si>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</si>
  <si>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</si>
  <si>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</si>
  <si>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</si>
  <si>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</si>
  <si>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</si>
  <si>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</si>
  <si>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</si>
  <si>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</si>
  <si>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</si>
  <si>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</si>
  <si>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</si>
  <si>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</si>
  <si>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</si>
  <si>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</si>
  <si>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</si>
  <si>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</si>
  <si>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</si>
  <si>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</si>
  <si>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</si>
  <si>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</si>
  <si>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</si>
  <si>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</si>
  <si>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</si>
  <si>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</si>
  <si>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</si>
  <si>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</si>
  <si>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</si>
  <si>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</si>
  <si>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</si>
  <si>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</si>
  <si>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</si>
  <si>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</si>
  <si>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</si>
  <si>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</si>
  <si>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</si>
  <si>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</si>
  <si>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</si>
  <si>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</si>
  <si>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</si>
  <si>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</si>
  <si>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</si>
  <si>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</si>
  <si>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</si>
  <si>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</si>
  <si>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</si>
  <si>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</si>
  <si>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</si>
  <si>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</si>
  <si>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</si>
  <si>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</si>
  <si>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</si>
  <si>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</si>
  <si>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</si>
  <si>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</si>
  <si>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</si>
  <si>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</si>
  <si>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</si>
  <si>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</si>
  <si>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</si>
  <si>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</si>
  <si>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</si>
  <si>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</si>
  <si>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</si>
  <si>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</si>
  <si>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</si>
  <si>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</si>
  <si>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</si>
  <si>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</si>
  <si>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</si>
  <si>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</si>
  <si>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</si>
  <si>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</si>
  <si>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</si>
  <si>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</si>
  <si>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</si>
  <si>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</si>
  <si>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</si>
  <si>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</si>
  <si>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</si>
  <si>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</si>
  <si>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</si>
  <si>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</si>
  <si>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</si>
  <si>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</si>
  <si>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</si>
  <si>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</si>
  <si>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</si>
  <si>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</si>
  <si>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</si>
  <si>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</si>
  <si>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</si>
  <si>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</si>
  <si>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</si>
  <si>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</si>
  <si>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</si>
  <si>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</si>
  <si>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</si>
  <si>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</si>
  <si>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</si>
  <si>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</si>
  <si>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</si>
  <si>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</si>
  <si>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</si>
  <si>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</si>
  <si>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</si>
  <si>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</si>
  <si>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</si>
  <si>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</si>
  <si>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</si>
  <si>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</si>
  <si>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</si>
  <si>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</si>
  <si>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</si>
  <si>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</si>
  <si>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</si>
  <si>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</si>
  <si>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</si>
  <si>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</si>
  <si>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</si>
  <si>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</si>
  <si>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</si>
  <si>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</si>
  <si>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</si>
  <si>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</si>
  <si>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</si>
  <si>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</si>
  <si>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</si>
  <si>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</si>
  <si>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</si>
  <si>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</si>
  <si>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</si>
  <si>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</si>
  <si>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</si>
  <si>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</si>
  <si>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</si>
  <si>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</si>
  <si>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</si>
  <si>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</si>
  <si>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</si>
  <si>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</si>
  <si>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</si>
  <si>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</si>
  <si>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</si>
  <si>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</si>
  <si>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</si>
  <si>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</si>
  <si>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</si>
  <si>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</si>
  <si>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</si>
  <si>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</si>
  <si>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</si>
  <si>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</si>
  <si>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</si>
  <si>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</si>
  <si>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</si>
  <si>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</si>
  <si>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</si>
  <si>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</si>
  <si>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</si>
  <si>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</si>
  <si>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</si>
  <si>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</si>
  <si>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</si>
  <si>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</si>
  <si>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</si>
  <si>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</si>
  <si>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</si>
  <si>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</si>
  <si>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</si>
  <si>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</si>
  <si>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</si>
  <si>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</si>
  <si>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</si>
  <si>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</si>
  <si>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</si>
  <si>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</si>
  <si>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</si>
  <si>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</si>
  <si>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</si>
  <si>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</si>
  <si>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</si>
  <si>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</si>
  <si>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</si>
  <si>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</si>
  <si>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</si>
  <si>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</si>
  <si>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</si>
  <si>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</si>
  <si>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</si>
  <si>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</si>
  <si>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</si>
  <si>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</si>
  <si>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</si>
  <si>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</si>
  <si>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</si>
  <si>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</si>
  <si>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</si>
  <si>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</si>
  <si>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</si>
  <si>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</si>
  <si>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</si>
  <si>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</si>
  <si>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</si>
  <si>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</si>
  <si>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</si>
  <si>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</si>
  <si>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</si>
  <si>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</si>
  <si>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</si>
  <si>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</si>
  <si>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</si>
  <si>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</si>
  <si>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</si>
  <si>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</si>
  <si>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</si>
  <si>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</si>
  <si>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</si>
  <si>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</si>
  <si>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</si>
  <si>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</si>
  <si>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</si>
  <si>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</si>
  <si>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</si>
  <si>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</si>
  <si>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</si>
  <si>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</si>
  <si>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</si>
  <si>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</si>
  <si>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</si>
  <si>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</si>
  <si>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</si>
  <si>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</si>
  <si>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</si>
  <si>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</si>
  <si>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</si>
  <si>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</si>
  <si>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</si>
  <si>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</si>
  <si>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</si>
  <si>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</si>
  <si>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</si>
  <si>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</si>
  <si>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</si>
  <si>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</si>
  <si>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</si>
  <si>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</si>
  <si>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</si>
  <si>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</si>
  <si>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</si>
  <si>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</si>
  <si>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</si>
  <si>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</si>
  <si>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</si>
  <si>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</si>
  <si>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</si>
  <si>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</si>
  <si>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</si>
  <si>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</si>
  <si>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</si>
  <si>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</si>
  <si>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</si>
  <si>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</si>
  <si>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</si>
  <si>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</si>
  <si>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</si>
  <si>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</si>
  <si>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</si>
  <si>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</si>
  <si>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</si>
  <si>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</si>
  <si>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</si>
  <si>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</si>
  <si>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</si>
  <si>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</si>
  <si>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</si>
  <si>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</si>
  <si>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</si>
  <si>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</si>
  <si>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</si>
  <si>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</si>
  <si>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</si>
  <si>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</si>
  <si>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</si>
  <si>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</si>
  <si>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</si>
  <si>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</si>
  <si>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</si>
  <si>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</si>
  <si>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</si>
  <si>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</si>
  <si>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</si>
  <si>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</si>
  <si>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</si>
  <si>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</si>
  <si>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</si>
  <si>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</si>
  <si>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</si>
  <si>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</si>
  <si>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</si>
  <si>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</si>
  <si>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</si>
  <si>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</si>
  <si>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</si>
  <si>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</si>
  <si>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</si>
  <si>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</si>
  <si>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</si>
  <si>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</si>
  <si>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</si>
  <si>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</si>
  <si>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</si>
  <si>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</si>
  <si>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</si>
  <si>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</si>
  <si>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</si>
  <si>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</si>
  <si>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</si>
  <si>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</si>
  <si>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</si>
  <si>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</si>
  <si>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</si>
  <si>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</si>
  <si>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</si>
  <si>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</si>
  <si>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</si>
  <si>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</si>
  <si>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</si>
  <si>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</si>
  <si>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</si>
  <si>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</si>
  <si>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</si>
  <si>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</si>
  <si>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</si>
  <si>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</si>
  <si>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</si>
  <si>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</si>
  <si>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</si>
  <si>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</si>
  <si>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</si>
  <si>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</si>
  <si>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</si>
  <si>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</si>
  <si>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</si>
  <si>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</si>
  <si>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</si>
  <si>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</si>
  <si>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</si>
  <si>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</si>
  <si>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</si>
  <si>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</si>
  <si>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</si>
  <si>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</si>
  <si>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</si>
  <si>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</si>
  <si>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</si>
  <si>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</si>
  <si>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</si>
  <si>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</si>
  <si>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</si>
  <si>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</si>
  <si>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</si>
  <si>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</si>
  <si>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</si>
  <si>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</si>
  <si>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</si>
  <si>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</si>
  <si>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</si>
  <si>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</si>
  <si>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</si>
  <si>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</si>
  <si>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</si>
  <si>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</si>
  <si>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</si>
  <si>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</si>
  <si>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</si>
  <si>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</si>
  <si>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</si>
  <si>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</si>
  <si>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</si>
  <si>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</si>
  <si>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</si>
  <si>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</si>
  <si>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</si>
  <si>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</si>
  <si>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</si>
  <si>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</si>
  <si>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</si>
  <si>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</si>
  <si>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</si>
  <si>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</si>
  <si>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</si>
  <si>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</si>
  <si>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</si>
  <si>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</si>
  <si>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</si>
  <si>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</si>
  <si>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</si>
  <si>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</si>
  <si>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</si>
  <si>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</si>
  <si>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</si>
  <si>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</si>
  <si>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</si>
  <si>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</si>
  <si>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</si>
  <si>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</si>
  <si>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</si>
  <si>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</si>
  <si>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</si>
  <si>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</si>
  <si>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</si>
  <si>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</si>
  <si>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</si>
  <si>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</si>
  <si>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</si>
  <si>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</si>
  <si>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</si>
  <si>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</si>
  <si>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</si>
  <si>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</si>
  <si>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</si>
  <si>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</si>
  <si>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</si>
  <si>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</si>
  <si>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</si>
  <si>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</si>
  <si>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</si>
  <si>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</si>
  <si>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</si>
  <si>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</si>
  <si>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</si>
  <si>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</si>
  <si>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</si>
  <si>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</si>
  <si>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</si>
  <si>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</si>
  <si>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</si>
  <si>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</si>
  <si>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</si>
  <si>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</si>
  <si>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</si>
  <si>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</si>
  <si>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</si>
  <si>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</si>
  <si>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</si>
  <si>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</si>
  <si>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</si>
  <si>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</si>
  <si>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</si>
  <si>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</si>
  <si>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</si>
  <si>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</si>
  <si>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</si>
  <si>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</si>
  <si>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</si>
  <si>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</si>
  <si>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</si>
  <si>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</si>
  <si>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</si>
  <si>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</si>
  <si>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</si>
  <si>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</si>
  <si>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</si>
  <si>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</si>
  <si>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</si>
  <si>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</si>
  <si>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</si>
  <si>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</si>
  <si>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</si>
  <si>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</si>
  <si>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</si>
  <si>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</si>
  <si>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</si>
  <si>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</si>
  <si>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</si>
  <si>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</si>
  <si>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</si>
  <si>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</si>
  <si>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</si>
  <si>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</si>
  <si>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</si>
  <si>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</si>
  <si>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</si>
  <si>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</si>
  <si>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</si>
  <si>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</si>
  <si>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</si>
  <si>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</si>
  <si>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</si>
  <si>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</si>
  <si>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</si>
  <si>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</si>
  <si>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</si>
  <si>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</si>
  <si>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</si>
  <si>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</si>
  <si>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</si>
  <si>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</si>
  <si>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</si>
  <si>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</si>
  <si>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</si>
  <si>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</si>
  <si>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</si>
  <si>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</si>
  <si>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</si>
  <si>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</si>
  <si>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</si>
  <si>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</si>
  <si>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</si>
  <si>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</si>
  <si>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</si>
  <si>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</si>
  <si>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</si>
  <si>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</si>
  <si>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</si>
  <si>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</si>
  <si>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</si>
  <si>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</si>
  <si>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</si>
  <si>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</si>
  <si>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</si>
  <si>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</si>
  <si>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</si>
  <si>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</si>
  <si>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</si>
  <si>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</si>
  <si>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</si>
  <si>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</si>
  <si>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</si>
  <si>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</si>
  <si>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</si>
  <si>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</si>
  <si>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</si>
  <si>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</si>
  <si>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</si>
  <si>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</si>
  <si>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</si>
  <si>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</si>
  <si>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</si>
  <si>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</si>
  <si>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</si>
  <si>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</si>
  <si>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</si>
  <si>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</si>
  <si>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</si>
  <si>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</si>
  <si>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</si>
  <si>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</si>
  <si>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</si>
  <si>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</si>
  <si>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</si>
  <si>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</si>
  <si>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</si>
  <si>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</si>
  <si>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</si>
  <si>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</si>
  <si>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</si>
  <si>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</si>
  <si>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</si>
  <si>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</si>
  <si>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</si>
  <si>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</si>
  <si>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</si>
  <si>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</si>
  <si>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</si>
  <si>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</si>
  <si>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</si>
  <si>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</si>
  <si>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</si>
  <si>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</si>
  <si>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</si>
  <si>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</si>
  <si>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</si>
  <si>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</si>
  <si>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</si>
  <si>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</si>
  <si>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</si>
  <si>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</si>
  <si>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</si>
  <si>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</si>
  <si>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</si>
  <si>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</si>
  <si>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</si>
  <si>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</si>
  <si>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</si>
  <si>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</si>
  <si>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</si>
  <si>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</si>
  <si>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</si>
  <si>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</si>
  <si>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</si>
  <si>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</si>
  <si>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</si>
  <si>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</si>
  <si>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</si>
  <si>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</si>
  <si>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</si>
  <si>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</si>
  <si>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</si>
  <si>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</si>
  <si>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</si>
  <si>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</si>
  <si>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</si>
  <si>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</si>
  <si>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</si>
  <si>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</si>
  <si>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</si>
  <si>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</si>
  <si>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</si>
  <si>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</si>
  <si>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</si>
  <si>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</si>
  <si>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</si>
  <si>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</si>
  <si>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</si>
  <si>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</si>
  <si>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</si>
  <si>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</si>
  <si>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</si>
  <si>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</si>
  <si>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</si>
  <si>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</si>
  <si>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</si>
  <si>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</si>
  <si>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</si>
  <si>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</si>
  <si>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</si>
  <si>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</si>
  <si>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</si>
  <si>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</si>
  <si>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</si>
  <si>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</si>
  <si>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</si>
  <si>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</si>
  <si>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</si>
  <si>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</si>
  <si>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</si>
  <si>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</si>
  <si>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</si>
  <si>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</si>
  <si>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</si>
  <si>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</si>
  <si>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</si>
  <si>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</si>
  <si>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</si>
  <si>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</si>
  <si>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</si>
  <si>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</si>
  <si>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</si>
  <si>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</si>
  <si>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</si>
  <si>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</si>
  <si>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</si>
  <si>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</si>
  <si>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</si>
  <si>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</si>
  <si>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</si>
  <si>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</si>
  <si>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</si>
  <si>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</si>
  <si>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</si>
  <si>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</si>
  <si>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</si>
  <si>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</si>
  <si>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</si>
  <si>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</si>
  <si>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</si>
  <si>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</si>
  <si>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</si>
  <si>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</si>
  <si>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</si>
  <si>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</si>
  <si>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</si>
  <si>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</si>
  <si>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</si>
  <si>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</si>
  <si>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</si>
  <si>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</si>
  <si>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</si>
  <si>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</si>
  <si>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</si>
  <si>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</si>
  <si>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</si>
  <si>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</si>
  <si>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</si>
  <si>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</si>
  <si>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</si>
  <si>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</si>
  <si>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</si>
  <si>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</si>
  <si>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</si>
  <si>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</si>
  <si>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</si>
  <si>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</si>
  <si>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</si>
  <si>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</si>
  <si>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</si>
  <si>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</si>
  <si>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</si>
  <si>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</si>
  <si>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</si>
  <si>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</si>
  <si>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</si>
  <si>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</si>
  <si>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</si>
  <si>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</si>
  <si>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</si>
  <si>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</si>
  <si>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</si>
  <si>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</si>
  <si>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</si>
  <si>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</si>
  <si>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</si>
  <si>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</si>
  <si>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</si>
  <si>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</si>
  <si>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</si>
  <si>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</si>
  <si>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</si>
  <si>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</si>
  <si>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</si>
  <si>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</si>
  <si>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</si>
  <si>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</si>
  <si>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</si>
  <si>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</si>
  <si>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</si>
  <si>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</si>
  <si>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</si>
  <si>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</si>
  <si>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</si>
  <si>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</si>
  <si>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</si>
  <si>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</si>
  <si>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</si>
  <si>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</si>
  <si>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</si>
  <si>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</si>
  <si>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</si>
  <si>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</si>
  <si>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</si>
  <si>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</si>
  <si>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</si>
  <si>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</si>
  <si>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</si>
  <si>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</si>
  <si>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</si>
  <si>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</si>
  <si>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</si>
  <si>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</si>
  <si>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</si>
  <si>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</si>
  <si>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</si>
  <si>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</si>
  <si>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</si>
  <si>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</si>
  <si>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</si>
  <si>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</si>
  <si>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</si>
  <si>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</si>
  <si>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</si>
  <si>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</si>
  <si>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</si>
  <si>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</si>
  <si>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</si>
  <si>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</si>
  <si>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</si>
  <si>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</si>
  <si>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</si>
  <si>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</si>
  <si>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</si>
  <si>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</si>
  <si>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</si>
  <si>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</si>
  <si>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</si>
  <si>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</si>
  <si>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</si>
  <si>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</si>
  <si>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</si>
  <si>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</si>
  <si>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</si>
  <si>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</si>
  <si>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</si>
  <si>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</si>
  <si>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</si>
  <si>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</si>
  <si>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</si>
  <si>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</si>
  <si>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</si>
  <si>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</si>
  <si>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</si>
  <si>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</si>
  <si>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</si>
  <si>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</si>
  <si>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</si>
  <si>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</si>
  <si>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</si>
  <si>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</si>
  <si>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</si>
  <si>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</si>
  <si>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</si>
  <si>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</si>
  <si>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</si>
  <si>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</si>
  <si>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</si>
  <si>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</si>
  <si>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</si>
  <si>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</si>
  <si>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</si>
  <si>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</si>
  <si>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</si>
  <si>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</si>
  <si>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</si>
  <si>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</si>
  <si>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</si>
  <si>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</si>
  <si>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</si>
  <si>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</si>
  <si>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</si>
  <si>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</si>
  <si>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</si>
  <si>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</si>
  <si>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</si>
  <si>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</si>
  <si>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</si>
  <si>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</si>
  <si>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</si>
  <si>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</si>
  <si>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</si>
  <si>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</si>
  <si>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</si>
  <si>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</si>
  <si>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</si>
  <si>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</si>
  <si>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</si>
  <si>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</si>
  <si>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</si>
  <si>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</si>
  <si>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</si>
  <si>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</si>
  <si>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</si>
  <si>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</si>
  <si>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</si>
  <si>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</si>
  <si>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</si>
  <si>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</si>
  <si>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</si>
  <si>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</si>
  <si>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</si>
  <si>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</si>
  <si>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</si>
  <si>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</si>
  <si>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</si>
  <si>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</si>
  <si>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</si>
  <si>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</si>
  <si>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</si>
  <si>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</si>
  <si>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</si>
  <si>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</si>
  <si>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</si>
  <si>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</si>
  <si>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</si>
  <si>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</si>
  <si>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</si>
  <si>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</si>
  <si>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</si>
  <si>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</si>
  <si>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</si>
  <si>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</si>
  <si>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</si>
  <si>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</si>
  <si>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</si>
  <si>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</si>
  <si>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</si>
  <si>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</si>
  <si>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</si>
  <si>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</si>
  <si>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</si>
  <si>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</si>
  <si>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</si>
  <si>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</si>
  <si>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</si>
  <si>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</si>
  <si>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</si>
  <si>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</si>
  <si>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</si>
  <si>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</si>
  <si>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</si>
  <si>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</si>
  <si>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</si>
  <si>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</si>
  <si>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</si>
  <si>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</si>
  <si>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</si>
  <si>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</si>
  <si>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</si>
  <si>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</si>
  <si>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</si>
  <si>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</si>
  <si>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</si>
  <si>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</si>
  <si>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</si>
  <si>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</si>
  <si>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</si>
  <si>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</si>
  <si>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</si>
  <si>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</si>
  <si>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</si>
  <si>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</si>
  <si>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</si>
  <si>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</si>
  <si>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</si>
  <si>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</si>
  <si>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</si>
  <si>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</si>
  <si>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</si>
  <si>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</si>
  <si>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</si>
  <si>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</si>
  <si>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</si>
  <si>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</si>
  <si>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</si>
  <si>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</si>
  <si>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</si>
  <si>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</si>
  <si>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</si>
  <si>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</si>
  <si>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</si>
  <si>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</si>
  <si>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</si>
  <si>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</si>
  <si>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</si>
  <si>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</si>
  <si>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</si>
  <si>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</si>
  <si>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</si>
  <si>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</si>
  <si>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</si>
  <si>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</si>
  <si>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</si>
  <si>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</si>
  <si>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</si>
  <si>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</si>
  <si>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</si>
  <si>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</si>
  <si>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</si>
  <si>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</si>
  <si>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</si>
  <si>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</si>
  <si>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</si>
  <si>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</si>
  <si>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</si>
  <si>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</si>
  <si>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</si>
  <si>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</si>
  <si>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</si>
  <si>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</si>
  <si>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</si>
  <si>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</si>
  <si>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</si>
  <si>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</si>
  <si>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</si>
  <si>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</si>
  <si>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</si>
  <si>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</si>
  <si>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</si>
  <si>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</si>
  <si>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</si>
  <si>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</si>
  <si>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</si>
  <si>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</si>
  <si>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</si>
  <si>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</si>
  <si>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</si>
  <si>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</si>
  <si>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</si>
  <si>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</si>
  <si>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</si>
  <si>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</si>
  <si>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</si>
  <si>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</si>
  <si>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</si>
  <si>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</si>
  <si>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</si>
  <si>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</si>
  <si>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</si>
  <si>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</si>
  <si>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</si>
  <si>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</si>
  <si>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</si>
  <si>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</si>
  <si>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</si>
  <si>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</si>
  <si>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</si>
  <si>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</si>
  <si>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</si>
  <si>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</si>
  <si>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</si>
  <si>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</si>
  <si>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</si>
  <si>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</si>
  <si>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</si>
  <si>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</si>
  <si>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</si>
  <si>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</si>
  <si>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</si>
  <si>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</si>
  <si>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</si>
  <si>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</si>
  <si>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</si>
  <si>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</si>
  <si>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</si>
  <si>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</si>
  <si>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</si>
  <si>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</si>
  <si>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</si>
  <si>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</si>
  <si>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</si>
  <si>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</si>
  <si>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</si>
  <si>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</si>
  <si>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</si>
  <si>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</si>
  <si>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</si>
  <si>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</si>
  <si>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</si>
  <si>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</si>
  <si>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</si>
  <si>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</si>
  <si>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</si>
  <si>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</si>
  <si>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</si>
  <si>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</si>
  <si>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</si>
  <si>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</si>
  <si>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</si>
  <si>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</si>
  <si>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</si>
  <si>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</si>
  <si>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</si>
  <si>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</si>
  <si>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</si>
  <si>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</si>
  <si>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</si>
  <si>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</si>
  <si>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</si>
  <si>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</si>
  <si>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</si>
  <si>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</si>
  <si>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</si>
  <si>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</si>
  <si>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</si>
  <si>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</si>
  <si>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</si>
  <si>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</si>
  <si>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</si>
  <si>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</si>
  <si>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</si>
  <si>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</si>
  <si>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</si>
  <si>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</si>
  <si>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</si>
  <si>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</si>
  <si>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</si>
  <si>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</si>
  <si>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</si>
  <si>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</si>
  <si>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</si>
  <si>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</si>
  <si>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</si>
  <si>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</si>
  <si>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</si>
  <si>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</si>
  <si>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</si>
  <si>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</si>
  <si>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</si>
  <si>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</si>
  <si>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</si>
  <si>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</si>
  <si>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</si>
  <si>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</si>
  <si>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</si>
  <si>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</si>
  <si>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</si>
  <si>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</si>
  <si>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</si>
  <si>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</si>
  <si>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</si>
  <si>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</si>
  <si>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</si>
  <si>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</si>
  <si>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</si>
  <si>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</si>
  <si>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</si>
  <si>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</si>
  <si>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</si>
  <si>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</si>
  <si>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</si>
  <si>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</si>
  <si>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</si>
  <si>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</si>
  <si>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</si>
  <si>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</si>
  <si>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</si>
  <si>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</si>
  <si>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</si>
  <si>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</si>
  <si>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</si>
  <si>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</si>
  <si>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</si>
  <si>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</si>
  <si>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</si>
  <si>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</si>
  <si>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</si>
  <si>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</si>
  <si>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</si>
  <si>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</si>
  <si>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</si>
  <si>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</si>
  <si>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</si>
  <si>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</si>
  <si>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</si>
  <si>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</si>
  <si>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</si>
  <si>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</si>
  <si>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</si>
  <si>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</si>
  <si>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</si>
  <si>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</si>
  <si>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</si>
  <si>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</si>
  <si>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</si>
  <si>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</si>
  <si>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</si>
  <si>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</si>
  <si>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</si>
  <si>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</si>
  <si>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</si>
  <si>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</si>
  <si>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</si>
  <si>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</si>
  <si>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</si>
  <si>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</si>
  <si>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</si>
  <si>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</si>
  <si>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</si>
  <si>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</si>
  <si>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</si>
  <si>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</si>
  <si>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</si>
  <si>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</si>
  <si>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</si>
  <si>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</si>
  <si>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</si>
  <si>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</si>
  <si>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</si>
  <si>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</si>
  <si>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</si>
  <si>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</si>
  <si>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</si>
  <si>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</si>
  <si>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</si>
  <si>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</si>
  <si>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</si>
  <si>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</si>
  <si>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</si>
  <si>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</si>
  <si>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</si>
  <si>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</si>
  <si>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</si>
  <si>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</si>
  <si>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</si>
  <si>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</si>
  <si>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</si>
  <si>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</si>
  <si>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</si>
  <si>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</si>
  <si>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</si>
  <si>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</si>
  <si>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</si>
  <si>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</si>
  <si>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</si>
  <si>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</si>
  <si>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</si>
  <si>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</si>
  <si>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</si>
  <si>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</si>
  <si>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</si>
  <si>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</si>
  <si>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</si>
  <si>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</si>
  <si>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</si>
  <si>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</si>
  <si>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</si>
  <si>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</si>
  <si>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</si>
  <si>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</si>
  <si>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</si>
  <si>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</si>
  <si>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</si>
  <si>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</si>
  <si>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</si>
  <si>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</si>
  <si>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</si>
  <si>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</si>
  <si>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</si>
  <si>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</si>
  <si>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</si>
  <si>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</si>
  <si>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</si>
  <si>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</si>
  <si>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</si>
  <si>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</si>
  <si>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</si>
  <si>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</si>
  <si>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</si>
  <si>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</si>
  <si>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</si>
  <si>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</si>
  <si>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</si>
  <si>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</si>
  <si>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</si>
  <si>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</si>
  <si>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</si>
  <si>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</si>
  <si>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</si>
  <si>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</si>
  <si>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</si>
  <si>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</si>
  <si>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</si>
  <si>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</si>
  <si>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</si>
  <si>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</si>
  <si>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</si>
  <si>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</si>
  <si>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</si>
  <si>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</si>
  <si>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</si>
  <si>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</si>
  <si>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</si>
  <si>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</si>
  <si>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</si>
  <si>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</si>
  <si>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</si>
  <si>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</si>
  <si>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</si>
  <si>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</si>
  <si>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</si>
  <si>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</si>
  <si>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</si>
  <si>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</si>
  <si>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</si>
  <si>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</si>
  <si>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</si>
  <si>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</si>
  <si>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</si>
  <si>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</si>
  <si>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</si>
  <si>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</si>
  <si>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</si>
  <si>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</si>
  <si>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</si>
  <si>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</si>
  <si>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</si>
  <si>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</si>
  <si>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</si>
  <si>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</si>
  <si>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</si>
  <si>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</si>
  <si>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</si>
  <si>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</si>
  <si>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</si>
  <si>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</si>
  <si>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</si>
  <si>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</si>
  <si>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</si>
  <si>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</si>
  <si>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</si>
  <si>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</si>
  <si>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</si>
  <si>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</si>
  <si>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</si>
  <si>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</si>
  <si>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</si>
  <si>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</si>
  <si>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</si>
  <si>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</si>
  <si>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</si>
  <si>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</si>
  <si>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</si>
  <si>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</si>
  <si>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</si>
  <si>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</si>
  <si>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</si>
  <si>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</si>
  <si>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</si>
  <si>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</si>
  <si>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</si>
  <si>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</si>
  <si>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</si>
  <si>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</si>
  <si>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</si>
  <si>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</si>
  <si>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</si>
  <si>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</si>
  <si>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</si>
  <si>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</si>
  <si>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</si>
  <si>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</si>
  <si>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</si>
  <si>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</si>
  <si>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</si>
  <si>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</si>
  <si>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</si>
  <si>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</si>
  <si>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</si>
  <si>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</si>
  <si>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</si>
  <si>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</si>
  <si>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</si>
  <si>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</si>
  <si>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</si>
  <si>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</si>
  <si>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</si>
  <si>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</si>
  <si>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</si>
  <si>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</si>
  <si>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</si>
  <si>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</si>
  <si>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</si>
  <si>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</si>
  <si>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</si>
  <si>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</si>
  <si>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</si>
  <si>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</si>
  <si>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</si>
  <si>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</si>
  <si>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</si>
  <si>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</si>
  <si>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</si>
  <si>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</si>
  <si>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</si>
  <si>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</si>
  <si>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</si>
  <si>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</si>
  <si>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</si>
  <si>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</si>
  <si>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</si>
  <si>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</si>
  <si>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</si>
  <si>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</si>
  <si>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</si>
  <si>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</si>
  <si>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</si>
  <si>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</si>
  <si>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</si>
  <si>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</si>
  <si>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</si>
  <si>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</si>
  <si>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</si>
  <si>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</si>
  <si>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</si>
  <si>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</si>
  <si>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</si>
  <si>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</si>
  <si>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</si>
  <si>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</si>
  <si>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</si>
  <si>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</si>
  <si>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</si>
  <si>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</si>
  <si>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</si>
  <si>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</si>
  <si>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</si>
  <si>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</si>
  <si>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</si>
  <si>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</si>
  <si>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</si>
  <si>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</si>
  <si>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</si>
  <si>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</si>
  <si>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</si>
  <si>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</si>
  <si>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</si>
  <si>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</si>
  <si>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</si>
  <si>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</si>
  <si>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</si>
  <si>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</si>
  <si>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</si>
  <si>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</si>
  <si>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</si>
  <si>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</si>
  <si>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</si>
  <si>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</si>
  <si>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</si>
  <si>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</si>
  <si>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</si>
  <si>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</si>
  <si>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</si>
  <si>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</si>
  <si>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02220113</t>
  </si>
  <si>
    <t>sh2</t>
  </si>
  <si>
    <t>Checked masterbedroom furnace and needs to be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</si>
</sst>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F30" sqref="F30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2486</v>
      </c>
    </row>
    <row r="4" spans="1:6" x14ac:dyDescent="0.25">
      <c r="A4" s="1" t="s">
        <v>3</v>
      </c>
      <c r="B4" s="7" t="s">
        <v>4</v>
      </c>
      <c r="C4" s="2">
        <f ca="1">TODAY()</f>
        <v>44574</v>
      </c>
    </row>
    <row r="5" spans="1:6" x14ac:dyDescent="0.25">
      <c r="A5" s="1" t="s">
        <v>5</v>
      </c>
      <c r="B5" s="7" t="s">
        <v>6</v>
      </c>
      <c r="C5" s="17" t="s">
        <v>2485</v>
      </c>
    </row>
    <row r="6" spans="1:6" s="3" customFormat="1" x14ac:dyDescent="0.25">
      <c r="A6" s="3" t="s">
        <v>7</v>
      </c>
      <c r="B6" s="8" t="s">
        <v>8</v>
      </c>
      <c r="C6" s="14" t="s">
        <v>2213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2167</v>
      </c>
    </row>
    <row r="12" spans="1:6" ht="14.4" x14ac:dyDescent="0.3">
      <c r="A12" s="20" t="str">
        <f>VLOOKUP(Invoice!A11,Info!$A$2:$G$786, 6, FALSE)</f>
        <v>8206 Burkhart Dr</v>
      </c>
    </row>
    <row r="13" spans="1:6" x14ac:dyDescent="0.25">
      <c r="A13" s="19" t="str">
        <f>VLOOKUP(Invoice!A11, Info!$A$2:$G$786, 7, FALSE)</f>
        <v>Houston,  TX 77055</v>
      </c>
    </row>
    <row r="14" spans="1:6" x14ac:dyDescent="0.25">
      <c r="A14" s="21">
        <f>VLOOKUP(Invoice!A11, Info!$A$2:$G$786,2, FALSE)</f>
        <v>7138286930</v>
      </c>
    </row>
    <row r="15" spans="1:6" x14ac:dyDescent="0.25">
      <c r="A15" s="1" t="str">
        <f>VLOOKUP(Invoice!A11,Info!$A$2:$G$786,4, FALSE)</f>
        <v>tparker117@aol.com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tr" cm="1">
        <f t="array" ref="A18:C25">_xlfn._xlws.FILTER(Filler!B2:D1015, Invoice!C3=Filler!A2:A1015, 1)</f>
        <v>Serviced 2 heating systems–127.00 ea</v>
      </c>
      <c r="B18" s="30">
        <v>0</v>
      </c>
      <c r="C18" s="33">
        <v>0</v>
      </c>
      <c r="E18" s="84"/>
      <c r="F18" s="84"/>
    </row>
    <row r="19" spans="1:6" s="4" customFormat="1" ht="20.100000000000001" customHeight="1" x14ac:dyDescent="0.25">
      <c r="A19" s="39" t="str">
        <v>*vacuumed out rust on burners</v>
      </c>
      <c r="B19" s="24">
        <v>0</v>
      </c>
      <c r="C19" s="33">
        <v>0</v>
      </c>
      <c r="E19" s="84"/>
      <c r="F19" s="84"/>
    </row>
    <row r="20" spans="1:6" s="4" customFormat="1" ht="20.100000000000001" customHeight="1" x14ac:dyDescent="0.25">
      <c r="A20" s="39" t="str">
        <v>*checked for cracks in heat exchangers</v>
      </c>
      <c r="B20" s="24">
        <v>0</v>
      </c>
      <c r="C20" s="33">
        <v>0</v>
      </c>
      <c r="E20" s="84"/>
      <c r="F20" s="84"/>
    </row>
    <row r="21" spans="1:6" s="4" customFormat="1" ht="20.100000000000001" customHeight="1" x14ac:dyDescent="0.25">
      <c r="A21" s="39" t="str">
        <v>*checked for carbon monoxide leakage</v>
      </c>
      <c r="B21" s="24">
        <v>0</v>
      </c>
      <c r="C21" s="33">
        <v>0</v>
      </c>
      <c r="E21" s="84"/>
      <c r="F21" s="84"/>
    </row>
    <row r="22" spans="1:6" s="4" customFormat="1" ht="20.100000000000001" customHeight="1" x14ac:dyDescent="0.25">
      <c r="A22" s="39" t="str">
        <v>*cleaned out all vacuum hoses</v>
      </c>
      <c r="B22" s="24">
        <v>0</v>
      </c>
      <c r="C22" s="33">
        <v>0</v>
      </c>
      <c r="E22" s="84"/>
      <c r="F22" s="84"/>
    </row>
    <row r="23" spans="1:6" s="4" customFormat="1" ht="20.100000000000001" customHeight="1" x14ac:dyDescent="0.25">
      <c r="A23" s="39" t="str">
        <v>*checked and cleaned out vent pipes</v>
      </c>
      <c r="B23" s="24">
        <v>0</v>
      </c>
      <c r="C23" s="33">
        <v>0</v>
      </c>
      <c r="E23" s="84"/>
      <c r="F23" s="84"/>
    </row>
    <row r="24" spans="1:6" s="4" customFormat="1" ht="20.100000000000001" customHeight="1" x14ac:dyDescent="0.25">
      <c r="A24" s="39" t="str">
        <v>*checked filters–good</v>
      </c>
      <c r="B24" s="24">
        <v>0</v>
      </c>
      <c r="C24" s="33">
        <v>0</v>
      </c>
      <c r="E24" s="22"/>
      <c r="F24" s="22"/>
    </row>
    <row r="25" spans="1:6" s="4" customFormat="1" ht="20.100000000000001" customHeight="1" x14ac:dyDescent="0.25">
      <c r="A25" s="39">
        <v>0</v>
      </c>
      <c r="B25" s="24" t="str">
        <v>subtotal</v>
      </c>
      <c r="C25" s="33">
        <v>254</v>
      </c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t="s">
        <v>2310</v>
      </c>
      <c r="B34" s="24"/>
      <c r="C34" s="35"/>
    </row>
    <row r="35" spans="1:3" s="4" customFormat="1" ht="20.100000000000001" customHeight="1" x14ac:dyDescent="0.25">
      <c r="A35" s="39" t="s">
        <v>2487</v>
      </c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254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7"/>
  <sheetViews>
    <sheetView topLeftCell="A769" workbookViewId="0">
      <selection activeCell="F790" sqref="F790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2462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2467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2467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2469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2467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  <row r="787" spans="1:7" x14ac:dyDescent="0.25">
      <c r="A787" t="s">
        <v>2480</v>
      </c>
      <c r="B787" s="25" t="s">
        <v>2481</v>
      </c>
      <c r="D787" s="25" t="s">
        <v>2482</v>
      </c>
      <c r="F787" t="s">
        <v>2483</v>
      </c>
      <c r="G787" t="s">
        <v>2484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2022-01-14T01:21:27Z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