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CAD17AA6-F934-434E-84ED-5FC396ECF333}" xr6:coauthVersionLast="47" xr6:coauthVersionMax="47" xr10:uidLastSave="{00000000-0000-0000-0000-000000000000}"/>
  <bookViews>
    <workbookView xWindow="348" yWindow="45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1" l="1"/>
  <c r="C38" i="1"/>
  <c r="A15" i="1"/>
  <c r="A14" i="1"/>
  <c r="A13" i="1"/>
  <c r="A35" i="1" l="1" a="1"/>
  <c r="A35" i="1" s="1"/>
  <c r="C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<sst xmlns="http://schemas.openxmlformats.org/spreadsheetml/2006/main" count="4140" uniqueCount="2524">
  <si>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</si>
  <si>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</si>
  <si>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</si>
  <si>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</si>
  <si>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</si>
  <si>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</si>
  <si>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</si>
  <si>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</si>
  <si>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</si>
  <si>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</si>
  <si>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</si>
  <si>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</si>
  <si>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</si>
  <si>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</si>
  <si>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</si>
  <si>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</si>
  <si>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</si>
  <si>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</si>
  <si>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</si>
  <si>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</si>
  <si>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</si>
  <si>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</si>
  <si>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</si>
  <si>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</si>
  <si>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</si>
  <si>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</si>
  <si>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</si>
  <si>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</si>
  <si>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</si>
  <si>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</si>
  <si>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</si>
  <si>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</si>
  <si>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</si>
  <si>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</si>
  <si>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</si>
  <si>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</si>
  <si>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</si>
  <si>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</si>
  <si>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</si>
  <si>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</si>
  <si>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</si>
  <si>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</si>
  <si>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</si>
  <si>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</si>
  <si>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</si>
  <si>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</si>
  <si>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</si>
  <si>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</si>
  <si>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</si>
  <si>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</si>
  <si>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</si>
  <si>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</si>
  <si>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</si>
  <si>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</si>
  <si>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</si>
  <si>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</si>
  <si>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</si>
  <si>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</si>
  <si>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</si>
  <si>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</si>
  <si>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</si>
  <si>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</si>
  <si>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</si>
  <si>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</si>
  <si>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</si>
  <si>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</si>
  <si>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</si>
  <si>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</si>
  <si>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</si>
  <si>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</si>
  <si>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</si>
  <si>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</si>
  <si>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</si>
  <si>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</si>
  <si>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</si>
  <si>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</si>
  <si>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</si>
  <si>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</si>
  <si>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</si>
  <si>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</si>
  <si>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</si>
  <si>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</si>
  <si>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</si>
  <si>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</si>
  <si>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</si>
  <si>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</si>
  <si>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</si>
  <si>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</si>
  <si>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</si>
  <si>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</si>
  <si>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</si>
  <si>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</si>
  <si>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</si>
  <si>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</si>
  <si>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</si>
  <si>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</si>
  <si>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</si>
  <si>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</si>
  <si>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</si>
  <si>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</si>
  <si>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</si>
  <si>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</si>
  <si>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</si>
  <si>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</si>
  <si>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</si>
  <si>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</si>
  <si>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</si>
  <si>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</si>
  <si>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</si>
  <si>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</si>
  <si>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</si>
  <si>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</si>
  <si>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</si>
  <si>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</si>
  <si>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</si>
  <si>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</si>
  <si>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</si>
  <si>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</si>
  <si>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</si>
  <si>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</si>
  <si>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</si>
  <si>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</si>
  <si>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</si>
  <si>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</si>
  <si>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</si>
  <si>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</si>
  <si>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</si>
  <si>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</si>
  <si>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</si>
  <si>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</si>
  <si>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</si>
  <si>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</si>
  <si>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</si>
  <si>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</si>
  <si>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</si>
  <si>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</si>
  <si>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</si>
  <si>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</si>
  <si>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</si>
  <si>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</si>
  <si>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</si>
  <si>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</si>
  <si>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</si>
  <si>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</si>
  <si>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</si>
  <si>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</si>
  <si>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</si>
  <si>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</si>
  <si>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</si>
  <si>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</si>
  <si>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</si>
  <si>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</si>
  <si>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</si>
  <si>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</si>
  <si>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</si>
  <si>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</si>
  <si>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</si>
  <si>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</si>
  <si>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</si>
  <si>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</si>
  <si>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</si>
  <si>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</si>
  <si>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</si>
  <si>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</si>
  <si>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</si>
  <si>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</si>
  <si>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</si>
  <si>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</si>
  <si>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</si>
  <si>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</si>
  <si>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</si>
  <si>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</si>
  <si>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</si>
  <si>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</si>
  <si>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</si>
  <si>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</si>
  <si>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</si>
  <si>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</si>
  <si>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</si>
  <si>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</si>
  <si>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</si>
  <si>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</si>
  <si>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</si>
  <si>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</si>
  <si>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</si>
  <si>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</si>
  <si>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</si>
  <si>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</si>
  <si>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</si>
  <si>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</si>
  <si>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</si>
  <si>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</si>
  <si>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</si>
  <si>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</si>
  <si>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</si>
  <si>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</si>
  <si>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</si>
  <si>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</si>
  <si>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</si>
  <si>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</si>
  <si>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</si>
  <si>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</si>
  <si>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</si>
  <si>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</si>
  <si>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</si>
  <si>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</si>
  <si>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</si>
  <si>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</si>
  <si>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</si>
  <si>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</si>
  <si>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</si>
  <si>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</si>
  <si>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</si>
  <si>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</si>
  <si>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</si>
  <si>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</si>
  <si>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</si>
  <si>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</si>
  <si>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</si>
  <si>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</si>
  <si>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</si>
  <si>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</si>
  <si>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</si>
  <si>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</si>
  <si>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</si>
  <si>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</si>
  <si>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</si>
  <si>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</si>
  <si>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</si>
  <si>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</si>
  <si>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</si>
  <si>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</si>
  <si>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</si>
  <si>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</si>
  <si>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</si>
  <si>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</si>
  <si>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</si>
  <si>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</si>
  <si>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</si>
  <si>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</si>
  <si>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</si>
  <si>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</si>
  <si>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</si>
  <si>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</si>
  <si>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</si>
  <si>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</si>
  <si>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</si>
  <si>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</si>
  <si>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</si>
  <si>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</si>
  <si>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</si>
  <si>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</si>
  <si>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</si>
  <si>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</si>
  <si>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</si>
  <si>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</si>
  <si>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</si>
  <si>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</si>
  <si>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</si>
  <si>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</si>
  <si>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</si>
  <si>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</si>
  <si>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</si>
  <si>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</si>
  <si>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</si>
  <si>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</si>
  <si>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</si>
  <si>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</si>
  <si>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</si>
  <si>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</si>
  <si>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</si>
  <si>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</si>
  <si>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</si>
  <si>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</si>
  <si>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</si>
  <si>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</si>
  <si>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</si>
  <si>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</si>
  <si>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</si>
  <si>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</si>
  <si>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</si>
  <si>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</si>
  <si>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</si>
  <si>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</si>
  <si>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</si>
  <si>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</si>
  <si>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</si>
  <si>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</si>
  <si>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</si>
  <si>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</si>
  <si>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</si>
  <si>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</si>
  <si>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</si>
  <si>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</si>
  <si>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</si>
  <si>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</si>
  <si>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</si>
  <si>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</si>
  <si>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</si>
  <si>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</si>
  <si>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</si>
  <si>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</si>
  <si>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</si>
  <si>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</si>
  <si>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</si>
  <si>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</si>
  <si>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</si>
  <si>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</si>
  <si>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</si>
  <si>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</si>
  <si>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</si>
  <si>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</si>
  <si>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</si>
  <si>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</si>
  <si>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</si>
  <si>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</si>
  <si>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</si>
  <si>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</si>
  <si>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</si>
  <si>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</si>
  <si>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</si>
  <si>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</si>
  <si>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</si>
  <si>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</si>
  <si>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</si>
  <si>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</si>
  <si>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</si>
  <si>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</si>
  <si>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</si>
  <si>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</si>
  <si>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</si>
  <si>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</si>
  <si>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</si>
  <si>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</si>
  <si>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</si>
  <si>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</si>
  <si>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</si>
  <si>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</si>
  <si>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</si>
  <si>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</si>
  <si>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</si>
  <si>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</si>
  <si>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</si>
  <si>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</si>
  <si>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</si>
  <si>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</si>
  <si>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</si>
  <si>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</si>
  <si>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</si>
  <si>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</si>
  <si>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</si>
  <si>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</si>
  <si>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</si>
  <si>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</si>
  <si>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</si>
  <si>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</si>
  <si>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</si>
  <si>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</si>
  <si>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</si>
  <si>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</si>
  <si>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</si>
  <si>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</si>
  <si>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</si>
  <si>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</si>
  <si>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</si>
  <si>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</si>
  <si>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</si>
  <si>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</si>
  <si>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</si>
  <si>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</si>
  <si>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</si>
  <si>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</si>
  <si>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</si>
  <si>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</si>
  <si>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</si>
  <si>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</si>
  <si>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</si>
  <si>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</si>
  <si>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</si>
  <si>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</si>
  <si>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</si>
  <si>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</si>
  <si>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</si>
  <si>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</si>
  <si>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</si>
  <si>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</si>
  <si>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</si>
  <si>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</si>
  <si>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</si>
  <si>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</si>
  <si>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</si>
  <si>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</si>
  <si>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</si>
  <si>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</si>
  <si>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</si>
  <si>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</si>
  <si>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</si>
  <si>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</si>
  <si>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</si>
  <si>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</si>
  <si>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</si>
  <si>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</si>
  <si>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</si>
  <si>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</si>
  <si>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</si>
  <si>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</si>
  <si>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</si>
  <si>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</si>
  <si>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</si>
  <si>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</si>
  <si>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</si>
  <si>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</si>
  <si>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</si>
  <si>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</si>
  <si>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</si>
  <si>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</si>
  <si>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</si>
  <si>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</si>
  <si>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</si>
  <si>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</si>
  <si>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</si>
  <si>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</si>
  <si>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</si>
  <si>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</si>
  <si>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</si>
  <si>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</si>
  <si>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</si>
  <si>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</si>
  <si>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</si>
  <si>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</si>
  <si>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</si>
  <si>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</si>
  <si>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</si>
  <si>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</si>
  <si>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</si>
  <si>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</si>
  <si>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</si>
  <si>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</si>
  <si>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</si>
  <si>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</si>
  <si>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</si>
  <si>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</si>
  <si>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</si>
  <si>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</si>
  <si>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</si>
  <si>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</si>
  <si>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</si>
  <si>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</si>
  <si>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</si>
  <si>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</si>
  <si>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</si>
  <si>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</si>
  <si>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</si>
  <si>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</si>
  <si>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</si>
  <si>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</si>
  <si>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</si>
  <si>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</si>
  <si>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</si>
  <si>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</si>
  <si>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</si>
  <si>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</si>
  <si>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</si>
  <si>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</si>
  <si>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</si>
  <si>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</si>
  <si>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</si>
  <si>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</si>
  <si>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</si>
  <si>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</si>
  <si>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</si>
  <si>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</si>
  <si>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</si>
  <si>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</si>
  <si>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</si>
  <si>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</si>
  <si>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</si>
  <si>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</si>
  <si>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</si>
  <si>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</si>
  <si>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</si>
  <si>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</si>
  <si>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</si>
  <si>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</si>
  <si>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</si>
  <si>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</si>
  <si>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</si>
  <si>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</si>
  <si>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</si>
  <si>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</si>
  <si>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</si>
  <si>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</si>
  <si>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</si>
  <si>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</si>
  <si>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</si>
  <si>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</si>
  <si>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</si>
  <si>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</si>
  <si>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</si>
  <si>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</si>
  <si>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</si>
  <si>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</si>
  <si>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</si>
  <si>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</si>
  <si>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</si>
  <si>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</si>
  <si>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</si>
  <si>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</si>
  <si>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</si>
  <si>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</si>
  <si>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</si>
  <si>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</si>
  <si>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</si>
  <si>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</si>
  <si>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</si>
  <si>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</si>
  <si>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</si>
  <si>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</si>
  <si>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</si>
  <si>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</si>
  <si>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</si>
  <si>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</si>
  <si>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</si>
  <si>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</si>
  <si>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</si>
  <si>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</si>
  <si>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</si>
  <si>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</si>
  <si>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</si>
  <si>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</si>
  <si>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</si>
  <si>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</si>
  <si>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</si>
  <si>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</si>
  <si>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</si>
  <si>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</si>
  <si>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</si>
  <si>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</si>
  <si>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</si>
  <si>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</si>
  <si>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</si>
  <si>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</si>
  <si>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</si>
  <si>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</si>
  <si>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</si>
  <si>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</si>
  <si>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</si>
  <si>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</si>
  <si>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</si>
  <si>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</si>
  <si>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</si>
  <si>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</si>
  <si>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</si>
  <si>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</si>
  <si>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</si>
  <si>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</si>
  <si>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</si>
  <si>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</si>
  <si>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</si>
  <si>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</si>
  <si>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</si>
  <si>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</si>
  <si>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</si>
  <si>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</si>
  <si>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</si>
  <si>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</si>
  <si>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</si>
  <si>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</si>
  <si>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</si>
  <si>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</si>
  <si>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</si>
  <si>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</si>
  <si>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</si>
  <si>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</si>
  <si>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</si>
  <si>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</si>
  <si>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</si>
  <si>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</si>
  <si>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</si>
  <si>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</si>
  <si>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</si>
  <si>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</si>
  <si>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</si>
  <si>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</si>
  <si>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</si>
  <si>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</si>
  <si>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</si>
  <si>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</si>
  <si>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</si>
  <si>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</si>
  <si>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</si>
  <si>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</si>
  <si>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</si>
  <si>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</si>
  <si>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</si>
  <si>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</si>
  <si>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</si>
  <si>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</si>
  <si>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</si>
  <si>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</si>
  <si>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</si>
  <si>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</si>
  <si>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</si>
  <si>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</si>
  <si>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</si>
  <si>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</si>
  <si>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</si>
  <si>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</si>
  <si>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</si>
  <si>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</si>
  <si>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</si>
  <si>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</si>
  <si>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</si>
  <si>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</si>
  <si>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</si>
  <si>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</si>
  <si>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</si>
  <si>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</si>
  <si>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</si>
  <si>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</si>
  <si>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</si>
  <si>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</si>
  <si>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</si>
  <si>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</si>
  <si>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</si>
  <si>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</si>
  <si>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</si>
  <si>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</si>
  <si>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</si>
  <si>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</si>
  <si>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</si>
  <si>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</si>
  <si>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</si>
  <si>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</si>
  <si>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</si>
  <si>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</si>
  <si>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</si>
  <si>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</si>
  <si>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</si>
  <si>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</si>
  <si>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</si>
  <si>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</si>
  <si>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</si>
  <si>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</si>
  <si>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</si>
  <si>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</si>
  <si>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</si>
  <si>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</si>
  <si>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</si>
  <si>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</si>
  <si>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</si>
  <si>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</si>
  <si>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</si>
  <si>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</si>
  <si>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</si>
  <si>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</si>
  <si>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</si>
  <si>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</si>
  <si>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</si>
  <si>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</si>
  <si>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</si>
  <si>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</si>
  <si>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</si>
  <si>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</si>
  <si>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</si>
  <si>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</si>
  <si>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</si>
  <si>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</si>
  <si>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</si>
  <si>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</si>
  <si>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</si>
  <si>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</si>
  <si>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</si>
  <si>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</si>
  <si>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</si>
  <si>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</si>
  <si>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</si>
  <si>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</si>
  <si>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</si>
  <si>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</si>
  <si>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</si>
  <si>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</si>
  <si>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</si>
  <si>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</si>
  <si>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</si>
  <si>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</si>
  <si>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</si>
  <si>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</si>
  <si>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</si>
  <si>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</si>
  <si>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</si>
  <si>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</si>
  <si>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</si>
  <si>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</si>
  <si>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</si>
  <si>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</si>
  <si>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</si>
  <si>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</si>
  <si>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</si>
  <si>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</si>
  <si>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</si>
  <si>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</si>
  <si>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</si>
  <si>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</si>
  <si>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</si>
  <si>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</si>
  <si>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</si>
  <si>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</si>
  <si>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</si>
  <si>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</si>
  <si>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</si>
  <si>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</si>
  <si>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</si>
  <si>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</si>
  <si>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</si>
  <si>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</si>
  <si>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</si>
  <si>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</si>
  <si>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</si>
  <si>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</si>
  <si>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</si>
  <si>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</si>
  <si>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</si>
  <si>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</si>
  <si>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</si>
  <si>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</si>
  <si>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</si>
  <si>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</si>
  <si>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</si>
  <si>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</si>
  <si>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</si>
  <si>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</si>
  <si>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</si>
  <si>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</si>
  <si>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</si>
  <si>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</si>
  <si>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</si>
  <si>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</si>
  <si>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</si>
  <si>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</si>
  <si>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</si>
  <si>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</si>
  <si>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</si>
  <si>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</si>
  <si>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</si>
  <si>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</si>
  <si>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</si>
  <si>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</si>
  <si>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</si>
  <si>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</si>
  <si>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</si>
  <si>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</si>
  <si>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</si>
  <si>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</si>
  <si>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</si>
  <si>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</si>
  <si>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</si>
  <si>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</si>
  <si>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</si>
  <si>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</si>
  <si>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</si>
  <si>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</si>
  <si>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</si>
  <si>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</si>
  <si>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</si>
  <si>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</si>
  <si>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</si>
  <si>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</si>
  <si>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</si>
  <si>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</si>
  <si>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</si>
  <si>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</si>
  <si>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</si>
  <si>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</si>
  <si>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</si>
  <si>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</si>
  <si>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</si>
  <si>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</si>
  <si>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</si>
  <si>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</si>
  <si>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</si>
  <si>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</si>
  <si>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</si>
  <si>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</si>
  <si>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</si>
  <si>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</si>
  <si>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</si>
  <si>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</si>
  <si>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</si>
  <si>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</si>
  <si>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</si>
  <si>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</si>
  <si>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</si>
  <si>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</si>
  <si>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</si>
  <si>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</si>
  <si>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</si>
  <si>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</si>
  <si>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</si>
  <si>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</si>
  <si>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</si>
  <si>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</si>
  <si>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</si>
  <si>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</si>
  <si>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</si>
  <si>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</si>
  <si>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</si>
  <si>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</si>
  <si>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</si>
  <si>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</si>
  <si>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</si>
  <si>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</si>
  <si>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</si>
  <si>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</si>
  <si>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</si>
  <si>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</si>
  <si>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</si>
  <si>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</si>
  <si>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</si>
  <si>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</si>
  <si>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</si>
  <si>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</si>
  <si>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</si>
  <si>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</si>
  <si>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</si>
  <si>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</si>
  <si>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</si>
  <si>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</si>
  <si>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</si>
  <si>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</si>
  <si>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</si>
  <si>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</si>
  <si>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</si>
  <si>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</si>
  <si>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</si>
  <si>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</si>
  <si>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</si>
  <si>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</si>
  <si>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</si>
  <si>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</si>
  <si>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</si>
  <si>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</si>
  <si>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</si>
  <si>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</si>
  <si>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</si>
  <si>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</si>
  <si>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</si>
  <si>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</si>
  <si>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</si>
  <si>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</si>
  <si>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</si>
  <si>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</si>
  <si>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</si>
  <si>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</si>
  <si>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</si>
  <si>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</si>
  <si>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</si>
  <si>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</si>
  <si>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</si>
  <si>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</si>
  <si>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</si>
  <si>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</si>
  <si>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</si>
  <si>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</si>
  <si>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</si>
  <si>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</si>
  <si>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</si>
  <si>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</si>
  <si>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</si>
  <si>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</si>
  <si>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</si>
  <si>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</si>
  <si>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</si>
  <si>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</si>
  <si>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</si>
  <si>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</si>
  <si>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</si>
  <si>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</si>
  <si>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</si>
  <si>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</si>
  <si>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</si>
  <si>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</si>
  <si>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</si>
  <si>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</si>
  <si>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</si>
  <si>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</si>
  <si>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</si>
  <si>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</si>
  <si>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</si>
  <si>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</si>
  <si>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</si>
  <si>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</si>
  <si>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</si>
  <si>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</si>
  <si>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</si>
  <si>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</si>
  <si>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</si>
  <si>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</si>
  <si>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</si>
  <si>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</si>
  <si>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</si>
  <si>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</si>
  <si>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</si>
  <si>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</si>
  <si>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</si>
  <si>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</si>
  <si>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</si>
  <si>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</si>
  <si>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</si>
  <si>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</si>
  <si>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</si>
  <si>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</si>
  <si>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</si>
  <si>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</si>
  <si>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</si>
  <si>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</si>
  <si>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</si>
  <si>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</si>
  <si>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</si>
  <si>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</si>
  <si>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</si>
  <si>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</si>
  <si>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</si>
  <si>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</si>
  <si>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</si>
  <si>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</si>
  <si>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</si>
  <si>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</si>
  <si>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</si>
  <si>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</si>
  <si>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</si>
  <si>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</si>
  <si>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</si>
  <si>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</si>
  <si>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</si>
  <si>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</si>
  <si>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</si>
  <si>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</si>
  <si>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</si>
  <si>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</si>
  <si>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</si>
  <si>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</si>
  <si>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</si>
  <si>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</si>
  <si>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</si>
  <si>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</si>
  <si>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</si>
  <si>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</si>
  <si>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</si>
  <si>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</si>
  <si>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</si>
  <si>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</si>
  <si>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</si>
  <si>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</si>
  <si>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</si>
  <si>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</si>
  <si>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</si>
  <si>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</si>
  <si>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</si>
  <si>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</si>
  <si>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</si>
  <si>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</si>
  <si>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</si>
  <si>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</si>
  <si>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</si>
  <si>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</si>
  <si>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</si>
  <si>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</si>
  <si>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</si>
  <si>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</si>
  <si>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</si>
  <si>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</si>
  <si>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</si>
  <si>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</si>
  <si>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</si>
  <si>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</si>
  <si>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</si>
  <si>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</si>
  <si>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</si>
  <si>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</si>
  <si>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</si>
  <si>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</si>
  <si>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</si>
  <si>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</si>
  <si>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</si>
  <si>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</si>
  <si>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</si>
  <si>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</si>
  <si>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</si>
  <si>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</si>
  <si>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</si>
  <si>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</si>
  <si>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</si>
  <si>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</si>
  <si>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</si>
  <si>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</si>
  <si>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</si>
  <si>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</si>
  <si>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</si>
  <si>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</si>
  <si>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</si>
  <si>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</si>
  <si>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</si>
  <si>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</si>
  <si>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</si>
  <si>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</si>
  <si>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</si>
  <si>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</si>
  <si>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</si>
  <si>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</si>
  <si>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</si>
  <si>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</si>
  <si>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</si>
  <si>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</si>
  <si>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</si>
  <si>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</si>
  <si>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</si>
  <si>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</si>
  <si>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</si>
  <si>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</si>
  <si>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</si>
  <si>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</si>
  <si>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</si>
  <si>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</si>
  <si>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</si>
  <si>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</si>
  <si>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</si>
  <si>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</si>
  <si>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</si>
  <si>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</si>
  <si>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</si>
  <si>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</si>
  <si>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</si>
  <si>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</si>
  <si>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</si>
  <si>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</si>
  <si>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</si>
  <si>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</si>
  <si>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</si>
  <si>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</si>
  <si>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</si>
  <si>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</si>
  <si>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</si>
  <si>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</si>
  <si>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</si>
  <si>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</si>
  <si>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</si>
  <si>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</si>
  <si>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</si>
  <si>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</si>
  <si>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</si>
  <si>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</si>
  <si>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</si>
  <si>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</si>
  <si>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</si>
  <si>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</si>
  <si>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</si>
  <si>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</si>
  <si>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</si>
  <si>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</si>
  <si>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</si>
  <si>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</si>
  <si>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</si>
  <si>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</si>
  <si>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</si>
  <si>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</si>
  <si>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</si>
  <si>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</si>
  <si>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</si>
  <si>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</si>
  <si>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</si>
  <si>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</si>
  <si>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</si>
  <si>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</si>
  <si>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</si>
  <si>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</si>
  <si>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</si>
  <si>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</si>
  <si>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</si>
  <si>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</si>
  <si>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</si>
  <si>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</si>
  <si>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</si>
  <si>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</si>
  <si>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</si>
  <si>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</si>
  <si>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</si>
  <si>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</si>
  <si>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</si>
  <si>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</si>
  <si>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</si>
  <si>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</si>
  <si>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</si>
  <si>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</si>
  <si>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</si>
  <si>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</si>
  <si>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</si>
  <si>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</si>
  <si>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</si>
  <si>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</si>
  <si>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</si>
  <si>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</si>
  <si>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</si>
  <si>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</si>
  <si>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</si>
  <si>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</si>
  <si>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</si>
  <si>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</si>
  <si>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</si>
  <si>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</si>
  <si>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</si>
  <si>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</si>
  <si>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</si>
  <si>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</si>
  <si>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</si>
  <si>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</si>
  <si>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</si>
  <si>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</si>
  <si>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</si>
  <si>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</si>
  <si>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</si>
  <si>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</si>
  <si>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</si>
  <si>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</si>
  <si>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</si>
  <si>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</si>
  <si>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</si>
  <si>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</si>
  <si>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</si>
  <si>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</si>
  <si>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</si>
  <si>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</si>
  <si>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</si>
  <si>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</si>
  <si>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</si>
  <si>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</si>
  <si>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</si>
  <si>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</si>
  <si>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</si>
  <si>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</si>
  <si>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</si>
  <si>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</si>
  <si>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</si>
  <si>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</si>
  <si>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</si>
  <si>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</si>
  <si>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</si>
  <si>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</si>
  <si>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</si>
  <si>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</si>
  <si>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</si>
  <si>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</si>
  <si>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</si>
  <si>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</si>
  <si>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</si>
  <si>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</si>
  <si>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</si>
  <si>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</si>
  <si>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</si>
  <si>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</si>
  <si>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</si>
  <si>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</si>
  <si>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</si>
  <si>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</si>
  <si>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</si>
  <si>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</si>
  <si>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</si>
  <si>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</si>
  <si>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</si>
  <si>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</si>
  <si>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</si>
  <si>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</si>
  <si>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</si>
  <si>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</si>
  <si>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</si>
  <si>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</si>
  <si>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</si>
  <si>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</si>
  <si>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</si>
  <si>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</si>
  <si>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</si>
  <si>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</si>
  <si>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</si>
  <si>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</si>
  <si>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</si>
  <si>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</si>
  <si>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</si>
  <si>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</si>
  <si>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</si>
  <si>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</si>
  <si>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</si>
  <si>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</si>
  <si>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</si>
  <si>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</si>
  <si>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</si>
  <si>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</si>
  <si>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</si>
  <si>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</si>
  <si>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</si>
  <si>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</si>
  <si>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</si>
  <si>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</si>
  <si>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</si>
  <si>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</si>
  <si>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</si>
  <si>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</si>
  <si>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</si>
  <si>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</si>
  <si>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</si>
  <si>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</si>
  <si>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</si>
  <si>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</si>
  <si>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</si>
  <si>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</si>
  <si>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</si>
  <si>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</si>
  <si>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</si>
  <si>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</si>
  <si>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</si>
  <si>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</si>
  <si>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</si>
  <si>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</si>
  <si>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</si>
  <si>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</si>
  <si>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</si>
  <si>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</si>
  <si>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</si>
  <si>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</si>
  <si>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</si>
  <si>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</si>
  <si>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</si>
  <si>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</si>
  <si>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</si>
  <si>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</si>
  <si>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</si>
  <si>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</si>
  <si>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</si>
  <si>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</si>
  <si>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</si>
  <si>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</si>
  <si>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</si>
  <si>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</si>
  <si>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</si>
  <si>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</si>
  <si>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</si>
  <si>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</si>
  <si>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</si>
  <si>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</si>
  <si>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</si>
  <si>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</si>
  <si>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</si>
  <si>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</si>
  <si>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</si>
  <si>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</si>
  <si>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</si>
  <si>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</si>
  <si>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</si>
  <si>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</si>
  <si>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</si>
  <si>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</si>
  <si>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</si>
  <si>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</si>
  <si>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</si>
  <si>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</si>
  <si>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</si>
  <si>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</si>
  <si>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</si>
  <si>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</si>
  <si>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</si>
  <si>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</si>
  <si>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</si>
  <si>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</si>
  <si>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</si>
  <si>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</si>
  <si>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</si>
  <si>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</si>
  <si>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</si>
  <si>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</si>
  <si>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</si>
  <si>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</si>
  <si>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</si>
  <si>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</si>
  <si>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</si>
  <si>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</si>
  <si>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</si>
  <si>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</si>
  <si>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</si>
  <si>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</si>
  <si>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</si>
  <si>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</si>
  <si>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</si>
  <si>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</si>
  <si>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</si>
  <si>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</si>
  <si>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</si>
  <si>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</si>
  <si>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</si>
  <si>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</si>
  <si>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</si>
  <si>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</si>
  <si>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</si>
  <si>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</si>
  <si>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</si>
  <si>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</si>
  <si>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</si>
  <si>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</si>
  <si>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</si>
  <si>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</si>
  <si>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</si>
  <si>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</si>
  <si>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</si>
  <si>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</si>
  <si>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</si>
  <si>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</si>
  <si>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</si>
  <si>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</si>
  <si>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</si>
  <si>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</si>
  <si>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</si>
  <si>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</si>
  <si>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</si>
  <si>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</si>
  <si>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</si>
  <si>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</si>
  <si>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</si>
  <si>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</si>
  <si>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</si>
  <si>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</si>
  <si>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</si>
  <si>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</si>
  <si>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</si>
  <si>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</si>
  <si>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</si>
  <si>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</si>
  <si>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</si>
  <si>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</si>
  <si>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</si>
  <si>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</si>
  <si>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</si>
  <si>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</si>
  <si>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</si>
  <si>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</si>
  <si>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</si>
  <si>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</si>
  <si>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</si>
  <si>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</si>
  <si>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</si>
  <si>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</si>
  <si>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</si>
  <si>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</si>
  <si>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</si>
  <si>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</si>
  <si>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</si>
  <si>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</si>
  <si>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</si>
  <si>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</si>
  <si>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</si>
  <si>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</si>
  <si>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</si>
  <si>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</si>
  <si>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</si>
  <si>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</si>
  <si>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</si>
  <si>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</si>
  <si>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</si>
  <si>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</si>
  <si>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</si>
  <si>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</si>
  <si>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</si>
  <si>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</si>
  <si>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</si>
  <si>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</si>
  <si>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</si>
  <si>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</si>
  <si>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</si>
  <si>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</si>
  <si>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</si>
  <si>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</si>
  <si>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</si>
  <si>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</si>
  <si>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</si>
  <si>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</si>
  <si>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</si>
  <si>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</si>
  <si>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</si>
  <si>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</si>
  <si>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</si>
  <si>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</si>
  <si>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</si>
  <si>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</si>
  <si>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</si>
  <si>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</si>
  <si>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</si>
  <si>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</si>
  <si>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</si>
  <si>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</si>
  <si>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</si>
  <si>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</si>
  <si>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</si>
  <si>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</si>
  <si>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</si>
  <si>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</si>
  <si>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</si>
  <si>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</si>
  <si>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</si>
  <si>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</si>
  <si>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</si>
  <si>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</si>
  <si>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</si>
  <si>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</si>
  <si>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</si>
  <si>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</si>
  <si>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</si>
  <si>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</si>
  <si>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</si>
  <si>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</si>
  <si>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</si>
  <si>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</si>
  <si>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</si>
  <si>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</si>
  <si>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</si>
  <si>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</si>
  <si>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</si>
  <si>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</si>
  <si>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</si>
  <si>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</si>
  <si>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</si>
  <si>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</si>
  <si>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</si>
  <si>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</si>
  <si>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</si>
  <si>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</si>
  <si>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</si>
  <si>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</si>
  <si>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</si>
  <si>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</si>
  <si>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</si>
  <si>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</si>
  <si>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</si>
  <si>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</si>
  <si>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</si>
  <si>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</si>
  <si>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</si>
  <si>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</si>
  <si>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</si>
  <si>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</si>
  <si>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</si>
  <si>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</si>
  <si>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</si>
  <si>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</si>
  <si>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</si>
  <si>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</si>
  <si>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</si>
  <si>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</si>
  <si>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</si>
  <si>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</si>
  <si>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</si>
  <si>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</si>
  <si>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</si>
  <si>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</si>
  <si>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</si>
  <si>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</si>
  <si>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</si>
  <si>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</si>
  <si>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</si>
  <si>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</si>
  <si>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</si>
  <si>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</si>
  <si>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</si>
  <si>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</si>
  <si>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</si>
  <si>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</si>
  <si>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</si>
  <si>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</si>
  <si>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</si>
  <si>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</si>
  <si>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</si>
  <si>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</si>
  <si>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</si>
  <si>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</si>
  <si>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</si>
  <si>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</si>
  <si>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</si>
  <si>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</si>
  <si>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</si>
  <si>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</si>
  <si>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</si>
  <si>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</si>
  <si>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</si>
  <si>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</si>
  <si>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</si>
  <si>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</si>
  <si>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</si>
  <si>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</si>
  <si>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</si>
  <si>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</si>
  <si>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</si>
  <si>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</si>
  <si>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</si>
  <si>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</si>
  <si>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</si>
  <si>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</si>
  <si>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</si>
  <si>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</si>
  <si>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</si>
  <si>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</si>
  <si>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</si>
  <si>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</si>
  <si>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</si>
  <si>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</si>
  <si>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</si>
  <si>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</si>
  <si>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</si>
  <si>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</si>
  <si>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</si>
  <si>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</si>
  <si>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</si>
  <si>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</si>
  <si>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</si>
  <si>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</si>
  <si>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</si>
  <si>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</si>
  <si>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</si>
  <si>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</si>
  <si>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</si>
  <si>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</si>
  <si>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</si>
  <si>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</si>
  <si>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</si>
  <si>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</si>
  <si>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</si>
  <si>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</si>
  <si>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</si>
  <si>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</si>
  <si>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</si>
  <si>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</si>
  <si>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</si>
  <si>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</si>
  <si>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</si>
  <si>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</si>
  <si>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</si>
  <si>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</si>
  <si>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</si>
  <si>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</si>
  <si>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</si>
  <si>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</si>
  <si>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</si>
  <si>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</si>
  <si>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</si>
  <si>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</si>
  <si>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</si>
  <si>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</si>
  <si>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</si>
  <si>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</si>
  <si>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</si>
  <si>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</si>
  <si>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</si>
  <si>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</si>
  <si>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</si>
  <si>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</si>
  <si>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</si>
  <si>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</si>
  <si>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</si>
  <si>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</si>
  <si>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</si>
  <si>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</si>
  <si>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</si>
  <si>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</si>
  <si>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</si>
  <si>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</si>
  <si>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</si>
  <si>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</si>
  <si>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</si>
  <si>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</si>
  <si>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</si>
  <si>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</si>
  <si>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</si>
  <si>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</si>
  <si>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</si>
  <si>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</si>
  <si>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</si>
  <si>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</si>
  <si>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</si>
  <si>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</si>
  <si>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</si>
  <si>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</si>
  <si>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</si>
  <si>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</si>
  <si>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</si>
  <si>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</si>
  <si>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</si>
  <si>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</si>
  <si>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</si>
  <si>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</si>
  <si>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</si>
  <si>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</si>
  <si>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</si>
  <si>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</si>
  <si>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</si>
  <si>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</si>
  <si>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</si>
  <si>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</si>
  <si>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</si>
  <si>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</si>
  <si>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</si>
  <si>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</si>
  <si>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</si>
  <si>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</si>
  <si>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</si>
  <si>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</si>
  <si>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</si>
  <si>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</si>
  <si>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</si>
  <si>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</si>
  <si>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</si>
  <si>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</si>
  <si>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</si>
  <si>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</si>
  <si>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</si>
  <si>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</si>
  <si>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</si>
  <si>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</si>
  <si>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</si>
  <si>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</si>
  <si>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</si>
  <si>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</si>
  <si>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</si>
  <si>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</si>
  <si>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</si>
  <si>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</si>
  <si>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</si>
  <si>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</si>
  <si>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</si>
  <si>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</si>
  <si>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</si>
  <si>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</si>
  <si>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</si>
  <si>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</si>
  <si>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</si>
  <si>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</si>
  <si>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</si>
  <si>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</si>
  <si>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</si>
  <si>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</si>
  <si>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</si>
  <si>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</si>
  <si>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</si>
  <si>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</si>
  <si>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</si>
  <si>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</si>
  <si>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</si>
  <si>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</si>
  <si>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</si>
  <si>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</si>
  <si>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</si>
  <si>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</si>
  <si>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</si>
  <si>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</si>
  <si>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</si>
  <si>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</si>
  <si>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</si>
  <si>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</si>
  <si>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</si>
  <si>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</si>
  <si>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</si>
  <si>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</si>
  <si>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</si>
  <si>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</si>
  <si>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</si>
  <si>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</si>
  <si>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</si>
  <si>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</si>
  <si>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</si>
  <si>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</si>
  <si>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</si>
  <si>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</si>
  <si>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</si>
  <si>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</si>
  <si>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</si>
  <si>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</si>
  <si>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</si>
  <si>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</si>
  <si>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</si>
  <si>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</si>
  <si>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</si>
  <si>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</si>
  <si>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</si>
  <si>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</si>
  <si>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</si>
  <si>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</si>
  <si>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</si>
  <si>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</si>
  <si>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</si>
  <si>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</si>
  <si>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</si>
  <si>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</si>
  <si>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</si>
  <si>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</si>
  <si>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</si>
  <si>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</si>
  <si>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</si>
  <si>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</si>
  <si>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</si>
  <si>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</si>
  <si>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</si>
  <si>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</si>
  <si>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</si>
  <si>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</si>
  <si>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</si>
  <si>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</si>
  <si>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</si>
  <si>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</si>
  <si>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</si>
  <si>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</si>
  <si>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</si>
  <si>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</si>
  <si>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</si>
  <si>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</si>
  <si>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</si>
  <si>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</si>
  <si>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</si>
  <si>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</si>
  <si>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</si>
  <si>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</si>
  <si>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</si>
  <si>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</si>
  <si>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</si>
  <si>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</si>
  <si>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</si>
  <si>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</si>
  <si>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</si>
  <si>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</si>
  <si>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</si>
  <si>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</si>
  <si>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</si>
  <si>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</si>
  <si>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</si>
  <si>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</si>
  <si>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</si>
  <si>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</si>
  <si>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</si>
  <si>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</si>
  <si>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</si>
  <si>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</si>
  <si>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</si>
  <si>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</si>
  <si>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</si>
  <si>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</si>
  <si>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</si>
  <si>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</si>
  <si>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</si>
  <si>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</si>
  <si>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</si>
  <si>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</si>
  <si>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</si>
  <si>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</si>
  <si>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</si>
  <si>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</si>
  <si>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</si>
  <si>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</si>
  <si>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</si>
  <si>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</si>
  <si>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</si>
  <si>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</si>
  <si>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</si>
  <si>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</si>
  <si>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</si>
  <si>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</si>
  <si>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</si>
  <si>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</si>
  <si>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</si>
  <si>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</si>
  <si>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</si>
  <si>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</si>
  <si>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</si>
  <si>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</si>
  <si>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</si>
  <si>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</si>
  <si>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</si>
  <si>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</si>
  <si>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</si>
  <si>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</si>
  <si>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</si>
  <si>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</si>
  <si>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</si>
  <si>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</si>
  <si>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</si>
  <si>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</si>
  <si>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</si>
  <si>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</si>
  <si>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</si>
  <si>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</si>
  <si>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</si>
  <si>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</si>
  <si>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</si>
  <si>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</si>
  <si>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</si>
  <si>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</si>
  <si>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</si>
  <si>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</si>
  <si>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</si>
  <si>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</si>
  <si>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</si>
  <si>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</si>
  <si>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</si>
  <si>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</si>
  <si>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</si>
  <si>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</si>
  <si>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</si>
  <si>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</si>
  <si>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</si>
  <si>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</si>
  <si>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</si>
  <si>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</si>
  <si>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</si>
  <si>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</si>
  <si>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</si>
  <si>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</si>
  <si>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</si>
  <si>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</si>
  <si>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</si>
  <si>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</si>
  <si>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</si>
  <si>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</si>
  <si>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</si>
  <si>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</si>
  <si>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</si>
  <si>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</si>
  <si>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</si>
  <si>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</si>
  <si>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</si>
  <si>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</si>
  <si>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</si>
  <si>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</si>
  <si>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</si>
  <si>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</si>
  <si>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</si>
  <si>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</si>
  <si>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</si>
  <si>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</si>
  <si>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</si>
  <si>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</si>
  <si>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</si>
  <si>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</si>
  <si>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</si>
  <si>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</si>
  <si>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</si>
  <si>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</si>
  <si>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</si>
  <si>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</si>
  <si>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</si>
  <si>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</si>
  <si>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</si>
  <si>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</si>
  <si>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</si>
  <si>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</si>
  <si>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</si>
  <si>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</si>
  <si>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</si>
  <si>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</si>
  <si>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</si>
  <si>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</si>
  <si>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</si>
  <si>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</si>
  <si>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</si>
  <si>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</si>
  <si>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</si>
  <si>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</si>
  <si>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</si>
  <si>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</si>
  <si>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</si>
  <si>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</si>
  <si>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</si>
  <si>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</si>
  <si>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</si>
  <si>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</si>
  <si>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</si>
  <si>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</si>
  <si>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</si>
  <si>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</si>
  <si>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</si>
  <si>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</si>
  <si>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</si>
  <si>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</si>
  <si>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</si>
  <si>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</si>
  <si>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</si>
  <si>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</si>
  <si>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</si>
  <si>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</si>
  <si>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</si>
  <si>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</si>
  <si>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</si>
  <si>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</si>
  <si>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</si>
  <si>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</si>
  <si>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</si>
  <si>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</si>
  <si>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</si>
  <si>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</si>
  <si>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</si>
  <si>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</si>
  <si>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</si>
  <si>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</si>
  <si>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</si>
  <si>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</si>
  <si>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</si>
  <si>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</si>
  <si>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</si>
  <si>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</si>
  <si>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</si>
  <si>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</si>
  <si>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</si>
  <si>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</si>
  <si>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</si>
  <si>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</si>
  <si>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</si>
  <si>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</si>
  <si>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</si>
  <si>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</si>
  <si>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</si>
  <si>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</si>
  <si>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</si>
  <si>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</si>
  <si>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</si>
  <si>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</si>
  <si>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</si>
  <si>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</si>
  <si>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</si>
  <si>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</si>
  <si>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</si>
  <si>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</si>
  <si>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</si>
  <si>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</si>
  <si>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</si>
  <si>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</si>
  <si>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</si>
  <si>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</si>
  <si>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</si>
  <si>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</si>
  <si>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</si>
  <si>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</si>
  <si>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</si>
  <si>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</si>
  <si>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</si>
  <si>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</si>
  <si>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</si>
  <si>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</si>
  <si>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</si>
  <si>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</si>
  <si>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</si>
  <si>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</si>
  <si>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</si>
  <si>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</si>
  <si>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</si>
  <si>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</si>
  <si>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</si>
  <si>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</si>
  <si>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</si>
  <si>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</si>
  <si>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</si>
  <si>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</si>
  <si>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</si>
  <si>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</si>
  <si>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</si>
  <si>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</si>
  <si>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</si>
  <si>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</si>
  <si>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</si>
  <si>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</si>
  <si>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</si>
  <si>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</si>
  <si>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</si>
  <si>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</si>
  <si>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</si>
  <si>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</si>
  <si>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</si>
  <si>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</si>
  <si>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</si>
  <si>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</si>
  <si>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</si>
  <si>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</si>
  <si>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</si>
  <si>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</si>
  <si>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</si>
  <si>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</si>
  <si>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</si>
  <si>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</si>
  <si>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</si>
  <si>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</si>
  <si>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</si>
  <si>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</si>
  <si>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</si>
  <si>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</si>
  <si>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</si>
  <si>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</si>
  <si>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</si>
  <si>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</si>
  <si>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</si>
  <si>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</si>
  <si>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</si>
  <si>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</si>
  <si>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</si>
  <si>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</si>
  <si>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</si>
  <si>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</si>
  <si>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</si>
  <si>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</si>
  <si>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</si>
  <si>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</si>
  <si>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</si>
  <si>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</si>
  <si>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</si>
  <si>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</si>
  <si>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</si>
  <si>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</si>
  <si>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</si>
  <si>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</si>
  <si>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</si>
  <si>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</si>
  <si>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</si>
  <si>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</si>
  <si>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</si>
  <si>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</si>
  <si>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</si>
  <si>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</si>
  <si>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</si>
  <si>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</si>
  <si>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</si>
  <si>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</si>
  <si>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</si>
  <si>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</si>
  <si>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</si>
  <si>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</si>
  <si>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</si>
  <si>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</si>
  <si>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</si>
  <si>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</si>
  <si>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</si>
  <si>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</si>
  <si>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</si>
  <si>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</si>
  <si>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</si>
  <si>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</si>
  <si>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</si>
  <si>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</si>
  <si>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</si>
  <si>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</si>
  <si>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</si>
  <si>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</si>
  <si>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</si>
  <si>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</si>
  <si>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</si>
  <si>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</si>
  <si>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</si>
  <si>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</si>
  <si>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</si>
  <si>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</si>
  <si>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</si>
  <si>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</si>
  <si>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</si>
  <si>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</si>
  <si>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</si>
  <si>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</si>
  <si>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</si>
  <si>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</si>
  <si>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</si>
  <si>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</si>
  <si>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</si>
  <si>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</si>
  <si>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</si>
  <si>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</si>
  <si>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</si>
  <si>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</si>
  <si>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</si>
  <si>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</si>
  <si>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</si>
  <si>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</si>
  <si>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</si>
  <si>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</si>
  <si>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</si>
  <si>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</si>
  <si>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</si>
  <si>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</si>
  <si>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</si>
  <si>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</si>
  <si>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</si>
  <si>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</si>
  <si>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</si>
  <si>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</si>
  <si>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</si>
  <si>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</si>
  <si>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</si>
  <si>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</si>
  <si>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</si>
  <si>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</si>
  <si>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</si>
  <si>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</si>
  <si>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</si>
  <si>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</si>
  <si>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</si>
  <si>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</si>
  <si>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</si>
  <si>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</si>
  <si>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</si>
  <si>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</si>
  <si>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</si>
  <si>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</si>
  <si>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</si>
  <si>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</si>
  <si>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</si>
  <si>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</si>
  <si>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</si>
  <si>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</si>
  <si>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</si>
  <si>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</si>
  <si>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</si>
  <si>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</si>
  <si>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</si>
  <si>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</si>
  <si>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</si>
  <si>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</si>
  <si>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</si>
  <si>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</si>
  <si>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</si>
  <si>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</si>
  <si>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</si>
  <si>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</si>
  <si>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</si>
  <si>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</si>
  <si>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</si>
  <si>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</si>
  <si>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</si>
  <si>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</si>
  <si>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</si>
  <si>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</si>
  <si>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</si>
  <si>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</si>
  <si>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</si>
  <si>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</si>
  <si>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</si>
  <si>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</si>
  <si>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</si>
  <si>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</si>
  <si>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</si>
  <si>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</si>
  <si>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</si>
  <si>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</si>
  <si>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</si>
  <si>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</si>
  <si>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</si>
  <si>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</si>
  <si>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</si>
  <si>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</si>
  <si>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</si>
  <si>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</si>
  <si>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</si>
  <si>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</si>
  <si>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</si>
  <si>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</si>
  <si>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</si>
  <si>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</si>
  <si>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</si>
  <si>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</si>
  <si>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</si>
  <si>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</si>
  <si>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</si>
  <si>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</si>
  <si>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</si>
  <si>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</si>
  <si>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</si>
  <si>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</si>
  <si>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</si>
  <si>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</si>
  <si>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</si>
  <si>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</si>
  <si>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</si>
  <si>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</si>
  <si>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</si>
  <si>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</si>
  <si>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</si>
  <si>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</si>
  <si>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</si>
  <si>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</si>
  <si>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</si>
  <si>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</si>
  <si>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</si>
  <si>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</si>
  <si>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</si>
  <si>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</si>
  <si>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</si>
  <si>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</si>
  <si>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</si>
  <si>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</si>
  <si>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</si>
  <si>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</si>
  <si>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</si>
  <si>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</si>
  <si>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</si>
  <si>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</si>
  <si>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</si>
  <si>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</si>
  <si>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</si>
  <si>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</si>
  <si>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</si>
  <si>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</si>
  <si>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</si>
  <si>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</si>
  <si>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</si>
  <si>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</si>
  <si>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</si>
  <si>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</si>
  <si>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</si>
  <si>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</si>
  <si>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</si>
  <si>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</si>
  <si>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</si>
  <si>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</si>
  <si>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</si>
  <si>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</si>
  <si>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</si>
  <si>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</si>
  <si>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</si>
  <si>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</si>
  <si>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</si>
  <si>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</si>
  <si>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</si>
  <si>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</si>
  <si>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</si>
  <si>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</si>
  <si>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</si>
  <si>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</si>
  <si>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</si>
  <si>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</si>
  <si>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</si>
  <si>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</si>
  <si>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</si>
  <si>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</si>
  <si>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</si>
  <si>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</si>
  <si>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</si>
  <si>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</si>
  <si>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</si>
  <si>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</si>
  <si>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</si>
  <si>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</si>
  <si>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</si>
  <si>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</si>
  <si>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</si>
  <si>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</si>
  <si>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</si>
  <si>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</si>
  <si>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</si>
  <si>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</si>
  <si>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</si>
  <si>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</si>
  <si>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</si>
  <si>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</si>
  <si>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</si>
  <si>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</si>
  <si>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</si>
  <si>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</si>
  <si>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</si>
  <si>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</si>
  <si>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</si>
  <si>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</si>
  <si>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</si>
  <si>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</si>
  <si>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</si>
  <si>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</si>
  <si>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</si>
  <si>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</si>
  <si>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</si>
  <si>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</si>
  <si>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</si>
  <si>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</si>
  <si>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</si>
  <si>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</si>
  <si>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</si>
  <si>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</si>
  <si>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</si>
  <si>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</si>
  <si>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</si>
  <si>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</si>
  <si>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</si>
  <si>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</si>
  <si>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</si>
  <si>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</si>
  <si>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</si>
  <si>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</si>
  <si>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</si>
  <si>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</si>
  <si>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</si>
  <si>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</si>
  <si>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</si>
  <si>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</si>
  <si>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</si>
  <si>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</si>
  <si>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</si>
  <si>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</si>
  <si>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</si>
  <si>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</si>
  <si>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</si>
  <si>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</si>
  <si>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</si>
  <si>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</si>
  <si>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</si>
  <si>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</si>
  <si>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</si>
  <si>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</si>
  <si>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</si>
  <si>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</si>
  <si>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</si>
  <si>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</si>
  <si>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</si>
  <si>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</si>
  <si>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</si>
  <si>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</si>
  <si>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</si>
  <si>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</si>
  <si>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</si>
  <si>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</si>
  <si>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</si>
  <si>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</si>
  <si>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</si>
  <si>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</si>
  <si>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</si>
  <si>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</si>
  <si>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</si>
  <si>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</si>
  <si>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</si>
  <si>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</si>
  <si>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</si>
  <si>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</si>
  <si>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</si>
  <si>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</si>
  <si>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</si>
  <si>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</si>
  <si>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</si>
  <si>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</si>
  <si>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</si>
  <si>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</si>
  <si>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</si>
  <si>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</si>
  <si>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</si>
  <si>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</si>
  <si>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</si>
  <si>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</si>
  <si>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</si>
  <si>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</si>
  <si>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</si>
  <si>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</si>
  <si>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</si>
  <si>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</si>
  <si>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</si>
  <si>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</si>
  <si>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</si>
  <si>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</si>
  <si>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</si>
  <si>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</si>
  <si>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</si>
  <si>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</si>
  <si>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</si>
  <si>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</si>
  <si>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</si>
  <si>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</si>
  <si>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</si>
  <si>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</si>
  <si>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</si>
  <si>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</si>
  <si>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</si>
  <si>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</si>
  <si>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</si>
  <si>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</si>
  <si>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</si>
  <si>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</si>
  <si>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</si>
  <si>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</si>
  <si>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</si>
  <si>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</si>
  <si>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</si>
  <si>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</si>
  <si>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</si>
  <si>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</si>
  <si>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</si>
  <si>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</si>
  <si>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</si>
  <si>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</si>
  <si>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</si>
  <si>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</si>
  <si>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</si>
  <si>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</si>
  <si>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</si>
  <si>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</si>
  <si>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</si>
  <si>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</si>
  <si>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</si>
  <si>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</si>
  <si>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</si>
  <si>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</si>
  <si>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</si>
  <si>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</si>
  <si>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</si>
  <si>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</si>
  <si>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</si>
  <si>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</si>
  <si>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</si>
  <si>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</si>
  <si>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</si>
  <si>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</si>
  <si>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</si>
  <si>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</si>
  <si>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</si>
  <si>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</si>
  <si>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</si>
  <si>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</si>
  <si>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</si>
  <si>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</si>
  <si>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</si>
  <si>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</si>
  <si>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</si>
  <si>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</si>
  <si>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</si>
  <si>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</si>
  <si>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</si>
  <si>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</si>
  <si>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</si>
  <si>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</si>
  <si>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</si>
  <si>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</si>
  <si>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</si>
  <si>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</si>
  <si>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</si>
  <si>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</si>
  <si>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</si>
  <si>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</si>
  <si>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</si>
  <si>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</si>
  <si>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</si>
  <si>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</si>
  <si>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</si>
  <si>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</si>
  <si>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</si>
  <si>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</si>
  <si>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</si>
  <si>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</si>
  <si>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</si>
  <si>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</si>
  <si>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</si>
  <si>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</si>
  <si>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</si>
  <si>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</si>
  <si>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</si>
  <si>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</si>
  <si>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</si>
  <si>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</si>
  <si>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</si>
  <si>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</si>
  <si>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</si>
  <si>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</si>
  <si>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</si>
  <si>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</si>
  <si>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</si>
  <si>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</si>
  <si>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</si>
  <si>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</si>
  <si>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</si>
  <si>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</si>
  <si>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</si>
  <si>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</si>
  <si>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</si>
  <si>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</si>
  <si>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</si>
  <si>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</si>
  <si>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</si>
  <si>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</si>
  <si>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</si>
  <si>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</si>
  <si>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</si>
  <si>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</si>
  <si>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</si>
  <si>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</si>
  <si>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</si>
  <si>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</si>
  <si>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</si>
  <si>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</si>
  <si>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</si>
  <si>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</si>
  <si>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</si>
  <si>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</si>
  <si>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</si>
  <si>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</si>
  <si>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</si>
  <si>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</si>
  <si>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</si>
  <si>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</si>
  <si>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</si>
  <si>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</si>
  <si>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</si>
  <si>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</si>
  <si>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</si>
  <si>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</si>
  <si>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</si>
  <si>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</si>
  <si>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</si>
  <si>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</si>
  <si>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</si>
  <si>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</si>
  <si>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</si>
  <si>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</si>
  <si>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</si>
  <si>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</si>
  <si>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</si>
  <si>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</si>
  <si>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</si>
  <si>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April</t>
  </si>
  <si>
    <t>Column2</t>
  </si>
  <si>
    <t>Maria Bearb</t>
  </si>
  <si>
    <t>9211 Barrington Cir</t>
  </si>
  <si>
    <t>Missouri City, TX 77459</t>
  </si>
  <si>
    <t>Mbearb@gmail.com</t>
  </si>
  <si>
    <t>00220307</t>
  </si>
  <si>
    <t>sa2</t>
  </si>
  <si>
    <t>*added nuetralizer for mold, milder, and 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</si>
</sst>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2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2" tableBorderDxfId="1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6"/>
  <sheetViews>
    <sheetView showGridLines="0" tabSelected="1" zoomScale="94" zoomScaleNormal="94" workbookViewId="0">
      <selection activeCell="A23" sqref="A23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9" t="s">
        <v>1</v>
      </c>
      <c r="C1" s="80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2522</v>
      </c>
    </row>
    <row r="4" spans="1:3" x14ac:dyDescent="0.25">
      <c r="A4" s="1" t="s">
        <v>4</v>
      </c>
      <c r="B4" s="6" t="s">
        <v>5</v>
      </c>
      <c r="C4" s="2">
        <f ca="1">TODAY()</f>
        <v>44627</v>
      </c>
    </row>
    <row r="5" spans="1:3" x14ac:dyDescent="0.25">
      <c r="A5" s="1" t="s">
        <v>6</v>
      </c>
      <c r="B5" s="6" t="s">
        <v>7</v>
      </c>
      <c r="C5" s="16" t="s">
        <v>2521</v>
      </c>
    </row>
    <row r="6" spans="1:3" s="3" customFormat="1" x14ac:dyDescent="0.25">
      <c r="A6" s="3" t="s">
        <v>8</v>
      </c>
      <c r="B6" s="7" t="s">
        <v>9</v>
      </c>
      <c r="C6" s="13" t="s">
        <v>25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933</v>
      </c>
    </row>
    <row r="12" spans="1:3" ht="14.4" x14ac:dyDescent="0.3">
      <c r="A12" s="18" t="str">
        <f>VLOOKUP(Invoice!A11,Info!$A$2:$G$1000, 6, FALSE)</f>
        <v>5360 Ivory Mist Ln</v>
      </c>
    </row>
    <row r="13" spans="1:3" x14ac:dyDescent="0.25">
      <c r="A13" s="1" t="str">
        <f>VLOOKUP(Invoice!A11, Info!$A$2:$G$1000, 7, FALSE)</f>
        <v>Houston,  TX  77041</v>
      </c>
    </row>
    <row r="14" spans="1:3" x14ac:dyDescent="0.25">
      <c r="A14" s="19">
        <f>VLOOKUP(Invoice!A11, Info!$A$2:$G$1000,2, FALSE)</f>
        <v>7138056688</v>
      </c>
    </row>
    <row r="15" spans="1:3" x14ac:dyDescent="0.25">
      <c r="A15" s="1" t="str">
        <f>VLOOKUP(Invoice!A11,Info!$A$2:$G$1000,4, FALSE)</f>
        <v>eljack24@icloud.com</v>
      </c>
    </row>
    <row r="17" spans="1:6" s="4" customFormat="1" ht="20.100000000000001" customHeight="1" x14ac:dyDescent="0.25">
      <c r="A17" s="77" t="s">
        <v>11</v>
      </c>
      <c r="B17" s="78"/>
      <c r="C17" s="17" t="s">
        <v>12</v>
      </c>
      <c r="E17" s="83"/>
      <c r="F17" s="83"/>
    </row>
    <row r="18" spans="1:6" s="4" customFormat="1" ht="20.100000000000001" customHeight="1" x14ac:dyDescent="0.25">
      <c r="A18" s="34" t="s">
        <v>36</v>
      </c>
      <c r="B18" s="26"/>
      <c r="C18" s="29">
        <v>0</v>
      </c>
      <c r="E18" s="83"/>
      <c r="F18" s="83"/>
    </row>
    <row r="19" spans="1:6" s="4" customFormat="1" ht="20.100000000000001" customHeight="1" x14ac:dyDescent="0.25">
      <c r="A19" s="35" t="s">
        <v>27</v>
      </c>
      <c r="B19" s="21">
        <v>0</v>
      </c>
      <c r="C19" s="29">
        <v>0</v>
      </c>
      <c r="E19" s="83"/>
      <c r="F19" s="83"/>
    </row>
    <row r="20" spans="1:6" s="4" customFormat="1" ht="20.100000000000001" customHeight="1" x14ac:dyDescent="0.25">
      <c r="A20" s="35" t="s">
        <v>28</v>
      </c>
      <c r="B20" s="21">
        <v>0</v>
      </c>
      <c r="C20" s="29">
        <v>0</v>
      </c>
      <c r="E20" s="83"/>
      <c r="F20" s="83"/>
    </row>
    <row r="21" spans="1:6" s="4" customFormat="1" ht="20.100000000000001" customHeight="1" x14ac:dyDescent="0.25">
      <c r="A21" s="35" t="s">
        <v>29</v>
      </c>
      <c r="B21" s="21">
        <v>0</v>
      </c>
      <c r="C21" s="29">
        <v>0</v>
      </c>
      <c r="E21" s="83"/>
      <c r="F21" s="83"/>
    </row>
    <row r="22" spans="1:6" s="4" customFormat="1" ht="20.100000000000001" customHeight="1" x14ac:dyDescent="0.25">
      <c r="A22" s="35" t="s">
        <v>2523</v>
      </c>
      <c r="B22" s="21"/>
      <c r="C22" s="29"/>
      <c r="E22" s="76"/>
      <c r="F22" s="76"/>
    </row>
    <row r="23" spans="1:6" s="4" customFormat="1" ht="20.100000000000001" customHeight="1" x14ac:dyDescent="0.25">
      <c r="A23" s="35" t="s">
        <v>31</v>
      </c>
      <c r="B23" s="21">
        <v>0</v>
      </c>
      <c r="C23" s="29">
        <v>0</v>
      </c>
      <c r="E23" s="83"/>
      <c r="F23" s="83"/>
    </row>
    <row r="24" spans="1:6" s="4" customFormat="1" ht="20.100000000000001" customHeight="1" x14ac:dyDescent="0.25">
      <c r="A24" s="35" t="s">
        <v>32</v>
      </c>
      <c r="B24" s="21">
        <v>0</v>
      </c>
      <c r="C24" s="29">
        <v>0</v>
      </c>
      <c r="E24" s="83"/>
      <c r="F24" s="83"/>
    </row>
    <row r="25" spans="1:6" s="4" customFormat="1" ht="20.100000000000001" customHeight="1" x14ac:dyDescent="0.25">
      <c r="A25" s="35" t="s">
        <v>33</v>
      </c>
      <c r="B25" s="21" t="s">
        <v>34</v>
      </c>
      <c r="C25" s="29">
        <v>254</v>
      </c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29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0"/>
    </row>
    <row r="31" spans="1:6" s="4" customFormat="1" ht="20.100000000000001" customHeight="1" x14ac:dyDescent="0.25">
      <c r="A31" s="35"/>
      <c r="B31" s="21"/>
      <c r="C31" s="31"/>
    </row>
    <row r="32" spans="1:6" s="4" customFormat="1" ht="20.100000000000001" customHeight="1" x14ac:dyDescent="0.25">
      <c r="A32" s="35"/>
      <c r="B32" s="21"/>
      <c r="C32" s="31"/>
    </row>
    <row r="33" spans="1:3" s="4" customFormat="1" ht="19.95" customHeight="1" x14ac:dyDescent="0.25">
      <c r="A33" s="35"/>
      <c r="B33" s="21"/>
      <c r="C33" s="31"/>
    </row>
    <row r="34" spans="1:3" s="4" customFormat="1" ht="20.100000000000001" customHeight="1" x14ac:dyDescent="0.25">
      <c r="A34" s="35"/>
      <c r="B34" s="21"/>
      <c r="C34" s="31"/>
    </row>
    <row r="35" spans="1:3" s="4" customFormat="1" ht="20.100000000000001" customHeight="1" x14ac:dyDescent="0.25">
      <c r="A35" s="42" cm="1">
        <f t="array" ref="A35">_xlfn._xlws.FILTER(Filler!J21:J46,Invoice!C3=Filler!H21:H46,0)</f>
        <v>0</v>
      </c>
      <c r="B35" s="21"/>
      <c r="C35" s="31"/>
    </row>
    <row r="36" spans="1:3" s="4" customFormat="1" ht="20.100000000000001" customHeight="1" x14ac:dyDescent="0.25">
      <c r="A36" s="35"/>
      <c r="B36" s="21"/>
      <c r="C36" s="31"/>
    </row>
    <row r="37" spans="1:3" s="4" customFormat="1" ht="20.100000000000001" customHeight="1" x14ac:dyDescent="0.25">
      <c r="A37" s="28"/>
      <c r="B37" s="27"/>
      <c r="C37" s="32"/>
    </row>
    <row r="38" spans="1:3" s="4" customFormat="1" ht="20.100000000000001" customHeight="1" x14ac:dyDescent="0.25">
      <c r="A38" s="20"/>
      <c r="B38" s="9" t="s">
        <v>13</v>
      </c>
      <c r="C38" s="15">
        <f>SUM(C18:C37)</f>
        <v>254</v>
      </c>
    </row>
    <row r="41" spans="1:3" x14ac:dyDescent="0.25">
      <c r="A41" s="1" t="s">
        <v>14</v>
      </c>
    </row>
    <row r="42" spans="1:3" x14ac:dyDescent="0.25">
      <c r="A42" s="81" t="s">
        <v>15</v>
      </c>
      <c r="B42" s="81"/>
      <c r="C42" s="81"/>
    </row>
    <row r="45" spans="1:3" x14ac:dyDescent="0.25">
      <c r="A45" s="82" t="s">
        <v>16</v>
      </c>
      <c r="B45" s="82"/>
      <c r="C45" s="82"/>
    </row>
    <row r="46" spans="1:3" x14ac:dyDescent="0.25">
      <c r="A46" s="5"/>
      <c r="B46" s="5"/>
      <c r="C46" s="5"/>
    </row>
  </sheetData>
  <mergeCells count="11">
    <mergeCell ref="A17:B17"/>
    <mergeCell ref="B1:C1"/>
    <mergeCell ref="A42:C42"/>
    <mergeCell ref="A45:C45"/>
    <mergeCell ref="E23:F23"/>
    <mergeCell ref="E24:F24"/>
    <mergeCell ref="E17:F17"/>
    <mergeCell ref="E18:F18"/>
    <mergeCell ref="E19:F19"/>
    <mergeCell ref="E20:F20"/>
    <mergeCell ref="E21:F21"/>
  </mergeCells>
  <phoneticPr fontId="0" type="noConversion"/>
  <conditionalFormatting sqref="A18:C37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2516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2515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2517</v>
      </c>
      <c r="B792" s="57">
        <v>2813006256</v>
      </c>
      <c r="D792" s="22" t="s">
        <v>2520</v>
      </c>
      <c r="F792" s="22" t="s">
        <v>2518</v>
      </c>
      <c r="G792" s="22" t="s">
        <v>2519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2022-03-07T19:11:34Z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