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6EEBCC01-615D-4759-84D7-B6EA0EEAEE6E}" xr6:coauthVersionLast="47" xr6:coauthVersionMax="47" xr10:uidLastSave="{00000000-0000-0000-0000-000000000000}"/>
  <bookViews>
    <workbookView xWindow="1080" yWindow="1080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5" i="1" l="1" a="1"/>
  <c r="A35" i="1" s="1"/>
  <c r="C4" i="1" l="1"/>
  <c r="C3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<sst xmlns="http://schemas.openxmlformats.org/spreadsheetml/2006/main" count="4101" uniqueCount="2501">
  <si>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</si>
  <si>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</si>
  <si>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</si>
  <si>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</si>
  <si>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</si>
  <si>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</si>
  <si>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</si>
  <si>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</si>
  <si>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</si>
  <si>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</si>
  <si>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</si>
  <si>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</si>
  <si>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</si>
  <si>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</si>
  <si>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</si>
  <si>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</si>
  <si>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</si>
  <si>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</si>
  <si>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</si>
  <si>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</si>
  <si>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</si>
  <si>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</si>
  <si>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</si>
  <si>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</si>
  <si>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</si>
  <si>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</si>
  <si>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</si>
  <si>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</si>
  <si>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</si>
  <si>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</si>
  <si>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</si>
  <si>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</si>
  <si>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</si>
  <si>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</si>
  <si>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</si>
  <si>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</si>
  <si>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</si>
  <si>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</si>
  <si>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</si>
  <si>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</si>
  <si>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</si>
  <si>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</si>
  <si>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</si>
  <si>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</si>
  <si>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</si>
  <si>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</si>
  <si>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</si>
  <si>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</si>
  <si>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</si>
  <si>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</si>
  <si>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</si>
  <si>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</si>
  <si>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</si>
  <si>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</si>
  <si>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</si>
  <si>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</si>
  <si>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</si>
  <si>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</si>
  <si>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</si>
  <si>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</si>
  <si>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</si>
  <si>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</si>
  <si>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</si>
  <si>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</si>
  <si>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</si>
  <si>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</si>
  <si>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</si>
  <si>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</si>
  <si>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</si>
  <si>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</si>
  <si>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</si>
  <si>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</si>
  <si>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</si>
  <si>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</si>
  <si>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</si>
  <si>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</si>
  <si>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</si>
  <si>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</si>
  <si>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</si>
  <si>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</si>
  <si>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</si>
  <si>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</si>
  <si>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</si>
  <si>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</si>
  <si>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</si>
  <si>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</si>
  <si>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</si>
  <si>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</si>
  <si>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</si>
  <si>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</si>
  <si>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</si>
  <si>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</si>
  <si>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</si>
  <si>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</si>
  <si>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</si>
  <si>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</si>
  <si>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</si>
  <si>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</si>
  <si>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</si>
  <si>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</si>
  <si>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</si>
  <si>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</si>
  <si>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</si>
  <si>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</si>
  <si>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</si>
  <si>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</si>
  <si>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</si>
  <si>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</si>
  <si>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</si>
  <si>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</si>
  <si>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</si>
  <si>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</si>
  <si>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</si>
  <si>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</si>
  <si>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</si>
  <si>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</si>
  <si>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</si>
  <si>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</si>
  <si>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</si>
  <si>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</si>
  <si>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</si>
  <si>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</si>
  <si>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</si>
  <si>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</si>
  <si>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</si>
  <si>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</si>
  <si>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</si>
  <si>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</si>
  <si>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</si>
  <si>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</si>
  <si>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</si>
  <si>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</si>
  <si>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</si>
  <si>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</si>
  <si>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</si>
  <si>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</si>
  <si>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</si>
  <si>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</si>
  <si>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</si>
  <si>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</si>
  <si>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</si>
  <si>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</si>
  <si>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</si>
  <si>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</si>
  <si>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</si>
  <si>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</si>
  <si>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</si>
  <si>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</si>
  <si>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</si>
  <si>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</si>
  <si>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</si>
  <si>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</si>
  <si>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</si>
  <si>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</si>
  <si>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</si>
  <si>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</si>
  <si>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</si>
  <si>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</si>
  <si>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</si>
  <si>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</si>
  <si>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</si>
  <si>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</si>
  <si>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</si>
  <si>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</si>
  <si>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</si>
  <si>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</si>
  <si>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</si>
  <si>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</si>
  <si>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</si>
  <si>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</si>
  <si>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</si>
  <si>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</si>
  <si>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</si>
  <si>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</si>
  <si>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</si>
  <si>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</si>
  <si>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</si>
  <si>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</si>
  <si>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</si>
  <si>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</si>
  <si>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</si>
  <si>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</si>
  <si>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</si>
  <si>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</si>
  <si>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</si>
  <si>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</si>
  <si>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</si>
  <si>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</si>
  <si>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</si>
  <si>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</si>
  <si>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</si>
  <si>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</si>
  <si>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</si>
  <si>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</si>
  <si>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</si>
  <si>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</si>
  <si>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</si>
  <si>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</si>
  <si>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</si>
  <si>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</si>
  <si>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</si>
  <si>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</si>
  <si>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</si>
  <si>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</si>
  <si>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</si>
  <si>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</si>
  <si>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</si>
  <si>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</si>
  <si>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</si>
  <si>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</si>
  <si>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</si>
  <si>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</si>
  <si>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</si>
  <si>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</si>
  <si>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</si>
  <si>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</si>
  <si>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</si>
  <si>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</si>
  <si>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</si>
  <si>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</si>
  <si>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</si>
  <si>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</si>
  <si>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</si>
  <si>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</si>
  <si>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</si>
  <si>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</si>
  <si>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</si>
  <si>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</si>
  <si>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</si>
  <si>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</si>
  <si>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</si>
  <si>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</si>
  <si>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</si>
  <si>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</si>
  <si>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</si>
  <si>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</si>
  <si>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</si>
  <si>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</si>
  <si>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</si>
  <si>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</si>
  <si>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</si>
  <si>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</si>
  <si>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</si>
  <si>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</si>
  <si>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</si>
  <si>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</si>
  <si>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</si>
  <si>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</si>
  <si>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</si>
  <si>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</si>
  <si>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</si>
  <si>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</si>
  <si>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</si>
  <si>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</si>
  <si>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</si>
  <si>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</si>
  <si>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</si>
  <si>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</si>
  <si>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</si>
  <si>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</si>
  <si>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</si>
  <si>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</si>
  <si>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</si>
  <si>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</si>
  <si>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</si>
  <si>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</si>
  <si>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</si>
  <si>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</si>
  <si>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</si>
  <si>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</si>
  <si>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</si>
  <si>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</si>
  <si>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</si>
  <si>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</si>
  <si>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</si>
  <si>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</si>
  <si>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</si>
  <si>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</si>
  <si>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</si>
  <si>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</si>
  <si>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</si>
  <si>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</si>
  <si>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</si>
  <si>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</si>
  <si>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</si>
  <si>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</si>
  <si>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</si>
  <si>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</si>
  <si>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</si>
  <si>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</si>
  <si>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</si>
  <si>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</si>
  <si>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</si>
  <si>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</si>
  <si>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</si>
  <si>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</si>
  <si>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</si>
  <si>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</si>
  <si>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</si>
  <si>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</si>
  <si>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</si>
  <si>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</si>
  <si>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</si>
  <si>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</si>
  <si>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</si>
  <si>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</si>
  <si>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</si>
  <si>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</si>
  <si>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</si>
  <si>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</si>
  <si>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</si>
  <si>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</si>
  <si>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</si>
  <si>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</si>
  <si>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</si>
  <si>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</si>
  <si>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</si>
  <si>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</si>
  <si>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</si>
  <si>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</si>
  <si>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</si>
  <si>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</si>
  <si>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</si>
  <si>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</si>
  <si>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</si>
  <si>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</si>
  <si>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</si>
  <si>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</si>
  <si>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</si>
  <si>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</si>
  <si>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</si>
  <si>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</si>
  <si>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</si>
  <si>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</si>
  <si>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</si>
  <si>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</si>
  <si>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</si>
  <si>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</si>
  <si>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</si>
  <si>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</si>
  <si>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</si>
  <si>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</si>
  <si>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</si>
  <si>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</si>
  <si>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</si>
  <si>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</si>
  <si>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</si>
  <si>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</si>
  <si>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</si>
  <si>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</si>
  <si>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</si>
  <si>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</si>
  <si>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</si>
  <si>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</si>
  <si>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</si>
  <si>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</si>
  <si>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</si>
  <si>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</si>
  <si>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</si>
  <si>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</si>
  <si>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</si>
  <si>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</si>
  <si>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</si>
  <si>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</si>
  <si>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</si>
  <si>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</si>
  <si>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</si>
  <si>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</si>
  <si>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</si>
  <si>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</si>
  <si>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</si>
  <si>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</si>
  <si>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</si>
  <si>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</si>
  <si>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</si>
  <si>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</si>
  <si>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</si>
  <si>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</si>
  <si>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</si>
  <si>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</si>
  <si>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</si>
  <si>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</si>
  <si>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</si>
  <si>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</si>
  <si>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</si>
  <si>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</si>
  <si>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</si>
  <si>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</si>
  <si>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</si>
  <si>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</si>
  <si>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</si>
  <si>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</si>
  <si>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</si>
  <si>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</si>
  <si>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</si>
  <si>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</si>
  <si>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</si>
  <si>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</si>
  <si>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</si>
  <si>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</si>
  <si>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</si>
  <si>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</si>
  <si>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</si>
  <si>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</si>
  <si>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</si>
  <si>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</si>
  <si>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</si>
  <si>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</si>
  <si>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</si>
  <si>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</si>
  <si>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</si>
  <si>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</si>
  <si>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</si>
  <si>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</si>
  <si>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</si>
  <si>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</si>
  <si>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</si>
  <si>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</si>
  <si>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</si>
  <si>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</si>
  <si>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</si>
  <si>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</si>
  <si>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</si>
  <si>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</si>
  <si>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</si>
  <si>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</si>
  <si>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</si>
  <si>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</si>
  <si>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</si>
  <si>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</si>
  <si>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</si>
  <si>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</si>
  <si>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</si>
  <si>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</si>
  <si>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</si>
  <si>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</si>
  <si>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</si>
  <si>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</si>
  <si>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</si>
  <si>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</si>
  <si>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</si>
  <si>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</si>
  <si>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</si>
  <si>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</si>
  <si>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</si>
  <si>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</si>
  <si>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</si>
  <si>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</si>
  <si>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</si>
  <si>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</si>
  <si>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</si>
  <si>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</si>
  <si>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</si>
  <si>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</si>
  <si>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</si>
  <si>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</si>
  <si>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</si>
  <si>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</si>
  <si>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</si>
  <si>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</si>
  <si>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</si>
  <si>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</si>
  <si>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</si>
  <si>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</si>
  <si>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</si>
  <si>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</si>
  <si>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</si>
  <si>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</si>
  <si>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</si>
  <si>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</si>
  <si>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</si>
  <si>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</si>
  <si>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</si>
  <si>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</si>
  <si>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</si>
  <si>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</si>
  <si>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</si>
  <si>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</si>
  <si>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</si>
  <si>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</si>
  <si>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</si>
  <si>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</si>
  <si>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</si>
  <si>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</si>
  <si>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</si>
  <si>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</si>
  <si>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</si>
  <si>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</si>
  <si>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</si>
  <si>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</si>
  <si>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</si>
  <si>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</si>
  <si>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</si>
  <si>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</si>
  <si>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</si>
  <si>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</si>
  <si>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</si>
  <si>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</si>
  <si>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</si>
  <si>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</si>
  <si>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</si>
  <si>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</si>
  <si>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</si>
  <si>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</si>
  <si>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</si>
  <si>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</si>
  <si>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</si>
  <si>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</si>
  <si>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</si>
  <si>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</si>
  <si>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</si>
  <si>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</si>
  <si>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</si>
  <si>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</si>
  <si>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</si>
  <si>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</si>
  <si>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</si>
  <si>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</si>
  <si>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</si>
  <si>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</si>
  <si>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</si>
  <si>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</si>
  <si>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</si>
  <si>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</si>
  <si>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</si>
  <si>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</si>
  <si>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</si>
  <si>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</si>
  <si>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</si>
  <si>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</si>
  <si>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</si>
  <si>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</si>
  <si>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</si>
  <si>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</si>
  <si>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</si>
  <si>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</si>
  <si>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</si>
  <si>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</si>
  <si>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</si>
  <si>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</si>
  <si>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</si>
  <si>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</si>
  <si>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</si>
  <si>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</si>
  <si>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</si>
  <si>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</si>
  <si>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</si>
  <si>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</si>
  <si>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</si>
  <si>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</si>
  <si>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</si>
  <si>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</si>
  <si>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</si>
  <si>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</si>
  <si>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</si>
  <si>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</si>
  <si>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</si>
  <si>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</si>
  <si>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</si>
  <si>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</si>
  <si>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</si>
  <si>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</si>
  <si>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</si>
  <si>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</si>
  <si>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</si>
  <si>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</si>
  <si>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</si>
  <si>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</si>
  <si>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</si>
  <si>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</si>
  <si>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</si>
  <si>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</si>
  <si>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</si>
  <si>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</si>
  <si>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</si>
  <si>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</si>
  <si>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</si>
  <si>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</si>
  <si>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</si>
  <si>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</si>
  <si>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</si>
  <si>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</si>
  <si>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</si>
  <si>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</si>
  <si>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</si>
  <si>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</si>
  <si>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</si>
  <si>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</si>
  <si>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</si>
  <si>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</si>
  <si>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</si>
  <si>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</si>
  <si>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</si>
  <si>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</si>
  <si>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</si>
  <si>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</si>
  <si>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</si>
  <si>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</si>
  <si>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</si>
  <si>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</si>
  <si>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</si>
  <si>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</si>
  <si>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</si>
  <si>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</si>
  <si>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</si>
  <si>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</si>
  <si>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</si>
  <si>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</si>
  <si>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</si>
  <si>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</si>
  <si>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</si>
  <si>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</si>
  <si>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</si>
  <si>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</si>
  <si>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</si>
  <si>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</si>
  <si>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</si>
  <si>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</si>
  <si>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</si>
  <si>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</si>
  <si>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</si>
  <si>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</si>
  <si>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</si>
  <si>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</si>
  <si>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</si>
  <si>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</si>
  <si>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</si>
  <si>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</si>
  <si>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</si>
  <si>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</si>
  <si>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</si>
  <si>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</si>
  <si>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</si>
  <si>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</si>
  <si>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</si>
  <si>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</si>
  <si>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</si>
  <si>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</si>
  <si>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</si>
  <si>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</si>
  <si>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</si>
  <si>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</si>
  <si>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</si>
  <si>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</si>
  <si>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</si>
  <si>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</si>
  <si>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</si>
  <si>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</si>
  <si>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</si>
  <si>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</si>
  <si>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</si>
  <si>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</si>
  <si>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</si>
  <si>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</si>
  <si>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</si>
  <si>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</si>
  <si>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</si>
  <si>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</si>
  <si>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</si>
  <si>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</si>
  <si>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</si>
  <si>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</si>
  <si>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</si>
  <si>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</si>
  <si>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</si>
  <si>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</si>
  <si>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</si>
  <si>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</si>
  <si>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</si>
  <si>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</si>
  <si>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</si>
  <si>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</si>
  <si>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</si>
  <si>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</si>
  <si>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</si>
  <si>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</si>
  <si>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</si>
  <si>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</si>
  <si>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</si>
  <si>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</si>
  <si>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</si>
  <si>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</si>
  <si>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</si>
  <si>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</si>
  <si>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</si>
  <si>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</si>
  <si>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</si>
  <si>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</si>
  <si>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</si>
  <si>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</si>
  <si>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</si>
  <si>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</si>
  <si>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</si>
  <si>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</si>
  <si>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</si>
  <si>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</si>
  <si>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</si>
  <si>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</si>
  <si>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</si>
  <si>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</si>
  <si>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</si>
  <si>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</si>
  <si>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</si>
  <si>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</si>
  <si>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</si>
  <si>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</si>
  <si>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</si>
  <si>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</si>
  <si>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</si>
  <si>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</si>
  <si>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</si>
  <si>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</si>
  <si>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</si>
  <si>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</si>
  <si>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</si>
  <si>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</si>
  <si>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</si>
  <si>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</si>
  <si>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</si>
  <si>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</si>
  <si>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</si>
  <si>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</si>
  <si>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</si>
  <si>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</si>
  <si>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</si>
  <si>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</si>
  <si>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</si>
  <si>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</si>
  <si>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</si>
  <si>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</si>
  <si>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</si>
  <si>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</si>
  <si>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</si>
  <si>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</si>
  <si>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</si>
  <si>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</si>
  <si>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</si>
  <si>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</si>
  <si>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</si>
  <si>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</si>
  <si>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</si>
  <si>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</si>
  <si>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</si>
  <si>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</si>
  <si>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</si>
  <si>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</si>
  <si>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</si>
  <si>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</si>
  <si>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</si>
  <si>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</si>
  <si>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</si>
  <si>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</si>
  <si>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</si>
  <si>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</si>
  <si>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</si>
  <si>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</si>
  <si>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</si>
  <si>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</si>
  <si>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</si>
  <si>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</si>
  <si>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</si>
  <si>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</si>
  <si>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</si>
  <si>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</si>
  <si>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</si>
  <si>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</si>
  <si>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</si>
  <si>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</si>
  <si>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</si>
  <si>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</si>
  <si>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</si>
  <si>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</si>
  <si>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</si>
  <si>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</si>
  <si>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</si>
  <si>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</si>
  <si>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</si>
  <si>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</si>
  <si>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</si>
  <si>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</si>
  <si>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</si>
  <si>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</si>
  <si>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</si>
  <si>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</si>
  <si>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</si>
  <si>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</si>
  <si>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</si>
  <si>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</si>
  <si>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</si>
  <si>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</si>
  <si>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</si>
  <si>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</si>
  <si>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</si>
  <si>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</si>
  <si>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</si>
  <si>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</si>
  <si>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</si>
  <si>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</si>
  <si>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</si>
  <si>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</si>
  <si>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</si>
  <si>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</si>
  <si>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</si>
  <si>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</si>
  <si>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</si>
  <si>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</si>
  <si>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</si>
  <si>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</si>
  <si>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</si>
  <si>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</si>
  <si>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</si>
  <si>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</si>
  <si>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</si>
  <si>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</si>
  <si>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</si>
  <si>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</si>
  <si>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</si>
  <si>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</si>
  <si>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</si>
  <si>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</si>
  <si>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</si>
  <si>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</si>
  <si>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</si>
  <si>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</si>
  <si>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</si>
  <si>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</si>
  <si>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</si>
  <si>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</si>
  <si>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</si>
  <si>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</si>
  <si>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</si>
  <si>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</si>
  <si>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</si>
  <si>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</si>
  <si>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</si>
  <si>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</si>
  <si>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</si>
  <si>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</si>
  <si>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</si>
  <si>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</si>
  <si>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</si>
  <si>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</si>
  <si>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</si>
  <si>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</si>
  <si>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</si>
  <si>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</si>
  <si>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</si>
  <si>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</si>
  <si>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</si>
  <si>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</si>
  <si>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</si>
  <si>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</si>
  <si>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</si>
  <si>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</si>
  <si>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</si>
  <si>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</si>
  <si>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</si>
  <si>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</si>
  <si>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</si>
  <si>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</si>
  <si>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</si>
  <si>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</si>
  <si>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</si>
  <si>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</si>
  <si>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</si>
  <si>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</si>
  <si>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</si>
  <si>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</si>
  <si>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</si>
  <si>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</si>
  <si>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</si>
  <si>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</si>
  <si>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</si>
  <si>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</si>
  <si>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</si>
  <si>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</si>
  <si>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</si>
  <si>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</si>
  <si>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</si>
  <si>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</si>
  <si>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</si>
  <si>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</si>
  <si>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</si>
  <si>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</si>
  <si>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</si>
  <si>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</si>
  <si>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</si>
  <si>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</si>
  <si>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</si>
  <si>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</si>
  <si>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</si>
  <si>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</si>
  <si>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</si>
  <si>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</si>
  <si>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</si>
  <si>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</si>
  <si>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</si>
  <si>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</si>
  <si>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</si>
  <si>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</si>
  <si>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</si>
  <si>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</si>
  <si>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</si>
  <si>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</si>
  <si>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</si>
  <si>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</si>
  <si>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</si>
  <si>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</si>
  <si>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</si>
  <si>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</si>
  <si>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</si>
  <si>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</si>
  <si>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</si>
  <si>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</si>
  <si>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</si>
  <si>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</si>
  <si>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</si>
  <si>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</si>
  <si>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</si>
  <si>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</si>
  <si>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</si>
  <si>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</si>
  <si>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</si>
  <si>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</si>
  <si>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</si>
  <si>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</si>
  <si>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</si>
  <si>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</si>
  <si>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</si>
  <si>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</si>
  <si>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</si>
  <si>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</si>
  <si>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</si>
  <si>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</si>
  <si>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</si>
  <si>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</si>
  <si>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</si>
  <si>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</si>
  <si>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</si>
  <si>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</si>
  <si>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</si>
  <si>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</si>
  <si>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</si>
  <si>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</si>
  <si>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</si>
  <si>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</si>
  <si>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</si>
  <si>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</si>
  <si>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</si>
  <si>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</si>
  <si>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</si>
  <si>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</si>
  <si>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</si>
  <si>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</si>
  <si>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</si>
  <si>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</si>
  <si>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</si>
  <si>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</si>
  <si>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</si>
  <si>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</si>
  <si>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</si>
  <si>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</si>
  <si>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</si>
  <si>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</si>
  <si>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</si>
  <si>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</si>
  <si>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</si>
  <si>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</si>
  <si>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</si>
  <si>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</si>
  <si>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</si>
  <si>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</si>
  <si>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</si>
  <si>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</si>
  <si>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</si>
  <si>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</si>
  <si>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</si>
  <si>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</si>
  <si>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</si>
  <si>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</si>
  <si>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</si>
  <si>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</si>
  <si>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</si>
  <si>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</si>
  <si>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</si>
  <si>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</si>
  <si>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</si>
  <si>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</si>
  <si>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</si>
  <si>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</si>
  <si>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</si>
  <si>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</si>
  <si>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</si>
  <si>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</si>
  <si>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</si>
  <si>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</si>
  <si>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</si>
  <si>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</si>
  <si>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</si>
  <si>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</si>
  <si>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</si>
  <si>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</si>
  <si>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</si>
  <si>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</si>
  <si>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</si>
  <si>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</si>
  <si>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</si>
  <si>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</si>
  <si>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</si>
  <si>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</si>
  <si>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</si>
  <si>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</si>
  <si>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</si>
  <si>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</si>
  <si>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</si>
  <si>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</si>
  <si>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</si>
  <si>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</si>
  <si>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</si>
  <si>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</si>
  <si>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</si>
  <si>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</si>
  <si>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</si>
  <si>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</si>
  <si>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</si>
  <si>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</si>
  <si>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</si>
  <si>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</si>
  <si>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</si>
  <si>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</si>
  <si>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</si>
  <si>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</si>
  <si>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</si>
  <si>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</si>
  <si>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</si>
  <si>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</si>
  <si>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</si>
  <si>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</si>
  <si>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</si>
  <si>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</si>
  <si>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</si>
  <si>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</si>
  <si>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</si>
  <si>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</si>
  <si>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</si>
  <si>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</si>
  <si>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</si>
  <si>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</si>
  <si>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</si>
  <si>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</si>
  <si>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</si>
  <si>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</si>
  <si>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</si>
  <si>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</si>
  <si>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</si>
  <si>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</si>
  <si>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</si>
  <si>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</si>
  <si>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</si>
  <si>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</si>
  <si>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</si>
  <si>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</si>
  <si>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</si>
  <si>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</si>
  <si>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</si>
  <si>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</si>
  <si>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</si>
  <si>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</si>
  <si>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</si>
  <si>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</si>
  <si>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</si>
  <si>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</si>
  <si>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</si>
  <si>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</si>
  <si>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</si>
  <si>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</si>
  <si>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</si>
  <si>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</si>
  <si>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</si>
  <si>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</si>
  <si>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</si>
  <si>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</si>
  <si>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</si>
  <si>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</si>
  <si>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</si>
  <si>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</si>
  <si>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</si>
  <si>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</si>
  <si>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</si>
  <si>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</si>
  <si>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</si>
  <si>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</si>
  <si>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</si>
  <si>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</si>
  <si>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</si>
  <si>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</si>
  <si>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</si>
  <si>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</si>
  <si>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</si>
  <si>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</si>
  <si>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</si>
  <si>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</si>
  <si>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</si>
  <si>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</si>
  <si>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</si>
  <si>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</si>
  <si>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</si>
  <si>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</si>
  <si>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</si>
  <si>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</si>
  <si>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</si>
  <si>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</si>
  <si>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</si>
  <si>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</si>
  <si>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</si>
  <si>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</si>
  <si>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</si>
  <si>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</si>
  <si>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</si>
  <si>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</si>
  <si>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</si>
  <si>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</si>
  <si>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</si>
  <si>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</si>
  <si>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</si>
  <si>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</si>
  <si>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</si>
  <si>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</si>
  <si>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</si>
  <si>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</si>
  <si>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</si>
  <si>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</si>
  <si>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</si>
  <si>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</si>
  <si>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</si>
  <si>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</si>
  <si>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</si>
  <si>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</si>
  <si>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</si>
  <si>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</si>
  <si>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</si>
  <si>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</si>
  <si>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</si>
  <si>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</si>
  <si>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</si>
  <si>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</si>
  <si>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</si>
  <si>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</si>
  <si>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</si>
  <si>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</si>
  <si>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</si>
  <si>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</si>
  <si>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</si>
  <si>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</si>
  <si>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</si>
  <si>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</si>
  <si>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</si>
  <si>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</si>
  <si>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</si>
  <si>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</si>
  <si>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</si>
  <si>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</si>
  <si>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</si>
  <si>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</si>
  <si>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</si>
  <si>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</si>
  <si>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</si>
  <si>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</si>
  <si>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</si>
  <si>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</si>
  <si>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</si>
  <si>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</si>
  <si>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</si>
  <si>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</si>
  <si>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</si>
  <si>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</si>
  <si>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</si>
  <si>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</si>
  <si>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</si>
  <si>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</si>
  <si>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</si>
  <si>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</si>
  <si>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</si>
  <si>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</si>
  <si>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</si>
  <si>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</si>
  <si>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</si>
  <si>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</si>
  <si>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</si>
  <si>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</si>
  <si>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</si>
  <si>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</si>
  <si>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</si>
  <si>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</si>
  <si>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</si>
  <si>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</si>
  <si>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</si>
  <si>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</si>
  <si>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</si>
  <si>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</si>
  <si>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</si>
  <si>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</si>
  <si>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</si>
  <si>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</si>
  <si>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</si>
  <si>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</si>
  <si>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</si>
  <si>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</si>
  <si>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</si>
  <si>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</si>
  <si>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</si>
  <si>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</si>
  <si>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</si>
  <si>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</si>
  <si>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</si>
  <si>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</si>
  <si>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</si>
  <si>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</si>
  <si>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</si>
  <si>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</si>
  <si>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</si>
  <si>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</si>
  <si>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</si>
  <si>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</si>
  <si>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</si>
  <si>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</si>
  <si>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</si>
  <si>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</si>
  <si>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</si>
  <si>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</si>
  <si>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</si>
  <si>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</si>
  <si>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</si>
  <si>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</si>
  <si>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</si>
  <si>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</si>
  <si>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</si>
  <si>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</si>
  <si>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</si>
  <si>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</si>
  <si>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</si>
  <si>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</si>
  <si>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</si>
  <si>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</si>
  <si>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</si>
  <si>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</si>
  <si>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</si>
  <si>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</si>
  <si>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</si>
  <si>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</si>
  <si>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</si>
  <si>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</si>
  <si>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</si>
  <si>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</si>
  <si>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</si>
  <si>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</si>
  <si>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</si>
  <si>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</si>
  <si>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</si>
  <si>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</si>
  <si>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</si>
  <si>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</si>
  <si>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</si>
  <si>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</si>
  <si>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</si>
  <si>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</si>
  <si>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</si>
  <si>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</si>
  <si>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</si>
  <si>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</si>
  <si>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</si>
  <si>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</si>
  <si>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</si>
  <si>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</si>
  <si>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</si>
  <si>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</si>
  <si>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</si>
  <si>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</si>
  <si>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</si>
  <si>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</si>
  <si>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</si>
  <si>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</si>
  <si>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</si>
  <si>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</si>
  <si>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</si>
  <si>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</si>
  <si>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</si>
  <si>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</si>
  <si>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</si>
  <si>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</si>
  <si>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</si>
  <si>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</si>
  <si>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</si>
  <si>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</si>
  <si>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</si>
  <si>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</si>
  <si>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</si>
  <si>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</si>
  <si>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</si>
  <si>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</si>
  <si>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</si>
  <si>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</si>
  <si>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</si>
  <si>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</si>
  <si>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</si>
  <si>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</si>
  <si>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</si>
  <si>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</si>
  <si>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</si>
  <si>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</si>
  <si>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</si>
  <si>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</si>
  <si>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</si>
  <si>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</si>
  <si>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</si>
  <si>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</si>
  <si>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</si>
  <si>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</si>
  <si>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</si>
  <si>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</si>
  <si>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</si>
  <si>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</si>
  <si>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</si>
  <si>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</si>
  <si>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</si>
  <si>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</si>
  <si>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</si>
  <si>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</si>
  <si>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</si>
  <si>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</si>
  <si>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</si>
  <si>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</si>
  <si>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</si>
  <si>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</si>
  <si>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</si>
  <si>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</si>
  <si>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</si>
  <si>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</si>
  <si>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</si>
  <si>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</si>
  <si>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</si>
  <si>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</si>
  <si>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</si>
  <si>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</si>
  <si>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</si>
  <si>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</si>
  <si>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</si>
  <si>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</si>
  <si>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</si>
  <si>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</si>
  <si>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</si>
  <si>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</si>
  <si>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</si>
  <si>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</si>
  <si>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</si>
  <si>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</si>
  <si>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</si>
  <si>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</si>
  <si>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</si>
  <si>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</si>
  <si>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</si>
  <si>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</si>
  <si>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</si>
  <si>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</si>
  <si>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</si>
  <si>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</si>
  <si>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</si>
  <si>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</si>
  <si>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</si>
  <si>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</si>
  <si>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</si>
  <si>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</si>
  <si>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</si>
  <si>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</si>
  <si>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</si>
  <si>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</si>
  <si>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</si>
  <si>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</si>
  <si>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</si>
  <si>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</si>
  <si>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</si>
  <si>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</si>
  <si>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</si>
  <si>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</si>
  <si>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</si>
  <si>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</si>
  <si>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</si>
  <si>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</si>
  <si>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</si>
  <si>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</si>
  <si>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</si>
  <si>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</si>
  <si>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</si>
  <si>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</si>
  <si>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</si>
  <si>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</si>
  <si>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</si>
  <si>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</si>
  <si>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</si>
  <si>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</si>
  <si>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</si>
  <si>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</si>
  <si>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</si>
  <si>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</si>
  <si>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</si>
  <si>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</si>
  <si>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</si>
  <si>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</si>
  <si>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</si>
  <si>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</si>
  <si>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</si>
  <si>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</si>
  <si>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</si>
  <si>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</si>
  <si>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</si>
  <si>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</si>
  <si>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</si>
  <si>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</si>
  <si>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</si>
  <si>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</si>
  <si>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</si>
  <si>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</si>
  <si>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</si>
  <si>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</si>
  <si>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</si>
  <si>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</si>
  <si>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</si>
  <si>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</si>
  <si>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</si>
  <si>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</si>
  <si>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</si>
  <si>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</si>
  <si>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</si>
  <si>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</si>
  <si>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</si>
  <si>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</si>
  <si>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</si>
  <si>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</si>
  <si>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</si>
  <si>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</si>
  <si>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</si>
  <si>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</si>
  <si>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</si>
  <si>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</si>
  <si>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</si>
  <si>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</si>
  <si>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</si>
  <si>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</si>
  <si>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</si>
  <si>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</si>
  <si>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</si>
  <si>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</si>
  <si>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</si>
  <si>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</si>
  <si>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</si>
  <si>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</si>
  <si>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</si>
  <si>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</si>
  <si>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</si>
  <si>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</si>
  <si>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</si>
  <si>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</si>
  <si>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</si>
  <si>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</si>
  <si>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</si>
  <si>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</si>
  <si>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</si>
  <si>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</si>
  <si>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</si>
  <si>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</si>
  <si>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</si>
  <si>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</si>
  <si>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</si>
  <si>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</si>
  <si>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</si>
  <si>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</si>
  <si>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</si>
  <si>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</si>
  <si>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</si>
  <si>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</si>
  <si>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</si>
  <si>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</si>
  <si>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</si>
  <si>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</si>
  <si>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</si>
  <si>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</si>
  <si>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</si>
  <si>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</si>
  <si>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</si>
  <si>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</si>
  <si>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</si>
  <si>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</si>
  <si>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</si>
  <si>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</si>
  <si>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</si>
  <si>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</si>
  <si>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</si>
  <si>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</si>
  <si>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</si>
  <si>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</si>
  <si>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</si>
  <si>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</si>
  <si>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</si>
  <si>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</si>
  <si>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</si>
  <si>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</si>
  <si>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</si>
  <si>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</si>
  <si>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</si>
  <si>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</si>
  <si>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</si>
  <si>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</si>
  <si>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</si>
  <si>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</si>
  <si>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</si>
  <si>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</si>
  <si>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</si>
  <si>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</si>
  <si>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</si>
  <si>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</si>
  <si>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</si>
  <si>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</si>
  <si>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</si>
  <si>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</si>
  <si>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</si>
  <si>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</si>
  <si>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</si>
  <si>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</si>
  <si>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</si>
  <si>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</si>
  <si>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</si>
  <si>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</si>
  <si>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</si>
  <si>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</si>
  <si>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</si>
  <si>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</si>
  <si>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</si>
  <si>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</si>
  <si>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</si>
  <si>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</si>
  <si>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</si>
  <si>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</si>
  <si>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</si>
  <si>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</si>
  <si>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</si>
  <si>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</si>
  <si>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</si>
  <si>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</si>
  <si>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</si>
  <si>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</si>
  <si>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</si>
  <si>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</si>
  <si>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</si>
  <si>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</si>
  <si>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</si>
  <si>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</si>
  <si>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</si>
  <si>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</si>
  <si>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</si>
  <si>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</si>
  <si>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</si>
  <si>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</si>
  <si>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</si>
  <si>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</si>
  <si>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</si>
  <si>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</si>
  <si>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</si>
  <si>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</si>
  <si>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</si>
  <si>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</si>
  <si>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</si>
  <si>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</si>
  <si>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</si>
  <si>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</si>
  <si>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</si>
  <si>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</si>
  <si>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</si>
  <si>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</si>
  <si>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</si>
  <si>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</si>
  <si>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</si>
  <si>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</si>
  <si>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</si>
  <si>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</si>
  <si>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</si>
  <si>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</si>
  <si>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</si>
  <si>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</si>
  <si>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</si>
  <si>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</si>
  <si>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</si>
  <si>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</si>
  <si>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</si>
  <si>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</si>
  <si>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</si>
  <si>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</si>
  <si>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</si>
  <si>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</si>
  <si>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</si>
  <si>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</si>
  <si>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</si>
  <si>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</si>
  <si>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</si>
  <si>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</si>
  <si>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</si>
  <si>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</si>
  <si>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</si>
  <si>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</si>
  <si>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</si>
  <si>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</si>
  <si>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</si>
  <si>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</si>
  <si>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</si>
  <si>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</si>
  <si>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</si>
  <si>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</si>
  <si>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</si>
  <si>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</si>
  <si>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</si>
  <si>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</si>
  <si>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</si>
  <si>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</si>
  <si>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</si>
  <si>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</si>
  <si>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</si>
  <si>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</si>
  <si>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</si>
  <si>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</si>
  <si>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</si>
  <si>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</si>
  <si>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</si>
  <si>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</si>
  <si>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</si>
  <si>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</si>
  <si>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</si>
  <si>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</si>
  <si>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</si>
  <si>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</si>
  <si>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</si>
  <si>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</si>
  <si>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</si>
  <si>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</si>
  <si>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</si>
  <si>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</si>
  <si>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</si>
  <si>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</si>
  <si>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</si>
  <si>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</si>
  <si>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</si>
  <si>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</si>
  <si>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</si>
  <si>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</si>
  <si>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</si>
  <si>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</si>
  <si>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</si>
  <si>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</si>
  <si>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</si>
  <si>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</si>
  <si>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</si>
  <si>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</si>
  <si>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</si>
  <si>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</si>
  <si>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</si>
  <si>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</si>
  <si>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</si>
  <si>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</si>
  <si>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</si>
  <si>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</si>
  <si>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</si>
  <si>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</si>
  <si>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</si>
  <si>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</si>
  <si>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</si>
  <si>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</si>
  <si>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</si>
  <si>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</si>
  <si>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</si>
  <si>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</si>
  <si>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</si>
  <si>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</si>
  <si>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</si>
  <si>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</si>
  <si>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</si>
  <si>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</si>
  <si>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</si>
  <si>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</si>
  <si>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</si>
  <si>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</si>
  <si>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</si>
  <si>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</si>
  <si>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</si>
  <si>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</si>
  <si>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</si>
  <si>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</si>
  <si>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</si>
  <si>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</si>
  <si>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</si>
  <si>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</si>
  <si>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</si>
  <si>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</si>
  <si>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</si>
  <si>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</si>
  <si>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</si>
  <si>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</si>
  <si>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</si>
  <si>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</si>
  <si>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</si>
  <si>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</si>
  <si>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</si>
  <si>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</si>
  <si>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</si>
  <si>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</si>
  <si>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</si>
  <si>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</si>
  <si>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</si>
  <si>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</si>
  <si>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</si>
  <si>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</si>
  <si>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</si>
  <si>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</si>
  <si>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</si>
  <si>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</si>
  <si>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</si>
  <si>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</si>
  <si>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</si>
  <si>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</si>
  <si>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</si>
  <si>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</si>
  <si>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</si>
  <si>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</si>
  <si>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</si>
  <si>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</si>
  <si>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</si>
  <si>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</si>
  <si>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</si>
  <si>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</si>
  <si>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</si>
  <si>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</si>
  <si>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</si>
  <si>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</si>
  <si>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</si>
  <si>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</si>
  <si>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</si>
  <si>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</si>
  <si>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</si>
  <si>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</si>
  <si>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</si>
  <si>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</si>
  <si>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</si>
  <si>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</si>
  <si>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</si>
  <si>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</si>
  <si>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</si>
  <si>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</si>
  <si>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</si>
  <si>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</si>
  <si>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</si>
  <si>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</si>
  <si>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</si>
  <si>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</si>
  <si>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</si>
  <si>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</si>
  <si>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</si>
  <si>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</si>
  <si>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</si>
  <si>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</si>
  <si>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</si>
  <si>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</si>
  <si>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</si>
  <si>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</si>
  <si>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</si>
  <si>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</si>
  <si>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</si>
  <si>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</si>
  <si>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</si>
  <si>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</si>
  <si>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</si>
  <si>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</si>
  <si>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</si>
  <si>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</si>
  <si>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</si>
  <si>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</si>
  <si>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</si>
  <si>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</si>
  <si>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</si>
  <si>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</si>
  <si>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</si>
  <si>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</si>
  <si>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</si>
  <si>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</si>
  <si>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</si>
  <si>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</si>
  <si>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</si>
  <si>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</si>
  <si>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</si>
  <si>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</si>
  <si>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</si>
  <si>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</si>
  <si>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</si>
  <si>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</si>
  <si>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</si>
  <si>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</si>
  <si>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</si>
  <si>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</si>
  <si>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</si>
  <si>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</si>
  <si>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</si>
  <si>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</si>
  <si>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</si>
  <si>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</si>
  <si>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</si>
  <si>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</si>
  <si>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</si>
  <si>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</si>
  <si>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</si>
  <si>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</si>
  <si>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</si>
  <si>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</si>
  <si>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</si>
  <si>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</si>
  <si>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</si>
  <si>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</si>
  <si>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</si>
  <si>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</si>
  <si>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</si>
  <si>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</si>
  <si>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</si>
  <si>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</si>
  <si>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</si>
  <si>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</si>
  <si>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</si>
  <si>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</si>
  <si>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</si>
  <si>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</si>
  <si>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</si>
  <si>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</si>
  <si>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</si>
  <si>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</si>
  <si>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</si>
  <si>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</si>
  <si>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</si>
  <si>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</si>
  <si>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</si>
  <si>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</si>
  <si>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</si>
  <si>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</si>
  <si>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</si>
  <si>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</si>
  <si>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</si>
  <si>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</si>
  <si>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</si>
  <si>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</si>
  <si>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</si>
  <si>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</si>
  <si>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</si>
  <si>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</si>
  <si>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</si>
  <si>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</si>
  <si>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</si>
  <si>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</si>
  <si>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</si>
  <si>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</si>
  <si>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</si>
  <si>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</si>
  <si>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</si>
  <si>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</si>
  <si>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</si>
  <si>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</si>
  <si>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</si>
  <si>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</si>
  <si>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</si>
  <si>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</si>
  <si>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</si>
  <si>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</si>
  <si>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</si>
  <si>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</si>
  <si>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</si>
  <si>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</si>
  <si>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</si>
  <si>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</si>
  <si>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</si>
  <si>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</si>
  <si>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</si>
  <si>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</si>
  <si>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</si>
  <si>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</si>
  <si>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</si>
  <si>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</si>
  <si>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</si>
  <si>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</si>
  <si>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</si>
  <si>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</si>
  <si>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</si>
  <si>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</si>
  <si>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</si>
  <si>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</si>
  <si>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</si>
  <si>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</si>
  <si>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</si>
  <si>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</si>
  <si>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</si>
  <si>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</si>
  <si>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</si>
  <si>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</si>
  <si>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</si>
  <si>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</si>
  <si>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</si>
  <si>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</si>
  <si>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</si>
  <si>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</si>
  <si>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</si>
  <si>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</si>
  <si>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</si>
  <si>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</si>
  <si>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</si>
  <si>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</si>
  <si>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</si>
  <si>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</si>
  <si>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</si>
  <si>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</si>
  <si>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</si>
  <si>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</si>
  <si>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</si>
  <si>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</si>
  <si>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</si>
  <si>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</si>
  <si>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</si>
  <si>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</si>
  <si>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</si>
  <si>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</si>
  <si>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</si>
  <si>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</si>
  <si>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</si>
  <si>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</si>
  <si>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</si>
  <si>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</si>
  <si>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</si>
  <si>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</si>
  <si>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</si>
  <si>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</si>
  <si>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</si>
  <si>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</si>
  <si>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</si>
  <si>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</si>
  <si>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</si>
  <si>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</si>
  <si>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</si>
  <si>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</si>
  <si>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</si>
  <si>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</si>
  <si>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</si>
  <si>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</si>
  <si>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</si>
  <si>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</si>
  <si>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</si>
  <si>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</si>
  <si>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</si>
  <si>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</si>
  <si>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</si>
  <si>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</si>
  <si>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</si>
  <si>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</si>
  <si>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</si>
  <si>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</si>
  <si>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</si>
  <si>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</si>
  <si>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</si>
  <si>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</si>
  <si>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</si>
  <si>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</si>
  <si>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</si>
  <si>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</si>
  <si>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</si>
  <si>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</si>
  <si>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</si>
  <si>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</si>
  <si>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</si>
  <si>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</si>
  <si>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</si>
  <si>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</si>
  <si>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</si>
  <si>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</si>
  <si>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</si>
  <si>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</si>
  <si>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</si>
  <si>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</si>
  <si>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</si>
  <si>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</si>
  <si>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</si>
  <si>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</si>
  <si>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</si>
  <si>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</si>
  <si>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</si>
  <si>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</si>
  <si>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</si>
  <si>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</si>
  <si>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</si>
  <si>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</si>
  <si>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</si>
  <si>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</si>
  <si>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</si>
  <si>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</si>
  <si>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</si>
  <si>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</si>
  <si>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</si>
  <si>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</si>
  <si>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</si>
  <si>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</si>
  <si>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</si>
  <si>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</si>
  <si>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</si>
  <si>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</si>
  <si>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</si>
  <si>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</si>
  <si>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</si>
  <si>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</si>
  <si>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</si>
  <si>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</si>
  <si>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</si>
  <si>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</si>
  <si>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</si>
  <si>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</si>
  <si>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</si>
  <si>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</si>
  <si>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</si>
  <si>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</si>
  <si>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</si>
  <si>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</si>
  <si>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</si>
  <si>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</si>
  <si>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</si>
  <si>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</si>
  <si>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</si>
  <si>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</si>
  <si>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</si>
  <si>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</si>
  <si>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</si>
  <si>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</si>
  <si>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</si>
  <si>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</si>
  <si>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</si>
  <si>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</si>
  <si>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</si>
  <si>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</si>
  <si>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</si>
  <si>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</si>
  <si>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</si>
  <si>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</si>
  <si>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</si>
  <si>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</si>
  <si>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</si>
  <si>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</si>
  <si>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</si>
  <si>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</si>
  <si>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</si>
  <si>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</si>
  <si>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</si>
  <si>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</si>
  <si>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</si>
  <si>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</si>
  <si>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</si>
  <si>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</si>
  <si>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</si>
  <si>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</si>
  <si>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</si>
  <si>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</si>
  <si>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</si>
  <si>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</si>
  <si>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</si>
  <si>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</si>
  <si>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</si>
  <si>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</si>
  <si>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</si>
  <si>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</si>
  <si>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</si>
  <si>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</si>
  <si>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</si>
  <si>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</si>
  <si>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</si>
  <si>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</si>
  <si>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</si>
  <si>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</si>
  <si>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</si>
  <si>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</si>
  <si>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</si>
  <si>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</si>
  <si>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</si>
  <si>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</si>
  <si>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</si>
  <si>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</si>
  <si>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</si>
  <si>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</si>
  <si>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</si>
  <si>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</si>
  <si>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</si>
  <si>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</si>
  <si>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</si>
  <si>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</si>
  <si>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</si>
  <si>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</si>
  <si>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</si>
  <si>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</si>
  <si>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</si>
  <si>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</si>
  <si>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</si>
  <si>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</si>
  <si>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</si>
  <si>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</si>
  <si>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</si>
  <si>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</si>
  <si>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</si>
  <si>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</si>
  <si>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</si>
  <si>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</si>
  <si>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</si>
  <si>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</si>
  <si>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</si>
  <si>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</si>
  <si>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</si>
  <si>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</si>
  <si>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</si>
  <si>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</si>
  <si>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</si>
  <si>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</si>
  <si>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</si>
  <si>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</si>
  <si>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</si>
  <si>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</si>
  <si>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</si>
  <si>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</si>
  <si>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</si>
  <si>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</si>
  <si>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</si>
  <si>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</si>
  <si>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</si>
  <si>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</si>
  <si>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</si>
  <si>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</si>
  <si>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</si>
  <si>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</si>
  <si>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</si>
  <si>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</si>
  <si>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</si>
  <si>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</si>
  <si>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</si>
  <si>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</si>
  <si>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</si>
  <si>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</si>
  <si>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</si>
  <si>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</si>
  <si>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</si>
  <si>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</si>
  <si>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</si>
  <si>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</si>
  <si>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</si>
  <si>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</si>
  <si>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</si>
  <si>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</si>
  <si>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</si>
  <si>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</si>
  <si>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</si>
  <si>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</si>
  <si>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</si>
  <si>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</si>
  <si>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</si>
  <si>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</si>
  <si>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</si>
  <si>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</si>
  <si>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</si>
  <si>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</si>
  <si>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</si>
  <si>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</si>
  <si>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</si>
  <si>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</si>
  <si>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</si>
  <si>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</si>
  <si>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</si>
  <si>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</si>
  <si>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</si>
  <si>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</si>
  <si>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</si>
  <si>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</si>
  <si>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</si>
  <si>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</si>
  <si>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</si>
  <si>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</si>
  <si>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</si>
  <si>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</si>
  <si>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</si>
  <si>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</si>
  <si>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</si>
  <si>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</si>
  <si>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</si>
  <si>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</si>
  <si>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</si>
  <si>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</si>
  <si>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</si>
  <si>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</si>
  <si>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</si>
  <si>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</si>
  <si>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</si>
  <si>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</si>
  <si>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</si>
  <si>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</si>
  <si>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</si>
  <si>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</si>
  <si>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</si>
  <si>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</si>
  <si>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</si>
  <si>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</si>
  <si>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</si>
  <si>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</si>
  <si>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</si>
  <si>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</si>
  <si>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</si>
  <si>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</si>
  <si>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</si>
  <si>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</si>
  <si>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</si>
  <si>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</si>
  <si>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</si>
  <si>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</si>
  <si>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</si>
  <si>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</si>
  <si>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</si>
  <si>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</si>
  <si>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</si>
  <si>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</si>
  <si>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</si>
  <si>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</si>
  <si>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</si>
  <si>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</si>
  <si>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</si>
  <si>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</si>
  <si>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</si>
  <si>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</si>
  <si>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</si>
  <si>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</si>
  <si>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</si>
  <si>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</si>
  <si>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</si>
  <si>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</si>
  <si>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</si>
  <si>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</si>
  <si>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</si>
  <si>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</si>
  <si>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</si>
  <si>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</si>
  <si>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</si>
  <si>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</si>
  <si>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</si>
  <si>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</si>
  <si>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</si>
  <si>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</si>
  <si>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</si>
  <si>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</si>
  <si>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</si>
  <si>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</si>
  <si>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</si>
  <si>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</si>
  <si>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</si>
  <si>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</si>
  <si>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</si>
  <si>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</si>
  <si>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</si>
  <si>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</si>
  <si>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</si>
  <si>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</si>
  <si>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</si>
  <si>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</si>
  <si>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</si>
  <si>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</si>
  <si>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</si>
  <si>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</si>
  <si>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</si>
  <si>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</si>
  <si>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</si>
  <si>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</si>
  <si>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</si>
  <si>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</si>
  <si>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</si>
  <si>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</si>
  <si>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</si>
  <si>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</si>
  <si>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</si>
  <si>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</si>
  <si>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</si>
  <si>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</si>
  <si>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</si>
  <si>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</si>
  <si>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</si>
  <si>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</si>
  <si>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</si>
  <si>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</si>
  <si>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</si>
  <si>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</si>
  <si>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</si>
  <si>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</si>
  <si>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</si>
  <si>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</si>
  <si>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</si>
  <si>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</si>
  <si>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</si>
  <si>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</si>
  <si>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</si>
  <si>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</si>
  <si>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</si>
  <si>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</si>
  <si>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</si>
  <si>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</si>
  <si>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</si>
  <si>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</si>
  <si>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</si>
  <si>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</si>
  <si>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</si>
  <si>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</si>
  <si>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</si>
  <si>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</si>
  <si>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</si>
  <si>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</si>
  <si>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</si>
  <si>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</si>
  <si>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</si>
  <si>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</si>
  <si>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</si>
  <si>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</si>
  <si>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</si>
  <si>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</si>
  <si>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</si>
  <si>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</si>
  <si>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</si>
  <si>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</si>
  <si>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</si>
  <si>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</si>
  <si>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</si>
  <si>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</si>
  <si>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</si>
  <si>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</si>
  <si>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</si>
  <si>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</si>
  <si>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</si>
  <si>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</si>
  <si>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</si>
  <si>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</si>
  <si>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</si>
  <si>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</si>
  <si>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</si>
  <si>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</si>
  <si>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</si>
  <si>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</si>
  <si>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</si>
  <si>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</si>
  <si>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</si>
  <si>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</si>
  <si>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</si>
  <si>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</si>
  <si>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</si>
  <si>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</si>
  <si>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</si>
  <si>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</si>
  <si>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</si>
  <si>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</si>
  <si>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</si>
  <si>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</si>
  <si>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</si>
  <si>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</si>
  <si>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</si>
  <si>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</si>
  <si>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</si>
  <si>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</si>
  <si>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</si>
  <si>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</si>
  <si>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</si>
  <si>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</si>
  <si>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</si>
  <si>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</si>
  <si>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</si>
  <si>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</si>
  <si>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</si>
  <si>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</si>
  <si>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</si>
  <si>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</si>
  <si>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</si>
  <si>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</si>
  <si>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</si>
  <si>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</si>
  <si>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</si>
  <si>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</si>
  <si>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</si>
  <si>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</si>
  <si>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</si>
  <si>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</si>
  <si>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</si>
  <si>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</si>
  <si>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</si>
  <si>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</si>
  <si>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</si>
  <si>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</si>
  <si>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</si>
  <si>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</si>
  <si>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</si>
  <si>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</si>
  <si>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</si>
  <si>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</si>
  <si>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</si>
  <si>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</si>
  <si>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</si>
  <si>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</si>
  <si>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</si>
  <si>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</si>
  <si>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</si>
  <si>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</si>
  <si>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</si>
  <si>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</si>
  <si>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</si>
  <si>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</si>
  <si>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</si>
  <si>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</si>
  <si>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</si>
  <si>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</si>
  <si>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</si>
  <si>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</si>
  <si>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</si>
  <si>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</si>
  <si>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</si>
  <si>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</si>
  <si>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</si>
  <si>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</si>
  <si>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</si>
  <si>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</si>
  <si>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</si>
  <si>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</si>
  <si>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</si>
  <si>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</si>
  <si>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</si>
  <si>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</si>
  <si>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</si>
  <si>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</si>
  <si>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</si>
  <si>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</si>
  <si>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</si>
  <si>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</si>
  <si>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</si>
  <si>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</si>
  <si>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</si>
  <si>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</si>
  <si>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</si>
  <si>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</si>
  <si>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</si>
  <si>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</si>
  <si>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</si>
  <si>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</si>
  <si>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</si>
  <si>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</si>
  <si>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</si>
  <si>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</si>
  <si>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</si>
  <si>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</si>
  <si>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</si>
  <si>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</si>
  <si>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</si>
  <si>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</si>
  <si>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</si>
  <si>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</si>
  <si>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</si>
  <si>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</si>
  <si>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</si>
  <si>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</si>
  <si>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</si>
  <si>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</si>
  <si>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</si>
  <si>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</si>
  <si>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</si>
  <si>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</si>
  <si>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</si>
  <si>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</si>
  <si>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</si>
  <si>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</si>
  <si>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</si>
  <si>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</si>
  <si>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</si>
  <si>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</si>
  <si>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</si>
  <si>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</si>
  <si>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</si>
  <si>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</si>
  <si>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</si>
  <si>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</si>
  <si>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</si>
  <si>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</si>
  <si>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</si>
  <si>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</si>
  <si>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</si>
  <si>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</si>
  <si>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</si>
  <si>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</si>
  <si>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</si>
  <si>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02220126</t>
  </si>
  <si>
    <t>Bad fan motor</t>
  </si>
  <si>
    <t>Replaced 1/2 HP 1075 RPM 115 V condenser fan motor</t>
  </si>
  <si>
    <t>*10x370 mfd fan motor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</si>
</sst>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2" tableBorderDxfId="1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6"/>
  <sheetViews>
    <sheetView showGridLines="0" tabSelected="1" zoomScale="94" zoomScaleNormal="94" workbookViewId="0">
      <selection activeCell="A21" sqref="A21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2" t="s">
        <v>1</v>
      </c>
      <c r="C1" s="83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2305</v>
      </c>
    </row>
    <row r="4" spans="1:6" x14ac:dyDescent="0.25">
      <c r="A4" s="1" t="s">
        <v>3</v>
      </c>
      <c r="B4" s="7" t="s">
        <v>4</v>
      </c>
      <c r="C4" s="2">
        <f ca="1">TODAY()</f>
        <v>44587</v>
      </c>
    </row>
    <row r="5" spans="1:6" x14ac:dyDescent="0.25">
      <c r="A5" s="1" t="s">
        <v>5</v>
      </c>
      <c r="B5" s="7" t="s">
        <v>6</v>
      </c>
      <c r="C5" s="17" t="s">
        <v>2497</v>
      </c>
    </row>
    <row r="6" spans="1:6" s="3" customFormat="1" x14ac:dyDescent="0.25">
      <c r="A6" s="3" t="s">
        <v>7</v>
      </c>
      <c r="B6" s="8" t="s">
        <v>8</v>
      </c>
      <c r="C6" s="14" t="s">
        <v>2498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924</v>
      </c>
    </row>
    <row r="12" spans="1:6" ht="14.4" x14ac:dyDescent="0.3">
      <c r="A12" s="20" t="str">
        <f>VLOOKUP(Invoice!A11,Info!$A$2:$G$1000, 6, FALSE)</f>
        <v>12 Lana Ln, Unit A</v>
      </c>
    </row>
    <row r="13" spans="1:6" x14ac:dyDescent="0.25">
      <c r="A13" s="19" t="str">
        <f>VLOOKUP(Invoice!A11, Info!$A$2:$G$1000, 7, FALSE)</f>
        <v>Houston,  TX  77027</v>
      </c>
    </row>
    <row r="14" spans="1:6" x14ac:dyDescent="0.25">
      <c r="A14" s="21">
        <f>VLOOKUP(Invoice!A11, Info!$A$2:$G$1000,2, FALSE)</f>
        <v>7139069816</v>
      </c>
    </row>
    <row r="15" spans="1:6" x14ac:dyDescent="0.25">
      <c r="A15" s="1" t="str">
        <f>VLOOKUP(Invoice!A11,Info!$A$2:$G$1000,4, FALSE)</f>
        <v>janevansanten@gmail.com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80" t="s">
        <v>10</v>
      </c>
      <c r="B17" s="81"/>
      <c r="C17" s="18" t="s">
        <v>11</v>
      </c>
      <c r="E17" s="86"/>
      <c r="F17" s="86"/>
    </row>
    <row r="18" spans="1:6" s="4" customFormat="1" ht="20.100000000000001" customHeight="1" x14ac:dyDescent="0.25">
      <c r="A18" s="38" t="s">
        <v>2301</v>
      </c>
      <c r="B18" s="30"/>
      <c r="C18" s="33">
        <v>0</v>
      </c>
      <c r="E18" s="86"/>
      <c r="F18" s="86"/>
    </row>
    <row r="19" spans="1:6" s="4" customFormat="1" ht="20.100000000000001" customHeight="1" x14ac:dyDescent="0.25">
      <c r="A19" s="39" t="s">
        <v>2302</v>
      </c>
      <c r="B19" s="24">
        <v>0</v>
      </c>
      <c r="C19" s="33">
        <v>0</v>
      </c>
      <c r="E19" s="86"/>
      <c r="F19" s="86"/>
    </row>
    <row r="20" spans="1:6" s="4" customFormat="1" ht="20.100000000000001" customHeight="1" x14ac:dyDescent="0.25">
      <c r="A20" s="39" t="s">
        <v>2499</v>
      </c>
      <c r="B20" s="24"/>
      <c r="C20" s="33">
        <v>0</v>
      </c>
      <c r="E20" s="86"/>
      <c r="F20" s="86"/>
    </row>
    <row r="21" spans="1:6" s="4" customFormat="1" ht="20.100000000000001" customHeight="1" x14ac:dyDescent="0.25">
      <c r="A21" s="39" t="s">
        <v>2500</v>
      </c>
      <c r="B21" s="24"/>
      <c r="C21" s="33"/>
      <c r="E21" s="79"/>
      <c r="F21" s="79"/>
    </row>
    <row r="22" spans="1:6" s="4" customFormat="1" ht="20.100000000000001" customHeight="1" x14ac:dyDescent="0.25">
      <c r="A22" s="39">
        <v>0</v>
      </c>
      <c r="B22" s="24" t="s">
        <v>2303</v>
      </c>
      <c r="C22" s="33">
        <v>975</v>
      </c>
      <c r="E22" s="86"/>
      <c r="F22" s="86"/>
    </row>
    <row r="23" spans="1:6" s="4" customFormat="1" ht="20.100000000000001" customHeight="1" x14ac:dyDescent="0.25">
      <c r="A23" s="39"/>
      <c r="B23" s="24"/>
      <c r="C23" s="33"/>
      <c r="E23" s="86"/>
      <c r="F23" s="86"/>
    </row>
    <row r="24" spans="1:6" s="4" customFormat="1" ht="20.100000000000001" customHeight="1" x14ac:dyDescent="0.25">
      <c r="A24" s="39"/>
      <c r="B24" s="24"/>
      <c r="C24" s="33"/>
      <c r="E24" s="86"/>
      <c r="F24" s="86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3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4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20.100000000000001" customHeight="1" x14ac:dyDescent="0.25">
      <c r="A32" s="39"/>
      <c r="B32" s="24"/>
      <c r="C32" s="35"/>
      <c r="E32" s="22"/>
      <c r="F32" s="22"/>
    </row>
    <row r="33" spans="1:3" s="4" customFormat="1" ht="19.8" customHeight="1" x14ac:dyDescent="0.25">
      <c r="A33" s="39"/>
      <c r="B33" s="24"/>
      <c r="C33" s="35"/>
    </row>
    <row r="34" spans="1:3" s="4" customFormat="1" ht="20.100000000000001" customHeight="1" x14ac:dyDescent="0.25">
      <c r="A34" s="39"/>
      <c r="B34" s="24"/>
      <c r="C34" s="35"/>
    </row>
    <row r="35" spans="1:3" s="4" customFormat="1" ht="20.100000000000001" customHeight="1" x14ac:dyDescent="0.25">
      <c r="A35" s="53" cm="1">
        <f t="array" ref="A35">_xlfn._xlws.FILTER(Filler!J21:J46,Invoice!C3=Filler!H21:H46,0)</f>
        <v>0</v>
      </c>
      <c r="B35" s="24"/>
      <c r="C35" s="35"/>
    </row>
    <row r="36" spans="1:3" s="4" customFormat="1" ht="20.100000000000001" customHeight="1" x14ac:dyDescent="0.25">
      <c r="A36" s="39"/>
      <c r="B36" s="24"/>
      <c r="C36" s="35"/>
    </row>
    <row r="37" spans="1:3" s="4" customFormat="1" ht="20.100000000000001" customHeight="1" x14ac:dyDescent="0.25">
      <c r="A37" s="32"/>
      <c r="B37" s="31"/>
      <c r="C37" s="36"/>
    </row>
    <row r="38" spans="1:3" s="4" customFormat="1" ht="20.100000000000001" customHeight="1" x14ac:dyDescent="0.25">
      <c r="A38" s="23"/>
      <c r="B38" s="10" t="s">
        <v>12</v>
      </c>
      <c r="C38" s="16">
        <f>SUM(C18:C37)</f>
        <v>975</v>
      </c>
    </row>
    <row r="41" spans="1:3" x14ac:dyDescent="0.25">
      <c r="A41" s="1" t="s">
        <v>13</v>
      </c>
    </row>
    <row r="42" spans="1:3" x14ac:dyDescent="0.25">
      <c r="A42" s="84" t="s">
        <v>14</v>
      </c>
      <c r="B42" s="84"/>
      <c r="C42" s="84"/>
    </row>
    <row r="45" spans="1:3" x14ac:dyDescent="0.25">
      <c r="A45" s="85" t="s">
        <v>15</v>
      </c>
      <c r="B45" s="85"/>
      <c r="C45" s="85"/>
    </row>
    <row r="46" spans="1:3" s="6" customFormat="1" x14ac:dyDescent="0.25">
      <c r="A46" s="5"/>
      <c r="B46" s="5"/>
      <c r="C46" s="5"/>
    </row>
  </sheetData>
  <mergeCells count="11">
    <mergeCell ref="A17:B17"/>
    <mergeCell ref="B1:C1"/>
    <mergeCell ref="A42:C42"/>
    <mergeCell ref="A45:C45"/>
    <mergeCell ref="E23:F23"/>
    <mergeCell ref="E24:F24"/>
    <mergeCell ref="E17:F17"/>
    <mergeCell ref="E18:F18"/>
    <mergeCell ref="E19:F19"/>
    <mergeCell ref="E20:F20"/>
    <mergeCell ref="E22:F22"/>
  </mergeCells>
  <phoneticPr fontId="0" type="noConversion"/>
  <conditionalFormatting sqref="A18:C37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6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2473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2474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2475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2476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C300" workbookViewId="0">
      <selection activeCell="F313" sqref="F313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2468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2359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2332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2333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2334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2335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2336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2331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2337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2333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2334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2338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2339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2340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2341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2342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2343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2344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2344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2345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2331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2346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2347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2332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2348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2344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2349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2350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2351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2352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2353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2334</v>
      </c>
    </row>
    <row r="33" spans="1:7" ht="14.4" x14ac:dyDescent="0.3">
      <c r="A33" s="57" t="s">
        <v>2481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2346</v>
      </c>
    </row>
    <row r="34" spans="1:7" ht="14.4" x14ac:dyDescent="0.3">
      <c r="A34" s="54" t="s">
        <v>2482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2354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2355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2334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2333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2336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2356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2357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2358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2334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2359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2338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2334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2360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2361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2332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2333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2362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2357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2341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2343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2335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2334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2333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2360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2343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2363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2349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2364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2365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2341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2342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2357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2334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2357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2342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2346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2358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2366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2367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2368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2342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2360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2342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2342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2335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2342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2331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2336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2348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2336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2369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2336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2334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2333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2370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2368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2335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2371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2337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2343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2334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2346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2372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2348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2342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2346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2348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2367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2342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2336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2342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2373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2346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2335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2332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2334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2352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2343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2343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2374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2334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2375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2335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2331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2332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2376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2342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2349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2335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2349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2358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2334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2377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2367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2378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2331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2332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2343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2357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2367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2358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2379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2343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2333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2334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2380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2349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2336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2349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2335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2334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2381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2382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2333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2383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2335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2384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2349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2343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2332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2336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2341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2336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2364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2385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2342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2342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2358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2374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2386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2387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2343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2364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2333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2332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2388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2364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2334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2333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2389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2390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2391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2352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2392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2393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2360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2333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2394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2352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2336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2336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2336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2346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2360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2333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2340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2357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2395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2336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2345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2357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2396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2343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2346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2351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2371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2368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2333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2332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2342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2367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2372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2333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2333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2343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2360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2335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2336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2338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2336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2336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2333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2333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2397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2338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2398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2399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2357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2366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2333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2371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2334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2334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2400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2335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2401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2333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2341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2333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2341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2336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2402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2336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2342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2496</v>
      </c>
      <c r="G238" s="56" t="s">
        <v>2371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2334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2332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2336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2334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2403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2356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2335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2336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2334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2404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2331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2335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2346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2397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2384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2342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2341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2349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2357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2350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2344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2332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2390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2357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2334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2371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2342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2349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2357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2405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2335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2356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2341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2360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2333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2367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2372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2334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2333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2350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2340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2383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2406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2343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2407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2373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2387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2348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2408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2331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2334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2349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2409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2352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2349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2332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2371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2335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2410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2341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2357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2411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2334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2334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2333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2334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2371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2360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2334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2331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2412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2413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2334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2342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2496</v>
      </c>
      <c r="G313" s="59" t="s">
        <v>2371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2334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2414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2334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2340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2334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2341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2415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2382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2333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2416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2346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2342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2342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2357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2390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2367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2417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2340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2345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2342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2343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2349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2334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2343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2405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2418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2355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2355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2368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2331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2348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2342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2334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2333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2333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2333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2419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2336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2420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2343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2346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2342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2334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2421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2343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2331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2405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2337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2334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2346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2342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2336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2349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2422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2334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2335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2334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2344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2338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2363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2423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2384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2395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2395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2333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2338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2424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2333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2343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2357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2333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2342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2357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2341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2357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2342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2333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2335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2342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2425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2335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2333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2348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2342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2332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2331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2338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2342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2336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2340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2349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2335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2334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2354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2368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2334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2334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2356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2348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2332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2356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2334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2342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2349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2386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2340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2338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2333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2336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2333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2343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2424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2426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2427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2342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2332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2334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2334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2334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2336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2342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2343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2428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2343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2333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2356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2331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2332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2389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2334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2332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2344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2390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2358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2343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2405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2336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2336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2334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2334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2333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2348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2331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2342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2352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2343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2358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2342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2334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2425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2360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2357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2336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2372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2343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2343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2429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2336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2343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2401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2336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2332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2357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2357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2333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2335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2371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2430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2342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2342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2336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2348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2354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2335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2357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2334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2341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2349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2336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2336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2343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2342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2342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2367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2334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2350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2346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2367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2431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2342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2342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2401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2372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2389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2349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2335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2343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2332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2332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2338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2340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2332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2379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2355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2334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2432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2342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2433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2334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2343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2434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2336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2372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2358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2405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2348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2336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2336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2392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2435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2334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2343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2334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2392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2333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2331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2336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2336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2342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2332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2336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2358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2357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2349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2355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2335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2334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2342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2343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2338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2342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2360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2332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2436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2336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2334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2353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2434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2371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2335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2333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2352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2367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2367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2342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2437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2333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2333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2433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2334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2352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2357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2367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2343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2333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2331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2335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2345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2372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2331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2371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2438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2336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2368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2384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2334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2336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2342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2367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2356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2366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2334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2358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2335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2342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2337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2342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2395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2344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2333</v>
      </c>
    </row>
    <row r="604" spans="1:7" ht="14.4" x14ac:dyDescent="0.3">
      <c r="A604" s="54" t="s">
        <v>2493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2343</v>
      </c>
    </row>
    <row r="605" spans="1:7" ht="14.4" x14ac:dyDescent="0.3">
      <c r="A605" s="54" t="s">
        <v>2494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2343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2439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2355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2357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2343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2368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2372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2331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2367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2343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2428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2368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2440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2345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2337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2357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2332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2387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2367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2349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2336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2333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2333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2348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2380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2357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2366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2333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2342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2357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2357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2385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2332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2334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2335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2355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2342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2333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2371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2441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2442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2336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2349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2336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2390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2348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2331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2342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2334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2367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2342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2336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2348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2337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2334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2359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2364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2336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2333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2348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2343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2336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2334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2335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2353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2342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2334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2443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2353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2438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2343</v>
      </c>
    </row>
    <row r="676" spans="1:7" ht="14.4" x14ac:dyDescent="0.3">
      <c r="A676" s="54" t="s">
        <v>2320</v>
      </c>
      <c r="B676" s="26">
        <v>7138297321</v>
      </c>
      <c r="C676" s="26"/>
      <c r="D676" s="62" t="s">
        <v>2319</v>
      </c>
      <c r="E676" s="55"/>
      <c r="F676" s="55" t="s">
        <v>1910</v>
      </c>
      <c r="G676" s="56" t="s">
        <v>2444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2358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2371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2334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2357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2345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2342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2358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2333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2445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2368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2341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2343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2333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2331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2333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2349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2357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2371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2341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2348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2357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2371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2363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2366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2446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2336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2349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2379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2338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2333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2368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2334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2354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2338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2399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2338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2401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2354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2428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2346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2349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2342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2429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2429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2333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2335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2334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2334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2335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2343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2447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2448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2334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2334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2449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2385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2335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2341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2333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2342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2368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2345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2450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2333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2357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2347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2331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2334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2451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2335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2372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2351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2332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2349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2332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2410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2452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2341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2333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2334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2341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2345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2335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2336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2341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2334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2349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2346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2346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2336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2453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2454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2455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2456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2457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2332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2458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2459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2492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2460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2461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2462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2463</v>
      </c>
    </row>
    <row r="780" spans="1:7" ht="14.4" x14ac:dyDescent="0.3">
      <c r="A780" s="54" t="s">
        <v>2313</v>
      </c>
      <c r="B780" s="26">
        <v>7138235734</v>
      </c>
      <c r="C780" s="26"/>
      <c r="D780" s="62" t="s">
        <v>2314</v>
      </c>
      <c r="E780" s="55"/>
      <c r="F780" s="55" t="s">
        <v>2315</v>
      </c>
      <c r="G780" s="56" t="s">
        <v>2464</v>
      </c>
    </row>
    <row r="781" spans="1:7" ht="14.4" x14ac:dyDescent="0.3">
      <c r="A781" s="57" t="s">
        <v>2316</v>
      </c>
      <c r="B781" s="27">
        <v>7138283798</v>
      </c>
      <c r="C781" s="27"/>
      <c r="D781" s="63" t="s">
        <v>2314</v>
      </c>
      <c r="E781" s="58"/>
      <c r="F781" s="58" t="s">
        <v>2317</v>
      </c>
      <c r="G781" s="59" t="s">
        <v>2465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2319</v>
      </c>
      <c r="E782" s="55"/>
      <c r="F782" s="55" t="s">
        <v>2318</v>
      </c>
      <c r="G782" s="56" t="s">
        <v>2464</v>
      </c>
    </row>
    <row r="783" spans="1:7" ht="14.4" x14ac:dyDescent="0.3">
      <c r="A783" s="57" t="s">
        <v>2321</v>
      </c>
      <c r="B783" s="27" t="s">
        <v>2324</v>
      </c>
      <c r="C783" s="27"/>
      <c r="D783" s="63" t="s">
        <v>2323</v>
      </c>
      <c r="E783" s="58"/>
      <c r="F783" s="27" t="s">
        <v>2322</v>
      </c>
      <c r="G783" s="59" t="s">
        <v>2466</v>
      </c>
    </row>
    <row r="784" spans="1:7" ht="14.4" x14ac:dyDescent="0.3">
      <c r="A784" s="54" t="s">
        <v>2326</v>
      </c>
      <c r="B784" s="67">
        <v>8325636666</v>
      </c>
      <c r="C784" s="26"/>
      <c r="D784" s="68" t="s">
        <v>2327</v>
      </c>
      <c r="E784" s="55"/>
      <c r="F784" s="65" t="s">
        <v>2325</v>
      </c>
      <c r="G784" s="56" t="s">
        <v>2464</v>
      </c>
    </row>
    <row r="785" spans="1:7" ht="14.4" x14ac:dyDescent="0.3">
      <c r="A785" s="57" t="s">
        <v>2328</v>
      </c>
      <c r="B785" s="27">
        <v>2813256402</v>
      </c>
      <c r="C785" s="27"/>
      <c r="D785" s="63" t="s">
        <v>2329</v>
      </c>
      <c r="E785" s="58"/>
      <c r="F785" s="58" t="s">
        <v>2330</v>
      </c>
      <c r="G785" s="59" t="s">
        <v>2467</v>
      </c>
    </row>
    <row r="786" spans="1:7" ht="14.4" x14ac:dyDescent="0.3">
      <c r="A786" s="69" t="s">
        <v>2472</v>
      </c>
      <c r="B786" s="70">
        <v>8326548786</v>
      </c>
      <c r="C786" s="70"/>
      <c r="D786" s="71" t="s">
        <v>2469</v>
      </c>
      <c r="E786" s="72"/>
      <c r="F786" s="72" t="s">
        <v>2470</v>
      </c>
      <c r="G786" s="73" t="s">
        <v>2471</v>
      </c>
    </row>
    <row r="787" spans="1:7" x14ac:dyDescent="0.25">
      <c r="A787" t="s">
        <v>2477</v>
      </c>
      <c r="B787" s="25" t="s">
        <v>2478</v>
      </c>
      <c r="D787" s="25" t="s">
        <v>2495</v>
      </c>
      <c r="F787" t="s">
        <v>2479</v>
      </c>
      <c r="G787" t="s">
        <v>2480</v>
      </c>
    </row>
    <row r="788" spans="1:7" x14ac:dyDescent="0.25">
      <c r="A788" s="25" t="s">
        <v>2483</v>
      </c>
      <c r="B788" s="25" t="s">
        <v>2485</v>
      </c>
      <c r="D788" s="25" t="s">
        <v>2484</v>
      </c>
      <c r="F788" s="25" t="s">
        <v>1209</v>
      </c>
      <c r="G788" s="25" t="s">
        <v>2486</v>
      </c>
    </row>
    <row r="789" spans="1:7" x14ac:dyDescent="0.25">
      <c r="A789" s="25" t="s">
        <v>2487</v>
      </c>
      <c r="B789" s="25" t="s">
        <v>2488</v>
      </c>
      <c r="D789" s="25" t="s">
        <v>2489</v>
      </c>
      <c r="F789" s="25" t="s">
        <v>2490</v>
      </c>
      <c r="G789" s="25" t="s">
        <v>2491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2022-01-26T18:09:59Z</cp:lastPrinted>
  <dcterms:created xsi:type="dcterms:W3CDTF">2020-09-16T19:56:13Z</dcterms:created>
  <dcterms:modified xsi:type="dcterms:W3CDTF">2022-01-26T18:10:06Z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