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950" activeTab="2"/>
  </bookViews>
  <sheets>
    <sheet name="1" sheetId="8" r:id="rId1"/>
    <sheet name="2" sheetId="9" r:id="rId2"/>
    <sheet name="5.1" sheetId="10" r:id="rId3"/>
    <sheet name="5.2" sheetId="11" r:id="rId4"/>
    <sheet name="7" sheetId="12" r:id="rId5"/>
  </sheets>
  <calcPr calcId="171027"/>
</workbook>
</file>

<file path=xl/calcChain.xml><?xml version="1.0" encoding="utf-8"?>
<calcChain xmlns="http://schemas.openxmlformats.org/spreadsheetml/2006/main">
  <c r="D2" i="10" l="1"/>
  <c r="D1" i="10"/>
  <c r="D4" i="10"/>
  <c r="D4" i="8"/>
  <c r="D1" i="8"/>
  <c r="D2" i="8"/>
  <c r="D5" i="8"/>
  <c r="D34" i="11" l="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10" i="11"/>
  <c r="D11" i="11"/>
  <c r="D12" i="11"/>
  <c r="D13" i="11"/>
  <c r="D14" i="11"/>
  <c r="D15" i="11"/>
  <c r="D16" i="11"/>
  <c r="D17" i="11"/>
  <c r="D18" i="11"/>
  <c r="D19" i="11"/>
  <c r="D20" i="11"/>
  <c r="D9" i="11"/>
  <c r="D8" i="11"/>
  <c r="D7" i="11"/>
  <c r="D6" i="11"/>
  <c r="D5" i="11"/>
  <c r="D4" i="11"/>
  <c r="D3" i="11"/>
  <c r="D2" i="11"/>
  <c r="B12" i="10"/>
  <c r="B4" i="10"/>
  <c r="B7" i="10" s="1"/>
  <c r="D25" i="9"/>
  <c r="D24" i="9"/>
  <c r="D23" i="9"/>
  <c r="D22" i="9"/>
  <c r="D21" i="9"/>
  <c r="D20" i="9"/>
  <c r="D19" i="9"/>
  <c r="D13" i="9"/>
  <c r="D14" i="9"/>
  <c r="D15" i="9"/>
  <c r="D16" i="9"/>
  <c r="D17" i="9"/>
  <c r="D18" i="9"/>
  <c r="D2" i="9"/>
  <c r="D3" i="9"/>
  <c r="D4" i="9"/>
  <c r="D5" i="9"/>
  <c r="D6" i="9"/>
  <c r="D7" i="9"/>
  <c r="D8" i="9"/>
  <c r="D9" i="9"/>
  <c r="D10" i="9"/>
  <c r="D11" i="9"/>
  <c r="D12" i="9"/>
  <c r="B12" i="8"/>
  <c r="B13" i="8" s="1"/>
  <c r="B4" i="8"/>
  <c r="B1" i="8"/>
  <c r="B13" i="10" l="1"/>
  <c r="B19" i="10" s="1"/>
  <c r="B20" i="10" s="1"/>
  <c r="B22" i="10" s="1"/>
  <c r="B19" i="8"/>
  <c r="B20" i="8" s="1"/>
  <c r="B22" i="8" s="1"/>
  <c r="B7" i="8"/>
  <c r="C22" i="10" l="1"/>
  <c r="C22" i="8"/>
</calcChain>
</file>

<file path=xl/sharedStrings.xml><?xml version="1.0" encoding="utf-8"?>
<sst xmlns="http://schemas.openxmlformats.org/spreadsheetml/2006/main" count="52" uniqueCount="30">
  <si>
    <t xml:space="preserve">L = </t>
  </si>
  <si>
    <t xml:space="preserve">C = </t>
  </si>
  <si>
    <t>f0 teo =</t>
  </si>
  <si>
    <t>f0 test =</t>
  </si>
  <si>
    <t>Vpp =</t>
  </si>
  <si>
    <t>delta f0teo =</t>
  </si>
  <si>
    <t>delta f0 test =</t>
  </si>
  <si>
    <t xml:space="preserve">eta = </t>
  </si>
  <si>
    <t>V</t>
  </si>
  <si>
    <t>error</t>
  </si>
  <si>
    <t>I</t>
  </si>
  <si>
    <t>R</t>
  </si>
  <si>
    <t>Rt</t>
  </si>
  <si>
    <t>delta VR</t>
  </si>
  <si>
    <t>delta VT(VG)</t>
  </si>
  <si>
    <t>VR/VG</t>
  </si>
  <si>
    <t>Q</t>
  </si>
  <si>
    <t>Df = f0/Q</t>
  </si>
  <si>
    <t>VR [V]</t>
  </si>
  <si>
    <t>VG [V]</t>
  </si>
  <si>
    <t>f [Hz]</t>
  </si>
  <si>
    <t>V0C</t>
  </si>
  <si>
    <t>V0c+V0L</t>
  </si>
  <si>
    <t>delta L =</t>
  </si>
  <si>
    <t>delta C =</t>
  </si>
  <si>
    <t>delta R</t>
  </si>
  <si>
    <t xml:space="preserve">delta R = </t>
  </si>
  <si>
    <t>delta L</t>
  </si>
  <si>
    <t>delta C</t>
  </si>
  <si>
    <t>I Think we need to change B3 to 219.5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</si>
</sst>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'2'!$A$2:$A$25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500</c:v>
                </c:pt>
                <c:pt idx="23">
                  <c:v>1500</c:v>
                </c:pt>
              </c:numCache>
            </c:numRef>
          </c:xVal>
          <c:yVal>
            <c:numRef>
              <c:f>'2'!$D$2:$D$25</c:f>
              <c:numCache>
                <c:formatCode>General</c:formatCode>
                <c:ptCount val="24"/>
                <c:pt idx="0">
                  <c:v>0.55581395348837215</c:v>
                </c:pt>
                <c:pt idx="1">
                  <c:v>0.75128205128205139</c:v>
                </c:pt>
                <c:pt idx="2">
                  <c:v>0.81052631578947376</c:v>
                </c:pt>
                <c:pt idx="3">
                  <c:v>0.84324324324324318</c:v>
                </c:pt>
                <c:pt idx="4">
                  <c:v>0.86027397260273974</c:v>
                </c:pt>
                <c:pt idx="5">
                  <c:v>0.86027397260273974</c:v>
                </c:pt>
                <c:pt idx="6">
                  <c:v>0.84864864864864864</c:v>
                </c:pt>
                <c:pt idx="7">
                  <c:v>0.84594594594594585</c:v>
                </c:pt>
                <c:pt idx="8">
                  <c:v>0.82666666666666666</c:v>
                </c:pt>
                <c:pt idx="9">
                  <c:v>0.81052631578947376</c:v>
                </c:pt>
                <c:pt idx="10">
                  <c:v>0.8052631578947369</c:v>
                </c:pt>
                <c:pt idx="11">
                  <c:v>0.78441558441558445</c:v>
                </c:pt>
                <c:pt idx="12">
                  <c:v>0.76666666666666672</c:v>
                </c:pt>
                <c:pt idx="13">
                  <c:v>0.7564102564102565</c:v>
                </c:pt>
                <c:pt idx="14">
                  <c:v>0.74615384615384617</c:v>
                </c:pt>
                <c:pt idx="15">
                  <c:v>0.72658227848101264</c:v>
                </c:pt>
                <c:pt idx="16">
                  <c:v>0.71250000000000002</c:v>
                </c:pt>
                <c:pt idx="17">
                  <c:v>0.65609756097560978</c:v>
                </c:pt>
                <c:pt idx="18">
                  <c:v>0.58837209302325577</c:v>
                </c:pt>
                <c:pt idx="19">
                  <c:v>0.52045454545454539</c:v>
                </c:pt>
                <c:pt idx="20">
                  <c:v>0.46304347826086956</c:v>
                </c:pt>
                <c:pt idx="21">
                  <c:v>0.41914893617021276</c:v>
                </c:pt>
                <c:pt idx="22">
                  <c:v>0.33473684210526317</c:v>
                </c:pt>
                <c:pt idx="23">
                  <c:v>0.67560975609756102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D-425D-A706-72223B15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1064"/>
        <c:axId val="379411392"/>
      </c:scatterChart>
      <c:valAx>
        <c:axId val="37941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3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94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'2'!$A$2:$A$25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500</c:v>
                </c:pt>
                <c:pt idx="23">
                  <c:v>1500</c:v>
                </c:pt>
              </c:numCache>
            </c:numRef>
          </c:xVal>
          <c:yVal>
            <c:numRef>
              <c:f>'2'!$D$2:$D$25</c:f>
              <c:numCache>
                <c:formatCode>General</c:formatCode>
                <c:ptCount val="24"/>
                <c:pt idx="0">
                  <c:v>0.55581395348837215</c:v>
                </c:pt>
                <c:pt idx="1">
                  <c:v>0.75128205128205139</c:v>
                </c:pt>
                <c:pt idx="2">
                  <c:v>0.81052631578947376</c:v>
                </c:pt>
                <c:pt idx="3">
                  <c:v>0.84324324324324318</c:v>
                </c:pt>
                <c:pt idx="4">
                  <c:v>0.86027397260273974</c:v>
                </c:pt>
                <c:pt idx="5">
                  <c:v>0.86027397260273974</c:v>
                </c:pt>
                <c:pt idx="6">
                  <c:v>0.84864864864864864</c:v>
                </c:pt>
                <c:pt idx="7">
                  <c:v>0.84594594594594585</c:v>
                </c:pt>
                <c:pt idx="8">
                  <c:v>0.82666666666666666</c:v>
                </c:pt>
                <c:pt idx="9">
                  <c:v>0.81052631578947376</c:v>
                </c:pt>
                <c:pt idx="10">
                  <c:v>0.8052631578947369</c:v>
                </c:pt>
                <c:pt idx="11">
                  <c:v>0.78441558441558445</c:v>
                </c:pt>
                <c:pt idx="12">
                  <c:v>0.76666666666666672</c:v>
                </c:pt>
                <c:pt idx="13">
                  <c:v>0.7564102564102565</c:v>
                </c:pt>
                <c:pt idx="14">
                  <c:v>0.74615384615384617</c:v>
                </c:pt>
                <c:pt idx="15">
                  <c:v>0.72658227848101264</c:v>
                </c:pt>
                <c:pt idx="16">
                  <c:v>0.71250000000000002</c:v>
                </c:pt>
                <c:pt idx="17">
                  <c:v>0.65609756097560978</c:v>
                </c:pt>
                <c:pt idx="18">
                  <c:v>0.58837209302325577</c:v>
                </c:pt>
                <c:pt idx="19">
                  <c:v>0.52045454545454539</c:v>
                </c:pt>
                <c:pt idx="20">
                  <c:v>0.46304347826086956</c:v>
                </c:pt>
                <c:pt idx="21">
                  <c:v>0.41914893617021276</c:v>
                </c:pt>
                <c:pt idx="22">
                  <c:v>0.33473684210526317</c:v>
                </c:pt>
                <c:pt idx="23">
                  <c:v>0.67560975609756102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C-479D-B034-1830C15D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1064"/>
        <c:axId val="379411392"/>
      </c:scatterChart>
      <c:valAx>
        <c:axId val="3794110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392"/>
        <c:crosses val="autoZero"/>
        <c:crossBetween val="midCat"/>
      </c:valAx>
      <c:valAx>
        <c:axId val="3794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'5.2'!$A$2:$A$34</c:f>
              <c:numCache>
                <c:formatCode>General</c:formatCode>
                <c:ptCount val="33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xVal>
          <c:yVal>
            <c:numRef>
              <c:f>'5.2'!$D$2:$D$34</c:f>
              <c:numCache>
                <c:formatCode>General</c:formatCode>
                <c:ptCount val="33"/>
                <c:pt idx="0">
                  <c:v>0.47708333333333336</c:v>
                </c:pt>
                <c:pt idx="1">
                  <c:v>0.55744680851063833</c:v>
                </c:pt>
                <c:pt idx="2">
                  <c:v>0.63695652173913053</c:v>
                </c:pt>
                <c:pt idx="3">
                  <c:v>0.71011235955056184</c:v>
                </c:pt>
                <c:pt idx="4">
                  <c:v>0.74545454545454537</c:v>
                </c:pt>
                <c:pt idx="5">
                  <c:v>0.74999999999999989</c:v>
                </c:pt>
                <c:pt idx="6">
                  <c:v>0.74999999999999989</c:v>
                </c:pt>
                <c:pt idx="7">
                  <c:v>0.74999999999999989</c:v>
                </c:pt>
                <c:pt idx="8">
                  <c:v>0.74999999999999989</c:v>
                </c:pt>
                <c:pt idx="9">
                  <c:v>0.74999999999999989</c:v>
                </c:pt>
                <c:pt idx="10">
                  <c:v>0.74999999999999989</c:v>
                </c:pt>
                <c:pt idx="11">
                  <c:v>0.74545454545454537</c:v>
                </c:pt>
                <c:pt idx="12">
                  <c:v>0.74545454545454537</c:v>
                </c:pt>
                <c:pt idx="13">
                  <c:v>0.73755656108597278</c:v>
                </c:pt>
                <c:pt idx="14">
                  <c:v>0.73636363636363633</c:v>
                </c:pt>
                <c:pt idx="15">
                  <c:v>0.69777777777777783</c:v>
                </c:pt>
                <c:pt idx="16">
                  <c:v>0.65000000000000013</c:v>
                </c:pt>
                <c:pt idx="17">
                  <c:v>0.61027837259100648</c:v>
                </c:pt>
                <c:pt idx="18">
                  <c:v>0.57234042553191489</c:v>
                </c:pt>
                <c:pt idx="19">
                  <c:v>0.53829787234042548</c:v>
                </c:pt>
                <c:pt idx="20">
                  <c:v>0.50736842105263158</c:v>
                </c:pt>
                <c:pt idx="21">
                  <c:v>0.47708333333333336</c:v>
                </c:pt>
                <c:pt idx="22">
                  <c:v>0.45154639175257733</c:v>
                </c:pt>
                <c:pt idx="23">
                  <c:v>7.0588235294117646E-2</c:v>
                </c:pt>
                <c:pt idx="24">
                  <c:v>0.14019607843137255</c:v>
                </c:pt>
                <c:pt idx="25">
                  <c:v>0.21372549019607845</c:v>
                </c:pt>
                <c:pt idx="26">
                  <c:v>0.28910891089108909</c:v>
                </c:pt>
                <c:pt idx="27">
                  <c:v>0.37755102040816324</c:v>
                </c:pt>
                <c:pt idx="28">
                  <c:v>0.4020408163265306</c:v>
                </c:pt>
                <c:pt idx="29">
                  <c:v>0.36565656565656568</c:v>
                </c:pt>
                <c:pt idx="30">
                  <c:v>0.32999999999999996</c:v>
                </c:pt>
                <c:pt idx="31">
                  <c:v>0.30297029702970296</c:v>
                </c:pt>
                <c:pt idx="32">
                  <c:v>0.27647058823529413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A-4BF9-880B-615C6E13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7784"/>
        <c:axId val="490078176"/>
      </c:scatterChart>
      <c:valAx>
        <c:axId val="49007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8176"/>
        <c:crosses val="autoZero"/>
        <c:crossBetween val="midCat"/>
      </c:valAx>
      <c:valAx>
        <c:axId val="490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</a:t>
                </a:r>
                <a:r>
                  <a:rPr lang="en-US" baseline="0"/>
                  <a:t> [1]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'5.2'!$A$2:$A$34</c:f>
              <c:numCache>
                <c:formatCode>General</c:formatCode>
                <c:ptCount val="33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xVal>
          <c:yVal>
            <c:numRef>
              <c:f>'5.2'!$D$2:$D$34</c:f>
              <c:numCache>
                <c:formatCode>General</c:formatCode>
                <c:ptCount val="33"/>
                <c:pt idx="0">
                  <c:v>0.47708333333333336</c:v>
                </c:pt>
                <c:pt idx="1">
                  <c:v>0.55744680851063833</c:v>
                </c:pt>
                <c:pt idx="2">
                  <c:v>0.63695652173913053</c:v>
                </c:pt>
                <c:pt idx="3">
                  <c:v>0.71011235955056184</c:v>
                </c:pt>
                <c:pt idx="4">
                  <c:v>0.74545454545454537</c:v>
                </c:pt>
                <c:pt idx="5">
                  <c:v>0.74999999999999989</c:v>
                </c:pt>
                <c:pt idx="6">
                  <c:v>0.74999999999999989</c:v>
                </c:pt>
                <c:pt idx="7">
                  <c:v>0.74999999999999989</c:v>
                </c:pt>
                <c:pt idx="8">
                  <c:v>0.74999999999999989</c:v>
                </c:pt>
                <c:pt idx="9">
                  <c:v>0.74999999999999989</c:v>
                </c:pt>
                <c:pt idx="10">
                  <c:v>0.74999999999999989</c:v>
                </c:pt>
                <c:pt idx="11">
                  <c:v>0.74545454545454537</c:v>
                </c:pt>
                <c:pt idx="12">
                  <c:v>0.74545454545454537</c:v>
                </c:pt>
                <c:pt idx="13">
                  <c:v>0.73755656108597278</c:v>
                </c:pt>
                <c:pt idx="14">
                  <c:v>0.73636363636363633</c:v>
                </c:pt>
                <c:pt idx="15">
                  <c:v>0.69777777777777783</c:v>
                </c:pt>
                <c:pt idx="16">
                  <c:v>0.65000000000000013</c:v>
                </c:pt>
                <c:pt idx="17">
                  <c:v>0.61027837259100648</c:v>
                </c:pt>
                <c:pt idx="18">
                  <c:v>0.57234042553191489</c:v>
                </c:pt>
                <c:pt idx="19">
                  <c:v>0.53829787234042548</c:v>
                </c:pt>
                <c:pt idx="20">
                  <c:v>0.50736842105263158</c:v>
                </c:pt>
                <c:pt idx="21">
                  <c:v>0.47708333333333336</c:v>
                </c:pt>
                <c:pt idx="22">
                  <c:v>0.45154639175257733</c:v>
                </c:pt>
                <c:pt idx="23">
                  <c:v>7.0588235294117646E-2</c:v>
                </c:pt>
                <c:pt idx="24">
                  <c:v>0.14019607843137255</c:v>
                </c:pt>
                <c:pt idx="25">
                  <c:v>0.21372549019607845</c:v>
                </c:pt>
                <c:pt idx="26">
                  <c:v>0.28910891089108909</c:v>
                </c:pt>
                <c:pt idx="27">
                  <c:v>0.37755102040816324</c:v>
                </c:pt>
                <c:pt idx="28">
                  <c:v>0.4020408163265306</c:v>
                </c:pt>
                <c:pt idx="29">
                  <c:v>0.36565656565656568</c:v>
                </c:pt>
                <c:pt idx="30">
                  <c:v>0.32999999999999996</c:v>
                </c:pt>
                <c:pt idx="31">
                  <c:v>0.30297029702970296</c:v>
                </c:pt>
                <c:pt idx="32">
                  <c:v>0.27647058823529413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4-46A0-81DE-8F2763E3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7784"/>
        <c:axId val="490078176"/>
      </c:scatterChart>
      <c:valAx>
        <c:axId val="490077784"/>
        <c:scaling>
          <c:logBase val="10"/>
          <c:orientation val="minMax"/>
          <c:max val="50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8176"/>
        <c:crosses val="autoZero"/>
        <c:crossBetween val="midCat"/>
      </c:valAx>
      <c:valAx>
        <c:axId val="490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</a:t>
                </a:r>
                <a:r>
                  <a:rPr lang="en-US" baseline="0"/>
                  <a:t> [1]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'7'!$A$2:$A$15</c:f>
              <c:numCache>
                <c:formatCode>General</c:formatCode>
                <c:ptCount val="14"/>
                <c:pt idx="0">
                  <c:v>5000</c:v>
                </c:pt>
                <c:pt idx="1">
                  <c:v>5200</c:v>
                </c:pt>
                <c:pt idx="2">
                  <c:v>5400</c:v>
                </c:pt>
                <c:pt idx="3">
                  <c:v>5600</c:v>
                </c:pt>
                <c:pt idx="4">
                  <c:v>5800</c:v>
                </c:pt>
                <c:pt idx="5">
                  <c:v>6000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</c:numCache>
            </c:numRef>
          </c:xVal>
          <c:yVal>
            <c:numRef>
              <c:f>'7'!$C$2:$C$15</c:f>
              <c:numCache>
                <c:formatCode>General</c:formatCode>
                <c:ptCount val="14"/>
                <c:pt idx="0">
                  <c:v>1.25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1.21</c:v>
                </c:pt>
                <c:pt idx="4">
                  <c:v>1.31</c:v>
                </c:pt>
                <c:pt idx="5">
                  <c:v>1.53</c:v>
                </c:pt>
                <c:pt idx="6">
                  <c:v>1.82</c:v>
                </c:pt>
                <c:pt idx="7">
                  <c:v>2.5299999999999998</c:v>
                </c:pt>
                <c:pt idx="8">
                  <c:v>3.2</c:v>
                </c:pt>
                <c:pt idx="9">
                  <c:v>3.76</c:v>
                </c:pt>
                <c:pt idx="10">
                  <c:v>2.0099999999999998</c:v>
                </c:pt>
                <c:pt idx="11">
                  <c:v>2.44</c:v>
                </c:pt>
                <c:pt idx="12">
                  <c:v>2.81</c:v>
                </c:pt>
                <c:pt idx="13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9-4147-853E-A486DDDBD4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'7'!$A$2:$A$15</c:f>
              <c:numCache>
                <c:formatCode>General</c:formatCode>
                <c:ptCount val="14"/>
                <c:pt idx="0">
                  <c:v>5000</c:v>
                </c:pt>
                <c:pt idx="1">
                  <c:v>5200</c:v>
                </c:pt>
                <c:pt idx="2">
                  <c:v>5400</c:v>
                </c:pt>
                <c:pt idx="3">
                  <c:v>5600</c:v>
                </c:pt>
                <c:pt idx="4">
                  <c:v>5800</c:v>
                </c:pt>
                <c:pt idx="5">
                  <c:v>6000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</c:numCache>
            </c:numRef>
          </c:xVal>
          <c:yVal>
            <c:numRef>
              <c:f>'7'!$B$2:$B$15</c:f>
              <c:numCache>
                <c:formatCode>General</c:formatCode>
                <c:ptCount val="14"/>
                <c:pt idx="0">
                  <c:v>4.8499999999999996</c:v>
                </c:pt>
                <c:pt idx="1">
                  <c:v>4.7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4.25</c:v>
                </c:pt>
                <c:pt idx="5">
                  <c:v>4.0999999999999996</c:v>
                </c:pt>
                <c:pt idx="6">
                  <c:v>5.15</c:v>
                </c:pt>
                <c:pt idx="7">
                  <c:v>5.4</c:v>
                </c:pt>
                <c:pt idx="8">
                  <c:v>5.45</c:v>
                </c:pt>
                <c:pt idx="9">
                  <c:v>5.45</c:v>
                </c:pt>
                <c:pt idx="10">
                  <c:v>3.65</c:v>
                </c:pt>
                <c:pt idx="11">
                  <c:v>3.25</c:v>
                </c:pt>
                <c:pt idx="12">
                  <c:v>2.95</c:v>
                </c:pt>
                <c:pt idx="13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9-4147-853E-A486DDDB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05160"/>
        <c:axId val="385203984"/>
      </c:scatterChart>
      <c:valAx>
        <c:axId val="38520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3984"/>
        <c:crosses val="autoZero"/>
        <c:crossBetween val="midCat"/>
      </c:valAx>
      <c:valAx>
        <c:axId val="3852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17</xdr:row>
      <xdr:rowOff>104774</xdr:rowOff>
    </xdr:from>
    <xdr:to>
      <xdr:col>13</xdr:col>
      <xdr:colOff>393700</xdr:colOff>
      <xdr:row>35</xdr:row>
      <xdr:rowOff>63499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0</xdr:row>
      <xdr:rowOff>0</xdr:rowOff>
    </xdr:from>
    <xdr:to>
      <xdr:col>13</xdr:col>
      <xdr:colOff>381000</xdr:colOff>
      <xdr:row>17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114300</xdr:rowOff>
    </xdr:from>
    <xdr:to>
      <xdr:col>16</xdr:col>
      <xdr:colOff>438150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21</xdr:row>
      <xdr:rowOff>19050</xdr:rowOff>
    </xdr:from>
    <xdr:to>
      <xdr:col>16</xdr:col>
      <xdr:colOff>596900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133350</xdr:rowOff>
    </xdr:from>
    <xdr:to>
      <xdr:col>11</xdr:col>
      <xdr:colOff>38100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5" sqref="D5"/>
    </sheetView>
  </sheetViews>
  <sheetFormatPr defaultRowHeight="14.5" x14ac:dyDescent="0.35"/>
  <cols>
    <col min="1" max="1" width="12.26953125" bestFit="1" customWidth="1"/>
    <col min="2" max="2" width="10.81640625" bestFit="1" customWidth="1"/>
    <col min="3" max="3" width="12.08984375" bestFit="1" customWidth="1"/>
    <col min="4" max="4" width="8.36328125" bestFit="1" customWidth="1"/>
  </cols>
  <sheetData>
    <row r="1" spans="1:8" x14ac:dyDescent="0.35">
      <c r="A1" t="s">
        <v>0</v>
      </c>
      <c r="B1">
        <f>0.001</f>
        <v>1E-3</v>
      </c>
      <c r="C1" t="s">
        <v>23</v>
      </c>
      <c r="D1">
        <f>0.2*B1</f>
        <v>2.0000000000000001E-4</v>
      </c>
      <c r="G1" t="s">
        <v>4</v>
      </c>
      <c r="H1">
        <v>5</v>
      </c>
    </row>
    <row r="2" spans="1:8" x14ac:dyDescent="0.35">
      <c r="A2" t="s">
        <v>1</v>
      </c>
      <c r="B2" s="1">
        <v>9.9999999999999995E-7</v>
      </c>
      <c r="C2" t="s">
        <v>24</v>
      </c>
      <c r="D2" s="1">
        <f>0.1*B2</f>
        <v>9.9999999999999995E-8</v>
      </c>
    </row>
    <row r="3" spans="1:8" x14ac:dyDescent="0.35">
      <c r="A3" t="s">
        <v>11</v>
      </c>
      <c r="B3" s="1">
        <v>104.4</v>
      </c>
      <c r="C3" t="s">
        <v>26</v>
      </c>
      <c r="D3">
        <v>0.1</v>
      </c>
    </row>
    <row r="4" spans="1:8" x14ac:dyDescent="0.35">
      <c r="A4" t="s">
        <v>2</v>
      </c>
      <c r="B4" s="1">
        <f>1/(SQRT(B2*B1)*2*PI())</f>
        <v>5032.9212104487033</v>
      </c>
      <c r="C4" t="s">
        <v>5</v>
      </c>
      <c r="D4" s="1">
        <f>SQRT(1/(2*PI()))*SQRT((D1/(2*(SQRT(B1*B2))))^2+(D2*SQRT(B1)/(2*B2^1.5))^2)</f>
        <v>1.4104739588693904</v>
      </c>
    </row>
    <row r="5" spans="1:8" x14ac:dyDescent="0.35">
      <c r="A5" t="s">
        <v>3</v>
      </c>
      <c r="B5">
        <v>5500</v>
      </c>
      <c r="C5" t="s">
        <v>6</v>
      </c>
      <c r="D5">
        <f>200</f>
        <v>200</v>
      </c>
    </row>
    <row r="7" spans="1:8" x14ac:dyDescent="0.35">
      <c r="A7" t="s">
        <v>7</v>
      </c>
      <c r="B7">
        <f>ABS(B5-B4)/(D4^2+D5^2)</f>
        <v>1.1676389002836397E-2</v>
      </c>
    </row>
    <row r="8" spans="1:8" x14ac:dyDescent="0.35">
      <c r="B8" t="s">
        <v>8</v>
      </c>
      <c r="C8" t="s">
        <v>9</v>
      </c>
    </row>
    <row r="9" spans="1:8" x14ac:dyDescent="0.35">
      <c r="A9" t="s">
        <v>14</v>
      </c>
      <c r="B9">
        <v>4.7</v>
      </c>
      <c r="C9">
        <v>5.0000000000000001E-3</v>
      </c>
    </row>
    <row r="10" spans="1:8" x14ac:dyDescent="0.35">
      <c r="A10" t="s">
        <v>13</v>
      </c>
      <c r="B10">
        <v>1.55</v>
      </c>
      <c r="C10">
        <v>5.0000000000000001E-3</v>
      </c>
    </row>
    <row r="12" spans="1:8" x14ac:dyDescent="0.35">
      <c r="A12" t="s">
        <v>10</v>
      </c>
      <c r="B12" s="1">
        <f>B9/B3</f>
        <v>4.5019157088122604E-2</v>
      </c>
    </row>
    <row r="13" spans="1:8" x14ac:dyDescent="0.35">
      <c r="A13" t="s">
        <v>12</v>
      </c>
      <c r="B13" s="1">
        <f>B9/B12</f>
        <v>104.4</v>
      </c>
    </row>
    <row r="19" spans="1:3" x14ac:dyDescent="0.35">
      <c r="A19" t="s">
        <v>16</v>
      </c>
      <c r="B19" s="1">
        <f>(1/B13)*SQRT(B1/B2)</f>
        <v>0.3029001590199597</v>
      </c>
    </row>
    <row r="20" spans="1:3" x14ac:dyDescent="0.35">
      <c r="A20" t="s">
        <v>17</v>
      </c>
      <c r="B20" s="1">
        <f>B5/B19</f>
        <v>18157.798324686835</v>
      </c>
    </row>
    <row r="22" spans="1:3" x14ac:dyDescent="0.35">
      <c r="B22" s="1">
        <f>B5-B20/2</f>
        <v>-3578.8991623434176</v>
      </c>
      <c r="C22" s="1">
        <f>B5+B20/2</f>
        <v>14578.899162343418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C14" workbookViewId="0">
      <selection activeCell="Q21" sqref="Q21"/>
    </sheetView>
  </sheetViews>
  <sheetFormatPr defaultRowHeight="14.5" x14ac:dyDescent="0.35"/>
  <sheetData>
    <row r="1" spans="1:4" x14ac:dyDescent="0.35">
      <c r="A1" s="3" t="s">
        <v>20</v>
      </c>
      <c r="B1" s="3" t="s">
        <v>19</v>
      </c>
      <c r="C1" s="3" t="s">
        <v>18</v>
      </c>
      <c r="D1" s="3" t="s">
        <v>15</v>
      </c>
    </row>
    <row r="2" spans="1:4" x14ac:dyDescent="0.35">
      <c r="A2" s="3">
        <v>1000</v>
      </c>
      <c r="B2" s="3">
        <v>4.3</v>
      </c>
      <c r="C2" s="3">
        <v>2.39</v>
      </c>
      <c r="D2" s="3">
        <f t="shared" ref="D2:D25" si="0">C2/B2</f>
        <v>0.55581395348837215</v>
      </c>
    </row>
    <row r="3" spans="1:4" x14ac:dyDescent="0.35">
      <c r="A3" s="3">
        <v>2000</v>
      </c>
      <c r="B3" s="3">
        <v>3.9</v>
      </c>
      <c r="C3" s="3">
        <v>2.93</v>
      </c>
      <c r="D3" s="3">
        <f t="shared" si="0"/>
        <v>0.75128205128205139</v>
      </c>
    </row>
    <row r="4" spans="1:4" x14ac:dyDescent="0.35">
      <c r="A4" s="3">
        <v>3000</v>
      </c>
      <c r="B4" s="3">
        <v>3.8</v>
      </c>
      <c r="C4" s="3">
        <v>3.08</v>
      </c>
      <c r="D4" s="3">
        <f t="shared" si="0"/>
        <v>0.81052631578947376</v>
      </c>
    </row>
    <row r="5" spans="1:4" x14ac:dyDescent="0.35">
      <c r="A5" s="3">
        <v>4000</v>
      </c>
      <c r="B5" s="3">
        <v>3.7</v>
      </c>
      <c r="C5" s="3">
        <v>3.12</v>
      </c>
      <c r="D5" s="3">
        <f t="shared" si="0"/>
        <v>0.84324324324324318</v>
      </c>
    </row>
    <row r="6" spans="1:4" x14ac:dyDescent="0.35">
      <c r="A6" s="3">
        <v>5000</v>
      </c>
      <c r="B6" s="3">
        <v>3.65</v>
      </c>
      <c r="C6" s="3">
        <v>3.14</v>
      </c>
      <c r="D6" s="3">
        <f t="shared" si="0"/>
        <v>0.86027397260273974</v>
      </c>
    </row>
    <row r="7" spans="1:4" x14ac:dyDescent="0.35">
      <c r="A7" s="3">
        <v>6000</v>
      </c>
      <c r="B7" s="3">
        <v>3.65</v>
      </c>
      <c r="C7" s="3">
        <v>3.14</v>
      </c>
      <c r="D7" s="3">
        <f t="shared" si="0"/>
        <v>0.86027397260273974</v>
      </c>
    </row>
    <row r="8" spans="1:4" x14ac:dyDescent="0.35">
      <c r="A8" s="3">
        <v>7000</v>
      </c>
      <c r="B8" s="3">
        <v>3.7</v>
      </c>
      <c r="C8" s="3">
        <v>3.14</v>
      </c>
      <c r="D8" s="3">
        <f t="shared" si="0"/>
        <v>0.84864864864864864</v>
      </c>
    </row>
    <row r="9" spans="1:4" x14ac:dyDescent="0.35">
      <c r="A9" s="3">
        <v>8000</v>
      </c>
      <c r="B9" s="3">
        <v>3.7</v>
      </c>
      <c r="C9" s="3">
        <v>3.13</v>
      </c>
      <c r="D9" s="3">
        <f t="shared" si="0"/>
        <v>0.84594594594594585</v>
      </c>
    </row>
    <row r="10" spans="1:4" x14ac:dyDescent="0.35">
      <c r="A10" s="3">
        <v>9000</v>
      </c>
      <c r="B10" s="3">
        <v>3.75</v>
      </c>
      <c r="C10" s="3">
        <v>3.1</v>
      </c>
      <c r="D10" s="3">
        <f t="shared" si="0"/>
        <v>0.82666666666666666</v>
      </c>
    </row>
    <row r="11" spans="1:4" x14ac:dyDescent="0.35">
      <c r="A11" s="3">
        <v>10000</v>
      </c>
      <c r="B11" s="3">
        <v>3.8</v>
      </c>
      <c r="C11" s="3">
        <v>3.08</v>
      </c>
      <c r="D11" s="3">
        <f t="shared" si="0"/>
        <v>0.81052631578947376</v>
      </c>
    </row>
    <row r="12" spans="1:4" x14ac:dyDescent="0.35">
      <c r="A12" s="3">
        <v>11000</v>
      </c>
      <c r="B12" s="3">
        <v>3.8</v>
      </c>
      <c r="C12" s="3">
        <v>3.06</v>
      </c>
      <c r="D12" s="3">
        <f t="shared" si="0"/>
        <v>0.8052631578947369</v>
      </c>
    </row>
    <row r="13" spans="1:4" x14ac:dyDescent="0.35">
      <c r="A13" s="3">
        <v>12000</v>
      </c>
      <c r="B13" s="3">
        <v>3.85</v>
      </c>
      <c r="C13" s="3">
        <v>3.02</v>
      </c>
      <c r="D13" s="3">
        <f>C13/B13</f>
        <v>0.78441558441558445</v>
      </c>
    </row>
    <row r="14" spans="1:4" x14ac:dyDescent="0.35">
      <c r="A14" s="3">
        <v>13000</v>
      </c>
      <c r="B14" s="3">
        <v>3.9</v>
      </c>
      <c r="C14" s="3">
        <v>2.99</v>
      </c>
      <c r="D14" s="3">
        <f t="shared" si="0"/>
        <v>0.76666666666666672</v>
      </c>
    </row>
    <row r="15" spans="1:4" x14ac:dyDescent="0.35">
      <c r="A15" s="3">
        <v>14000</v>
      </c>
      <c r="B15" s="3">
        <v>3.9</v>
      </c>
      <c r="C15" s="3">
        <v>2.95</v>
      </c>
      <c r="D15" s="3">
        <f t="shared" si="0"/>
        <v>0.7564102564102565</v>
      </c>
    </row>
    <row r="16" spans="1:4" x14ac:dyDescent="0.35">
      <c r="A16" s="3">
        <v>15000</v>
      </c>
      <c r="B16" s="3">
        <v>3.9</v>
      </c>
      <c r="C16" s="3">
        <v>2.91</v>
      </c>
      <c r="D16" s="3">
        <f t="shared" si="0"/>
        <v>0.74615384615384617</v>
      </c>
    </row>
    <row r="17" spans="1:4" x14ac:dyDescent="0.35">
      <c r="A17" s="3">
        <v>16000</v>
      </c>
      <c r="B17" s="3">
        <v>3.95</v>
      </c>
      <c r="C17" s="3">
        <v>2.87</v>
      </c>
      <c r="D17" s="3">
        <f t="shared" si="0"/>
        <v>0.72658227848101264</v>
      </c>
    </row>
    <row r="18" spans="1:4" x14ac:dyDescent="0.35">
      <c r="A18" s="3">
        <v>17000</v>
      </c>
      <c r="B18" s="3">
        <v>4</v>
      </c>
      <c r="C18" s="3">
        <v>2.85</v>
      </c>
      <c r="D18" s="3">
        <f t="shared" si="0"/>
        <v>0.71250000000000002</v>
      </c>
    </row>
    <row r="19" spans="1:4" x14ac:dyDescent="0.35">
      <c r="A19" s="3">
        <v>20000</v>
      </c>
      <c r="B19" s="3">
        <v>4.0999999999999996</v>
      </c>
      <c r="C19" s="3">
        <v>2.69</v>
      </c>
      <c r="D19" s="3">
        <f t="shared" si="0"/>
        <v>0.65609756097560978</v>
      </c>
    </row>
    <row r="20" spans="1:4" x14ac:dyDescent="0.35">
      <c r="A20" s="3">
        <v>25000</v>
      </c>
      <c r="B20" s="3">
        <v>4.3</v>
      </c>
      <c r="C20" s="3">
        <v>2.5299999999999998</v>
      </c>
      <c r="D20" s="3">
        <f t="shared" si="0"/>
        <v>0.58837209302325577</v>
      </c>
    </row>
    <row r="21" spans="1:4" x14ac:dyDescent="0.35">
      <c r="A21" s="3">
        <v>30000</v>
      </c>
      <c r="B21" s="3">
        <v>4.4000000000000004</v>
      </c>
      <c r="C21" s="3">
        <v>2.29</v>
      </c>
      <c r="D21" s="3">
        <f t="shared" si="0"/>
        <v>0.52045454545454539</v>
      </c>
    </row>
    <row r="22" spans="1:4" x14ac:dyDescent="0.35">
      <c r="A22" s="3">
        <v>35000</v>
      </c>
      <c r="B22" s="3">
        <v>4.5999999999999996</v>
      </c>
      <c r="C22" s="3">
        <v>2.13</v>
      </c>
      <c r="D22" s="3">
        <f t="shared" si="0"/>
        <v>0.46304347826086956</v>
      </c>
    </row>
    <row r="23" spans="1:4" x14ac:dyDescent="0.35">
      <c r="A23" s="3">
        <v>40000</v>
      </c>
      <c r="B23" s="3">
        <v>4.7</v>
      </c>
      <c r="C23" s="3">
        <v>1.97</v>
      </c>
      <c r="D23" s="3">
        <f t="shared" si="0"/>
        <v>0.41914893617021276</v>
      </c>
    </row>
    <row r="24" spans="1:4" x14ac:dyDescent="0.35">
      <c r="A24" s="3">
        <v>500</v>
      </c>
      <c r="B24" s="3">
        <v>4.75</v>
      </c>
      <c r="C24" s="3">
        <v>1.59</v>
      </c>
      <c r="D24" s="3">
        <f t="shared" si="0"/>
        <v>0.33473684210526317</v>
      </c>
    </row>
    <row r="25" spans="1:4" x14ac:dyDescent="0.35">
      <c r="A25" s="3">
        <v>1500</v>
      </c>
      <c r="B25" s="3">
        <v>4.0999999999999996</v>
      </c>
      <c r="C25" s="3">
        <v>2.77</v>
      </c>
      <c r="D25" s="3">
        <f t="shared" si="0"/>
        <v>0.67560975609756102</v>
      </c>
    </row>
    <row r="26" spans="1:4" x14ac:dyDescent="0.35">
      <c r="D26" s="2"/>
    </row>
    <row r="27" spans="1:4" x14ac:dyDescent="0.35">
      <c r="D27" s="2"/>
    </row>
    <row r="28" spans="1:4" x14ac:dyDescent="0.35">
      <c r="D28" s="2"/>
    </row>
    <row r="29" spans="1:4" x14ac:dyDescent="0.35">
      <c r="D29" s="2"/>
    </row>
    <row r="30" spans="1:4" x14ac:dyDescent="0.35">
      <c r="D30" s="2"/>
    </row>
    <row r="31" spans="1:4" x14ac:dyDescent="0.35">
      <c r="D31" s="2"/>
    </row>
    <row r="32" spans="1:4" x14ac:dyDescent="0.35">
      <c r="D32" s="2"/>
    </row>
    <row r="33" spans="4:4" x14ac:dyDescent="0.35">
      <c r="D33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1" sqref="F11"/>
    </sheetView>
  </sheetViews>
  <sheetFormatPr defaultRowHeight="14.5" x14ac:dyDescent="0.35"/>
  <cols>
    <col min="2" max="2" width="11.81640625" bestFit="1" customWidth="1"/>
    <col min="3" max="3" width="12.08984375" bestFit="1" customWidth="1"/>
    <col min="4" max="4" width="8.36328125" bestFit="1" customWidth="1"/>
    <col min="6" max="6" width="26" customWidth="1"/>
  </cols>
  <sheetData>
    <row r="1" spans="1:8" x14ac:dyDescent="0.35">
      <c r="A1" t="s">
        <v>0</v>
      </c>
      <c r="B1" s="1">
        <v>0.01</v>
      </c>
      <c r="C1" t="s">
        <v>27</v>
      </c>
      <c r="D1" s="1">
        <f>0.2*B1</f>
        <v>2E-3</v>
      </c>
      <c r="G1" t="s">
        <v>4</v>
      </c>
      <c r="H1">
        <v>5</v>
      </c>
    </row>
    <row r="2" spans="1:8" x14ac:dyDescent="0.35">
      <c r="A2" t="s">
        <v>1</v>
      </c>
      <c r="B2" s="1">
        <v>9.9999999999999995E-8</v>
      </c>
      <c r="C2" t="s">
        <v>28</v>
      </c>
      <c r="D2" s="1">
        <f>0.1*B2</f>
        <v>1E-8</v>
      </c>
    </row>
    <row r="3" spans="1:8" x14ac:dyDescent="0.35">
      <c r="A3" t="s">
        <v>11</v>
      </c>
      <c r="B3" s="1">
        <v>2195</v>
      </c>
      <c r="C3" t="s">
        <v>25</v>
      </c>
      <c r="D3">
        <v>5</v>
      </c>
    </row>
    <row r="4" spans="1:8" x14ac:dyDescent="0.35">
      <c r="A4" t="s">
        <v>2</v>
      </c>
      <c r="B4" s="1">
        <f>1/(SQRT(B2*B1)*2*PI())</f>
        <v>5032.9212104487033</v>
      </c>
      <c r="C4" t="s">
        <v>5</v>
      </c>
      <c r="D4" s="1">
        <f>SQRT(1/(2*PI()))*SQRT((D1/(2*(SQRT(B1*B2))))^2+(D2*SQRT(B1)/(2*B2^1.5))^2)</f>
        <v>14.104739588693906</v>
      </c>
    </row>
    <row r="5" spans="1:8" x14ac:dyDescent="0.35">
      <c r="A5" t="s">
        <v>3</v>
      </c>
      <c r="B5" s="1">
        <v>5340</v>
      </c>
      <c r="C5" t="s">
        <v>6</v>
      </c>
      <c r="D5" s="1">
        <v>50</v>
      </c>
    </row>
    <row r="7" spans="1:8" x14ac:dyDescent="0.35">
      <c r="A7" t="s">
        <v>7</v>
      </c>
      <c r="B7">
        <f>ABS(B5-B4)/(D4^2+D5^2)</f>
        <v>0.11377739815617381</v>
      </c>
    </row>
    <row r="8" spans="1:8" x14ac:dyDescent="0.35">
      <c r="B8" t="s">
        <v>8</v>
      </c>
      <c r="C8" t="s">
        <v>9</v>
      </c>
    </row>
    <row r="9" spans="1:8" x14ac:dyDescent="0.35">
      <c r="A9" t="s">
        <v>14</v>
      </c>
      <c r="B9">
        <v>4.22</v>
      </c>
      <c r="C9">
        <v>5.0000000000000001E-3</v>
      </c>
    </row>
    <row r="10" spans="1:8" x14ac:dyDescent="0.35">
      <c r="A10" t="s">
        <v>13</v>
      </c>
      <c r="B10">
        <v>3.22</v>
      </c>
      <c r="C10">
        <v>5.0000000000000001E-3</v>
      </c>
    </row>
    <row r="11" spans="1:8" x14ac:dyDescent="0.35">
      <c r="F11" s="1"/>
    </row>
    <row r="12" spans="1:8" x14ac:dyDescent="0.35">
      <c r="A12" t="s">
        <v>10</v>
      </c>
      <c r="B12" s="1">
        <f>B9/B3</f>
        <v>1.9225512528473804E-3</v>
      </c>
    </row>
    <row r="13" spans="1:8" x14ac:dyDescent="0.35">
      <c r="A13" t="s">
        <v>12</v>
      </c>
      <c r="B13" s="1">
        <f>B9/B12</f>
        <v>2195</v>
      </c>
    </row>
    <row r="15" spans="1:8" ht="83" customHeight="1" x14ac:dyDescent="1">
      <c r="A15" s="4" t="s">
        <v>29</v>
      </c>
    </row>
    <row r="19" spans="1:3" x14ac:dyDescent="0.35">
      <c r="A19" t="s">
        <v>16</v>
      </c>
      <c r="B19" s="1">
        <f>(1/B13)*SQRT(B1/B2)</f>
        <v>0.14406731936985784</v>
      </c>
    </row>
    <row r="20" spans="1:3" x14ac:dyDescent="0.35">
      <c r="A20" t="s">
        <v>17</v>
      </c>
      <c r="B20" s="1">
        <f>B5/B19</f>
        <v>37066.005138131623</v>
      </c>
    </row>
    <row r="22" spans="1:3" x14ac:dyDescent="0.35">
      <c r="B22" s="1">
        <f>B5-B20/2</f>
        <v>-13193.002569065811</v>
      </c>
      <c r="C22" s="1">
        <f>B5+B20/2</f>
        <v>23873.002569065811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D18" workbookViewId="0">
      <selection activeCell="G24" sqref="G24"/>
    </sheetView>
  </sheetViews>
  <sheetFormatPr defaultRowHeight="14.5" x14ac:dyDescent="0.35"/>
  <sheetData>
    <row r="1" spans="1:4" x14ac:dyDescent="0.35">
      <c r="A1" t="s">
        <v>20</v>
      </c>
      <c r="B1" t="s">
        <v>19</v>
      </c>
      <c r="C1" t="s">
        <v>18</v>
      </c>
      <c r="D1" t="s">
        <v>15</v>
      </c>
    </row>
    <row r="2" spans="1:4" x14ac:dyDescent="0.35">
      <c r="A2">
        <v>3000</v>
      </c>
      <c r="B2" s="3">
        <v>4.8</v>
      </c>
      <c r="C2" s="3">
        <v>2.29</v>
      </c>
      <c r="D2" s="3">
        <f t="shared" ref="D2:D34" si="0">C2/B2</f>
        <v>0.47708333333333336</v>
      </c>
    </row>
    <row r="3" spans="1:4" x14ac:dyDescent="0.35">
      <c r="A3">
        <v>3500</v>
      </c>
      <c r="B3" s="3">
        <v>4.7</v>
      </c>
      <c r="C3" s="3">
        <v>2.62</v>
      </c>
      <c r="D3" s="3">
        <f t="shared" si="0"/>
        <v>0.55744680851063833</v>
      </c>
    </row>
    <row r="4" spans="1:4" x14ac:dyDescent="0.35">
      <c r="A4">
        <v>4000</v>
      </c>
      <c r="B4" s="3">
        <v>4.5999999999999996</v>
      </c>
      <c r="C4" s="3">
        <v>2.93</v>
      </c>
      <c r="D4" s="3">
        <f t="shared" si="0"/>
        <v>0.63695652173913053</v>
      </c>
    </row>
    <row r="5" spans="1:4" x14ac:dyDescent="0.35">
      <c r="A5">
        <v>4500</v>
      </c>
      <c r="B5" s="3">
        <v>4.45</v>
      </c>
      <c r="C5" s="3">
        <v>3.16</v>
      </c>
      <c r="D5" s="3">
        <f t="shared" si="0"/>
        <v>0.71011235955056184</v>
      </c>
    </row>
    <row r="6" spans="1:4" x14ac:dyDescent="0.35">
      <c r="A6">
        <v>5000</v>
      </c>
      <c r="B6" s="3">
        <v>4.4000000000000004</v>
      </c>
      <c r="C6" s="3">
        <v>3.28</v>
      </c>
      <c r="D6" s="3">
        <f t="shared" si="0"/>
        <v>0.74545454545454537</v>
      </c>
    </row>
    <row r="7" spans="1:4" x14ac:dyDescent="0.35">
      <c r="A7">
        <v>5100</v>
      </c>
      <c r="B7" s="3">
        <v>4.4000000000000004</v>
      </c>
      <c r="C7" s="3">
        <v>3.3</v>
      </c>
      <c r="D7" s="3">
        <f t="shared" si="0"/>
        <v>0.74999999999999989</v>
      </c>
    </row>
    <row r="8" spans="1:4" x14ac:dyDescent="0.35">
      <c r="A8">
        <v>5200</v>
      </c>
      <c r="B8" s="3">
        <v>4.4000000000000004</v>
      </c>
      <c r="C8" s="3">
        <v>3.3</v>
      </c>
      <c r="D8" s="3">
        <f t="shared" si="0"/>
        <v>0.74999999999999989</v>
      </c>
    </row>
    <row r="9" spans="1:4" x14ac:dyDescent="0.35">
      <c r="A9">
        <v>5300</v>
      </c>
      <c r="B9" s="3">
        <v>4.4000000000000004</v>
      </c>
      <c r="C9" s="3">
        <v>3.3</v>
      </c>
      <c r="D9" s="3">
        <f t="shared" si="0"/>
        <v>0.74999999999999989</v>
      </c>
    </row>
    <row r="10" spans="1:4" x14ac:dyDescent="0.35">
      <c r="A10">
        <v>5400</v>
      </c>
      <c r="B10" s="3">
        <v>4.4000000000000004</v>
      </c>
      <c r="C10" s="3">
        <v>3.3</v>
      </c>
      <c r="D10" s="3">
        <f t="shared" si="0"/>
        <v>0.74999999999999989</v>
      </c>
    </row>
    <row r="11" spans="1:4" x14ac:dyDescent="0.35">
      <c r="A11">
        <v>5500</v>
      </c>
      <c r="B11" s="3">
        <v>4.4000000000000004</v>
      </c>
      <c r="C11" s="3">
        <v>3.3</v>
      </c>
      <c r="D11" s="3">
        <f t="shared" si="0"/>
        <v>0.74999999999999989</v>
      </c>
    </row>
    <row r="12" spans="1:4" x14ac:dyDescent="0.35">
      <c r="A12">
        <v>5600</v>
      </c>
      <c r="B12" s="3">
        <v>4.4000000000000004</v>
      </c>
      <c r="C12" s="3">
        <v>3.3</v>
      </c>
      <c r="D12" s="3">
        <f t="shared" si="0"/>
        <v>0.74999999999999989</v>
      </c>
    </row>
    <row r="13" spans="1:4" x14ac:dyDescent="0.35">
      <c r="A13">
        <v>5700</v>
      </c>
      <c r="B13" s="3">
        <v>4.4000000000000004</v>
      </c>
      <c r="C13" s="3">
        <v>3.28</v>
      </c>
      <c r="D13" s="3">
        <f t="shared" si="0"/>
        <v>0.74545454545454537</v>
      </c>
    </row>
    <row r="14" spans="1:4" x14ac:dyDescent="0.35">
      <c r="A14">
        <v>5800</v>
      </c>
      <c r="B14" s="3">
        <v>4.4000000000000004</v>
      </c>
      <c r="C14" s="3">
        <v>3.28</v>
      </c>
      <c r="D14" s="3">
        <f t="shared" si="0"/>
        <v>0.74545454545454537</v>
      </c>
    </row>
    <row r="15" spans="1:4" x14ac:dyDescent="0.35">
      <c r="A15">
        <v>5900</v>
      </c>
      <c r="B15" s="3">
        <v>4.42</v>
      </c>
      <c r="C15" s="3">
        <v>3.26</v>
      </c>
      <c r="D15" s="3">
        <f t="shared" si="0"/>
        <v>0.73755656108597278</v>
      </c>
    </row>
    <row r="16" spans="1:4" x14ac:dyDescent="0.35">
      <c r="A16">
        <v>6000</v>
      </c>
      <c r="B16" s="3">
        <v>4.4000000000000004</v>
      </c>
      <c r="C16" s="3">
        <v>3.24</v>
      </c>
      <c r="D16" s="3">
        <f t="shared" si="0"/>
        <v>0.73636363636363633</v>
      </c>
    </row>
    <row r="17" spans="1:4" x14ac:dyDescent="0.35">
      <c r="A17">
        <v>6500</v>
      </c>
      <c r="B17" s="3">
        <v>4.5</v>
      </c>
      <c r="C17" s="3">
        <v>3.14</v>
      </c>
      <c r="D17" s="3">
        <f t="shared" si="0"/>
        <v>0.69777777777777783</v>
      </c>
    </row>
    <row r="18" spans="1:4" x14ac:dyDescent="0.35">
      <c r="A18">
        <v>7000</v>
      </c>
      <c r="B18" s="3">
        <v>4.5999999999999996</v>
      </c>
      <c r="C18" s="3">
        <v>2.99</v>
      </c>
      <c r="D18" s="3">
        <f t="shared" si="0"/>
        <v>0.65000000000000013</v>
      </c>
    </row>
    <row r="19" spans="1:4" x14ac:dyDescent="0.35">
      <c r="A19">
        <v>7500</v>
      </c>
      <c r="B19" s="3">
        <v>4.67</v>
      </c>
      <c r="C19" s="3">
        <v>2.85</v>
      </c>
      <c r="D19" s="3">
        <f t="shared" si="0"/>
        <v>0.61027837259100648</v>
      </c>
    </row>
    <row r="20" spans="1:4" x14ac:dyDescent="0.35">
      <c r="A20">
        <v>8000</v>
      </c>
      <c r="B20" s="3">
        <v>4.7</v>
      </c>
      <c r="C20" s="3">
        <v>2.69</v>
      </c>
      <c r="D20" s="3">
        <f t="shared" si="0"/>
        <v>0.57234042553191489</v>
      </c>
    </row>
    <row r="21" spans="1:4" x14ac:dyDescent="0.35">
      <c r="A21">
        <v>8500</v>
      </c>
      <c r="B21" s="3">
        <v>4.7</v>
      </c>
      <c r="C21" s="3">
        <v>2.5299999999999998</v>
      </c>
      <c r="D21" s="3">
        <f t="shared" si="0"/>
        <v>0.53829787234042548</v>
      </c>
    </row>
    <row r="22" spans="1:4" x14ac:dyDescent="0.35">
      <c r="A22">
        <v>9000</v>
      </c>
      <c r="B22" s="3">
        <v>4.75</v>
      </c>
      <c r="C22" s="3">
        <v>2.41</v>
      </c>
      <c r="D22" s="3">
        <f t="shared" si="0"/>
        <v>0.50736842105263158</v>
      </c>
    </row>
    <row r="23" spans="1:4" x14ac:dyDescent="0.35">
      <c r="A23">
        <v>9500</v>
      </c>
      <c r="B23" s="3">
        <v>4.8</v>
      </c>
      <c r="C23" s="3">
        <v>2.29</v>
      </c>
      <c r="D23" s="3">
        <f t="shared" si="0"/>
        <v>0.47708333333333336</v>
      </c>
    </row>
    <row r="24" spans="1:4" x14ac:dyDescent="0.35">
      <c r="A24">
        <v>10000</v>
      </c>
      <c r="B24" s="3">
        <v>4.8499999999999996</v>
      </c>
      <c r="C24" s="3">
        <v>2.19</v>
      </c>
      <c r="D24" s="3">
        <f t="shared" si="0"/>
        <v>0.45154639175257733</v>
      </c>
    </row>
    <row r="25" spans="1:4" x14ac:dyDescent="0.35">
      <c r="A25">
        <v>500</v>
      </c>
      <c r="B25" s="3">
        <v>5.0999999999999996</v>
      </c>
      <c r="C25" s="3">
        <v>0.36</v>
      </c>
      <c r="D25" s="3">
        <f t="shared" si="0"/>
        <v>7.0588235294117646E-2</v>
      </c>
    </row>
    <row r="26" spans="1:4" x14ac:dyDescent="0.35">
      <c r="A26">
        <v>1000</v>
      </c>
      <c r="B26" s="3">
        <v>5.0999999999999996</v>
      </c>
      <c r="C26" s="3">
        <v>0.71499999999999997</v>
      </c>
      <c r="D26" s="3">
        <f t="shared" si="0"/>
        <v>0.14019607843137255</v>
      </c>
    </row>
    <row r="27" spans="1:4" x14ac:dyDescent="0.35">
      <c r="A27">
        <v>1500</v>
      </c>
      <c r="B27" s="3">
        <v>5.0999999999999996</v>
      </c>
      <c r="C27" s="3">
        <v>1.0900000000000001</v>
      </c>
      <c r="D27" s="3">
        <f t="shared" si="0"/>
        <v>0.21372549019607845</v>
      </c>
    </row>
    <row r="28" spans="1:4" x14ac:dyDescent="0.35">
      <c r="A28">
        <v>2000</v>
      </c>
      <c r="B28" s="3">
        <v>5.05</v>
      </c>
      <c r="C28" s="3">
        <v>1.46</v>
      </c>
      <c r="D28" s="3">
        <f t="shared" si="0"/>
        <v>0.28910891089108909</v>
      </c>
    </row>
    <row r="29" spans="1:4" x14ac:dyDescent="0.35">
      <c r="A29">
        <v>2500</v>
      </c>
      <c r="B29" s="3">
        <v>4.9000000000000004</v>
      </c>
      <c r="C29" s="3">
        <v>1.85</v>
      </c>
      <c r="D29" s="3">
        <f t="shared" si="0"/>
        <v>0.37755102040816324</v>
      </c>
    </row>
    <row r="30" spans="1:4" x14ac:dyDescent="0.35">
      <c r="A30">
        <v>11000</v>
      </c>
      <c r="B30" s="3">
        <v>4.9000000000000004</v>
      </c>
      <c r="C30" s="3">
        <v>1.97</v>
      </c>
      <c r="D30" s="3">
        <f t="shared" si="0"/>
        <v>0.4020408163265306</v>
      </c>
    </row>
    <row r="31" spans="1:4" x14ac:dyDescent="0.35">
      <c r="A31">
        <v>12000</v>
      </c>
      <c r="B31" s="3">
        <v>4.95</v>
      </c>
      <c r="C31" s="3">
        <v>1.81</v>
      </c>
      <c r="D31" s="3">
        <f t="shared" si="0"/>
        <v>0.36565656565656568</v>
      </c>
    </row>
    <row r="32" spans="1:4" x14ac:dyDescent="0.35">
      <c r="A32">
        <v>13000</v>
      </c>
      <c r="B32" s="3">
        <v>5</v>
      </c>
      <c r="C32" s="3">
        <v>1.65</v>
      </c>
      <c r="D32" s="3">
        <f t="shared" si="0"/>
        <v>0.32999999999999996</v>
      </c>
    </row>
    <row r="33" spans="1:4" x14ac:dyDescent="0.35">
      <c r="A33">
        <v>14000</v>
      </c>
      <c r="B33" s="3">
        <v>5.05</v>
      </c>
      <c r="C33" s="3">
        <v>1.53</v>
      </c>
      <c r="D33" s="3">
        <f t="shared" si="0"/>
        <v>0.30297029702970296</v>
      </c>
    </row>
    <row r="34" spans="1:4" x14ac:dyDescent="0.35">
      <c r="A34">
        <v>15000</v>
      </c>
      <c r="B34" s="3">
        <v>5.0999999999999996</v>
      </c>
      <c r="C34" s="3">
        <v>1.41</v>
      </c>
      <c r="D34" s="3">
        <f t="shared" si="0"/>
        <v>0.27647058823529413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0" zoomScale="115" zoomScaleNormal="115" workbookViewId="0">
      <selection activeCell="B16" sqref="B16"/>
    </sheetView>
  </sheetViews>
  <sheetFormatPr defaultRowHeight="14.5" x14ac:dyDescent="0.35"/>
  <sheetData>
    <row r="1" spans="1:3" x14ac:dyDescent="0.35">
      <c r="A1" t="s">
        <v>20</v>
      </c>
      <c r="B1" t="s">
        <v>21</v>
      </c>
      <c r="C1" t="s">
        <v>22</v>
      </c>
    </row>
    <row r="2" spans="1:3" x14ac:dyDescent="0.35">
      <c r="A2">
        <v>5000</v>
      </c>
      <c r="B2">
        <v>4.8499999999999996</v>
      </c>
      <c r="C2">
        <v>1.25</v>
      </c>
    </row>
    <row r="3" spans="1:3" x14ac:dyDescent="0.35">
      <c r="A3">
        <v>5200</v>
      </c>
      <c r="B3">
        <v>4.7</v>
      </c>
      <c r="C3">
        <v>1.1299999999999999</v>
      </c>
    </row>
    <row r="4" spans="1:3" x14ac:dyDescent="0.35">
      <c r="A4">
        <v>5400</v>
      </c>
      <c r="B4">
        <v>4.5999999999999996</v>
      </c>
      <c r="C4">
        <v>1.1299999999999999</v>
      </c>
    </row>
    <row r="5" spans="1:3" x14ac:dyDescent="0.35">
      <c r="A5">
        <v>5600</v>
      </c>
      <c r="B5">
        <v>4.4000000000000004</v>
      </c>
      <c r="C5">
        <v>1.21</v>
      </c>
    </row>
    <row r="6" spans="1:3" x14ac:dyDescent="0.35">
      <c r="A6">
        <v>5800</v>
      </c>
      <c r="B6">
        <v>4.25</v>
      </c>
      <c r="C6">
        <v>1.31</v>
      </c>
    </row>
    <row r="7" spans="1:3" x14ac:dyDescent="0.35">
      <c r="A7">
        <v>6000</v>
      </c>
      <c r="B7">
        <v>4.0999999999999996</v>
      </c>
      <c r="C7">
        <v>1.53</v>
      </c>
    </row>
    <row r="8" spans="1:3" x14ac:dyDescent="0.35">
      <c r="A8">
        <v>4500</v>
      </c>
      <c r="B8">
        <v>5.15</v>
      </c>
      <c r="C8">
        <v>1.82</v>
      </c>
    </row>
    <row r="9" spans="1:3" x14ac:dyDescent="0.35">
      <c r="A9">
        <v>4000</v>
      </c>
      <c r="B9">
        <v>5.4</v>
      </c>
      <c r="C9">
        <v>2.5299999999999998</v>
      </c>
    </row>
    <row r="10" spans="1:3" x14ac:dyDescent="0.35">
      <c r="A10">
        <v>3500</v>
      </c>
      <c r="B10">
        <v>5.45</v>
      </c>
      <c r="C10">
        <v>3.2</v>
      </c>
    </row>
    <row r="11" spans="1:3" x14ac:dyDescent="0.35">
      <c r="A11">
        <v>3000</v>
      </c>
      <c r="B11">
        <v>5.45</v>
      </c>
      <c r="C11">
        <v>3.76</v>
      </c>
    </row>
    <row r="12" spans="1:3" x14ac:dyDescent="0.35">
      <c r="A12">
        <v>6500</v>
      </c>
      <c r="B12">
        <v>3.65</v>
      </c>
      <c r="C12">
        <v>2.0099999999999998</v>
      </c>
    </row>
    <row r="13" spans="1:3" x14ac:dyDescent="0.35">
      <c r="A13">
        <v>7000</v>
      </c>
      <c r="B13">
        <v>3.25</v>
      </c>
      <c r="C13">
        <v>2.44</v>
      </c>
    </row>
    <row r="14" spans="1:3" x14ac:dyDescent="0.35">
      <c r="A14">
        <v>7500</v>
      </c>
      <c r="B14">
        <v>2.95</v>
      </c>
      <c r="C14">
        <v>2.81</v>
      </c>
    </row>
    <row r="15" spans="1:3" x14ac:dyDescent="0.35">
      <c r="A15">
        <v>8000</v>
      </c>
      <c r="B15">
        <v>2.65</v>
      </c>
      <c r="C15">
        <v>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5.1</vt:lpstr>
      <vt:lpstr>5.2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2016-05-02T22:50:26Z</dcterms:modified>
</cp:coreProperties>
</file>