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0"/>
  </bookViews>
  <sheets>
    <sheet name="Values" sheetId="2" r:id="rId1"/>
    <sheet name="RC" sheetId="1" r:id="rId2"/>
    <sheet name="RL" sheetId="3" r:id="rId3"/>
  </sheets>
  <calcPr calcId="171027"/>
</workbook>
</file>

<file path=xl/calcChain.xml><?xml version="1.0" encoding="utf-8"?>
<calcChain xmlns="http://schemas.openxmlformats.org/spreadsheetml/2006/main">
  <c r="L16" i="2" l="1"/>
  <c r="L15" i="2"/>
  <c r="L14" i="2"/>
  <c r="H16" i="2"/>
  <c r="H15" i="2"/>
  <c r="H14" i="2"/>
  <c r="T27" i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P50" i="1" s="1"/>
  <c r="S8" i="1" s="1"/>
  <c r="H48" i="1"/>
  <c r="I49" i="1" s="1"/>
  <c r="S31" i="1" s="1"/>
  <c r="U31" i="1" s="1"/>
  <c r="L42" i="1"/>
  <c r="O42" i="1" s="1"/>
  <c r="H41" i="1"/>
  <c r="L40" i="1"/>
  <c r="O40" i="1" s="1"/>
  <c r="P41" i="1" s="1"/>
  <c r="S7" i="1" s="1"/>
  <c r="H39" i="1"/>
  <c r="I40" i="1" s="1"/>
  <c r="S30" i="1" s="1"/>
  <c r="U30" i="1" s="1"/>
  <c r="L33" i="1"/>
  <c r="O33" i="1" s="1"/>
  <c r="H32" i="1"/>
  <c r="L31" i="1"/>
  <c r="O31" i="1" s="1"/>
  <c r="P32" i="1" s="1"/>
  <c r="S6" i="1" s="1"/>
  <c r="H30" i="1"/>
  <c r="I31" i="1" s="1"/>
  <c r="S29" i="1" s="1"/>
  <c r="U29" i="1" s="1"/>
  <c r="L24" i="1"/>
  <c r="O24" i="1" s="1"/>
  <c r="H23" i="1"/>
  <c r="L22" i="1"/>
  <c r="O22" i="1" s="1"/>
  <c r="P23" i="1" s="1"/>
  <c r="S5" i="1" s="1"/>
  <c r="H21" i="1"/>
  <c r="I22" i="1" s="1"/>
  <c r="S28" i="1" s="1"/>
  <c r="U28" i="1" s="1"/>
  <c r="L15" i="1"/>
  <c r="O15" i="1" s="1"/>
  <c r="H14" i="1"/>
  <c r="L13" i="1"/>
  <c r="O13" i="1" s="1"/>
  <c r="P14" i="1" s="1"/>
  <c r="S4" i="1" s="1"/>
  <c r="H12" i="1"/>
  <c r="I13" i="1" s="1"/>
  <c r="S27" i="1" s="1"/>
  <c r="U27" i="1" s="1"/>
  <c r="L6" i="1"/>
  <c r="O6" i="1" s="1"/>
  <c r="L4" i="1"/>
  <c r="O4" i="1" s="1"/>
  <c r="P5" i="1" s="1"/>
  <c r="S3" i="1" s="1"/>
  <c r="H5" i="1"/>
  <c r="H3" i="1"/>
  <c r="I4" i="1" s="1"/>
  <c r="S26" i="1" s="1"/>
  <c r="U26" i="1" s="1"/>
  <c r="Y29" i="1" s="1" a="1"/>
  <c r="Y29" i="1" l="1"/>
  <c r="X32" i="1" s="1"/>
  <c r="Y30" i="1"/>
  <c r="X33" i="1" s="1"/>
  <c r="X4" i="1" a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AH6" i="3" l="1" a="1"/>
  <c r="AE32" i="3" a="1"/>
  <c r="X4" i="1"/>
  <c r="W7" i="1" s="1"/>
  <c r="X5" i="1"/>
  <c r="W8" i="1" s="1"/>
  <c r="AE32" i="3" l="1"/>
  <c r="AD34" i="3" s="1"/>
  <c r="AE33" i="3"/>
  <c r="AD35" i="3" s="1"/>
  <c r="AH6" i="3"/>
  <c r="AG9" i="3" s="1"/>
  <c r="AH7" i="3"/>
  <c r="AG10" i="3" s="1"/>
</calcChain>
</file>

<file path=xl/sharedStrings.xml><?xml version="1.0" encoding="utf-8"?>
<sst xmlns="http://schemas.openxmlformats.org/spreadsheetml/2006/main" count="348" uniqueCount="67">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</sst>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1.5629455358955597</c:v>
                </c:pt>
                <c:pt idx="1">
                  <c:v>1.9140494383701192</c:v>
                </c:pt>
                <c:pt idx="2">
                  <c:v>2.2655969134909779</c:v>
                </c:pt>
                <c:pt idx="3">
                  <c:v>2.5181301766758906</c:v>
                </c:pt>
                <c:pt idx="4">
                  <c:v>1.2466413544959245</c:v>
                </c:pt>
                <c:pt idx="5">
                  <c:v>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7" workbookViewId="0">
      <selection activeCell="A21" sqref="A21"/>
    </sheetView>
  </sheetViews>
  <sheetFormatPr defaultRowHeight="14.5" x14ac:dyDescent="0.35"/>
  <cols>
    <col min="7" max="7" width="12" bestFit="1" customWidth="1"/>
    <col min="8" max="8" width="11.36328125" customWidth="1"/>
    <col min="9" max="9" width="13.90625" bestFit="1" customWidth="1"/>
    <col min="11" max="11" width="12" bestFit="1" customWidth="1"/>
    <col min="12" max="12" width="13.26953125" customWidth="1"/>
    <col min="13" max="13" width="13.6328125" bestFit="1" customWidth="1"/>
  </cols>
  <sheetData>
    <row r="1" spans="1:13" x14ac:dyDescent="0.35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35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35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35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35">
      <c r="G8" t="s">
        <v>57</v>
      </c>
      <c r="H8">
        <v>2.2902282688310729E-6</v>
      </c>
      <c r="I8" t="s">
        <v>54</v>
      </c>
      <c r="K8" t="s">
        <v>60</v>
      </c>
      <c r="L8">
        <v>1.75021537170548E-2</v>
      </c>
      <c r="M8" t="s">
        <v>52</v>
      </c>
    </row>
    <row r="9" spans="1:13" x14ac:dyDescent="0.35">
      <c r="G9" t="s">
        <v>50</v>
      </c>
      <c r="H9">
        <v>2.3783026063257521E-7</v>
      </c>
      <c r="K9" t="s">
        <v>51</v>
      </c>
      <c r="L9">
        <v>1.1639432906807199E-3</v>
      </c>
    </row>
    <row r="11" spans="1:13" x14ac:dyDescent="0.35">
      <c r="G11" t="s">
        <v>58</v>
      </c>
      <c r="H11">
        <v>2.3364373181542564E-6</v>
      </c>
      <c r="I11" t="s">
        <v>55</v>
      </c>
      <c r="K11" t="s">
        <v>61</v>
      </c>
      <c r="L11">
        <v>7.2762688408420069E-3</v>
      </c>
      <c r="M11" t="s">
        <v>53</v>
      </c>
    </row>
    <row r="12" spans="1:13" x14ac:dyDescent="0.35">
      <c r="G12" t="s">
        <v>50</v>
      </c>
      <c r="H12">
        <v>4.7866331241200509E-8</v>
      </c>
      <c r="K12" t="s">
        <v>51</v>
      </c>
      <c r="L12">
        <v>9.8076304224935256E-5</v>
      </c>
    </row>
    <row r="14" spans="1:13" x14ac:dyDescent="0.35">
      <c r="G14" s="3" t="s">
        <v>62</v>
      </c>
      <c r="H14" s="3">
        <f>(ABS(H11-H8)/(SQRT(H9^2+H12^2)))</f>
        <v>0.19047478718292762</v>
      </c>
      <c r="K14" s="2" t="s">
        <v>62</v>
      </c>
      <c r="L14" s="2">
        <f>ABS(L8-L11)/(SQRT(L9^2+L12^2))</f>
        <v>8.7545284423926564</v>
      </c>
    </row>
    <row r="15" spans="1:13" x14ac:dyDescent="0.35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35">
      <c r="G16" s="3" t="s">
        <v>64</v>
      </c>
      <c r="H16" s="3">
        <f>(ABS(G2-H11)/SQRT(H12^2+H2^2))</f>
        <v>6.9906486908587242</v>
      </c>
      <c r="K16" s="2" t="s">
        <v>66</v>
      </c>
      <c r="L16" s="4">
        <f>ABS(K2-L11)/SQRT(L12^2+L2^2)</f>
        <v>15.658019523863427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P1" workbookViewId="0">
      <selection activeCell="V7" sqref="V7:W8"/>
    </sheetView>
  </sheetViews>
  <sheetFormatPr defaultRowHeight="14.5" x14ac:dyDescent="0.35"/>
  <cols>
    <col min="23" max="24" width="11.81640625" bestFit="1" customWidth="1"/>
    <col min="26" max="26" width="11.81640625" bestFit="1" customWidth="1"/>
    <col min="27" max="27" width="11.90625" bestFit="1" customWidth="1"/>
  </cols>
  <sheetData>
    <row r="1" spans="1:24" x14ac:dyDescent="0.35">
      <c r="A1" t="s">
        <v>28</v>
      </c>
    </row>
    <row r="2" spans="1:24" x14ac:dyDescent="0.35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35">
      <c r="G3" t="s">
        <v>18</v>
      </c>
      <c r="H3" s="1">
        <f>D4/C5</f>
        <v>0.58333333333333337</v>
      </c>
      <c r="R3">
        <v>500</v>
      </c>
      <c r="S3">
        <f>P5</f>
        <v>1.5629455358955597</v>
      </c>
      <c r="U3" t="s">
        <v>48</v>
      </c>
      <c r="V3">
        <v>202</v>
      </c>
    </row>
    <row r="4" spans="1:24" x14ac:dyDescent="0.35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</f>
        <v>1.9140494383701192</v>
      </c>
      <c r="U4" t="s">
        <v>47</v>
      </c>
      <c r="V4">
        <v>220</v>
      </c>
      <c r="X4">
        <f t="array" ref="X4:X5">LINEST(S3:S8,R3:R8,,TRUE)</f>
        <v>3.2296590982860383E-3</v>
      </c>
    </row>
    <row r="5" spans="1:24" x14ac:dyDescent="0.35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</f>
        <v>2.2655969134909779</v>
      </c>
      <c r="X5">
        <v>6.6165666415926499E-5</v>
      </c>
    </row>
    <row r="6" spans="1:2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</f>
        <v>2.5181301766758906</v>
      </c>
    </row>
    <row r="7" spans="1:24" x14ac:dyDescent="0.35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</f>
        <v>1.2466413544959245</v>
      </c>
      <c r="V7" t="s">
        <v>49</v>
      </c>
      <c r="W7">
        <f>X4/(2*PI()*V4)</f>
        <v>2.3364373181542564E-6</v>
      </c>
    </row>
    <row r="8" spans="1:24" x14ac:dyDescent="0.35">
      <c r="R8">
        <v>300</v>
      </c>
      <c r="S8">
        <f>P50</f>
        <v>0.93896292376760759</v>
      </c>
      <c r="V8" t="s">
        <v>50</v>
      </c>
      <c r="W8">
        <f>X5/(2*PI()*V4)</f>
        <v>4.7866331241200509E-8</v>
      </c>
    </row>
    <row r="10" spans="1:24" x14ac:dyDescent="0.35">
      <c r="A10" t="s">
        <v>23</v>
      </c>
      <c r="H10" s="1"/>
    </row>
    <row r="11" spans="1:24" x14ac:dyDescent="0.35">
      <c r="A11" t="s">
        <v>6</v>
      </c>
      <c r="B11" t="s">
        <v>10</v>
      </c>
      <c r="C11" t="s">
        <v>15</v>
      </c>
      <c r="D11" t="s">
        <v>16</v>
      </c>
    </row>
    <row r="12" spans="1:24" x14ac:dyDescent="0.35">
      <c r="G12" t="s">
        <v>18</v>
      </c>
      <c r="H12" s="1">
        <f>D13/C14</f>
        <v>0.50460526315789478</v>
      </c>
    </row>
    <row r="13" spans="1:24" x14ac:dyDescent="0.35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35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35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35">
      <c r="A16" t="s">
        <v>9</v>
      </c>
      <c r="B16" t="s">
        <v>14</v>
      </c>
      <c r="C16" s="1">
        <v>1.3625</v>
      </c>
      <c r="D16">
        <v>0</v>
      </c>
    </row>
    <row r="19" spans="1:25" x14ac:dyDescent="0.35">
      <c r="A19" t="s">
        <v>24</v>
      </c>
      <c r="H19" s="1"/>
    </row>
    <row r="20" spans="1:25" x14ac:dyDescent="0.35">
      <c r="A20" t="s">
        <v>6</v>
      </c>
      <c r="B20" t="s">
        <v>10</v>
      </c>
      <c r="C20" t="s">
        <v>15</v>
      </c>
      <c r="D20" t="s">
        <v>16</v>
      </c>
    </row>
    <row r="21" spans="1:25" x14ac:dyDescent="0.35">
      <c r="G21" t="s">
        <v>18</v>
      </c>
      <c r="H21" s="1">
        <f>D22/C23</f>
        <v>0.44683544303797462</v>
      </c>
    </row>
    <row r="22" spans="1:25" x14ac:dyDescent="0.35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35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35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35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35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35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35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35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35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35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35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35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35">
      <c r="A34" t="s">
        <v>9</v>
      </c>
      <c r="B34" t="s">
        <v>14</v>
      </c>
      <c r="C34" s="1">
        <v>1.53125</v>
      </c>
      <c r="D34">
        <v>0</v>
      </c>
    </row>
    <row r="37" spans="1:24" x14ac:dyDescent="0.35">
      <c r="A37" t="s">
        <v>26</v>
      </c>
      <c r="H37" s="1"/>
    </row>
    <row r="38" spans="1:24" x14ac:dyDescent="0.35">
      <c r="A38" t="s">
        <v>6</v>
      </c>
      <c r="B38" t="s">
        <v>10</v>
      </c>
      <c r="C38" t="s">
        <v>15</v>
      </c>
      <c r="D38" t="s">
        <v>16</v>
      </c>
    </row>
    <row r="39" spans="1:24" x14ac:dyDescent="0.35">
      <c r="G39" t="s">
        <v>18</v>
      </c>
      <c r="H39" s="1">
        <f>D40/C41</f>
        <v>0.66962962962962957</v>
      </c>
    </row>
    <row r="40" spans="1:24" x14ac:dyDescent="0.35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35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35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35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35">
      <c r="A46" t="s">
        <v>27</v>
      </c>
      <c r="H46" s="1"/>
    </row>
    <row r="47" spans="1:24" x14ac:dyDescent="0.35">
      <c r="A47" t="s">
        <v>6</v>
      </c>
      <c r="B47" t="s">
        <v>10</v>
      </c>
      <c r="C47" t="s">
        <v>15</v>
      </c>
      <c r="D47" t="s">
        <v>16</v>
      </c>
    </row>
    <row r="48" spans="1:24" x14ac:dyDescent="0.35">
      <c r="G48" t="s">
        <v>18</v>
      </c>
      <c r="H48" s="1">
        <f>D49/C50</f>
        <v>0.79032258064516125</v>
      </c>
    </row>
    <row r="49" spans="1:16" x14ac:dyDescent="0.35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35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35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35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opLeftCell="Y20" zoomScale="115" zoomScaleNormal="115" workbookViewId="0">
      <selection activeCell="AC34" sqref="AC34:AD35"/>
    </sheetView>
  </sheetViews>
  <sheetFormatPr defaultRowHeight="14.5" x14ac:dyDescent="0.35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35">
      <c r="A1" t="s">
        <v>28</v>
      </c>
      <c r="L1" t="s">
        <v>33</v>
      </c>
    </row>
    <row r="2" spans="1:34" x14ac:dyDescent="0.35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35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35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35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35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35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35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35">
      <c r="AF9" t="s">
        <v>46</v>
      </c>
      <c r="AG9">
        <f>SQRT(AH6/(4*PI()^2))</f>
        <v>1.75021537170548E-2</v>
      </c>
    </row>
    <row r="10" spans="1:34" x14ac:dyDescent="0.35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35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35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35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35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35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35">
      <c r="L19" t="s">
        <v>17</v>
      </c>
    </row>
    <row r="20" spans="12:31" x14ac:dyDescent="0.35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35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35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35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35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35">
      <c r="L28" t="s">
        <v>35</v>
      </c>
      <c r="Y28" t="s">
        <v>40</v>
      </c>
      <c r="Z28" t="s">
        <v>38</v>
      </c>
    </row>
    <row r="29" spans="12:31" x14ac:dyDescent="0.35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35">
      <c r="Y30">
        <v>3700</v>
      </c>
      <c r="Z30">
        <f>TAN(ASIN((W14+W16)/2))</f>
        <v>0.75871452560888286</v>
      </c>
    </row>
    <row r="31" spans="12:31" x14ac:dyDescent="0.35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35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v>220</v>
      </c>
      <c r="AE32">
        <f t="array" ref="AE32:AE33">LINEST(Z29:Z34,Y29:Y34,,TRUE)</f>
        <v>2.0780975214485062E-4</v>
      </c>
    </row>
    <row r="33" spans="12:31" x14ac:dyDescent="0.35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E33">
        <v>2.8010526985844929E-6</v>
      </c>
    </row>
    <row r="34" spans="12:31" x14ac:dyDescent="0.35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35">
      <c r="AC35" t="s">
        <v>51</v>
      </c>
      <c r="AD35">
        <f>(AE33*AC32/(2*PI()))</f>
        <v>9.8076304224935256E-5</v>
      </c>
    </row>
    <row r="37" spans="12:31" x14ac:dyDescent="0.35">
      <c r="L37" t="s">
        <v>36</v>
      </c>
    </row>
    <row r="38" spans="12:31" x14ac:dyDescent="0.35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35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35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35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35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35">
      <c r="L46" t="s">
        <v>37</v>
      </c>
    </row>
    <row r="47" spans="12:31" x14ac:dyDescent="0.35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35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35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35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35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2016-04-19T15:33:07Z</dcterms:modified>
</cp:coreProperties>
</file>