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estimation daily" sheetId="1" r:id="rId1"/>
    <sheet name="projection" sheetId="2" r:id="rId2"/>
    <sheet name="estmation DWH" sheetId="3" r:id="rId3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2" i="1" l="1"/>
  <c r="H170" i="1"/>
  <c r="H157" i="1"/>
  <c r="H152" i="1"/>
  <c r="H142" i="1"/>
  <c r="H138" i="1"/>
  <c r="H134" i="1"/>
  <c r="H131" i="1"/>
  <c r="H124" i="1"/>
  <c r="H120" i="1"/>
  <c r="H108" i="1"/>
  <c r="H86" i="1"/>
  <c r="H59" i="1"/>
  <c r="H13" i="1"/>
  <c r="H2" i="1"/>
  <c r="H177" i="1"/>
  <c r="F157" i="1"/>
  <c r="I157" i="1"/>
  <c r="J157" i="1"/>
  <c r="G145" i="1"/>
  <c r="G144" i="1"/>
  <c r="G142" i="1"/>
  <c r="G177" i="1"/>
  <c r="E18" i="3"/>
  <c r="D18" i="3"/>
  <c r="G18" i="3"/>
  <c r="F18" i="3"/>
  <c r="E170" i="1"/>
  <c r="I170" i="1"/>
  <c r="J170" i="1"/>
  <c r="J13" i="1"/>
  <c r="J2" i="1"/>
  <c r="J59" i="1"/>
  <c r="J86" i="1"/>
  <c r="J108" i="1"/>
  <c r="J120" i="1"/>
  <c r="J124" i="1"/>
  <c r="J131" i="1"/>
  <c r="J134" i="1"/>
  <c r="J138" i="1"/>
  <c r="J152" i="1"/>
  <c r="I108" i="1"/>
  <c r="I172" i="1"/>
  <c r="I152" i="1"/>
  <c r="E152" i="1"/>
  <c r="E142" i="1"/>
  <c r="I138" i="1"/>
  <c r="I134" i="1"/>
  <c r="I131" i="1"/>
  <c r="I124" i="1"/>
  <c r="I120" i="1"/>
  <c r="I86" i="1"/>
  <c r="I59" i="1"/>
  <c r="I13" i="1"/>
  <c r="I2" i="1"/>
  <c r="J172" i="1"/>
  <c r="I142" i="1"/>
  <c r="J142" i="1"/>
  <c r="I177" i="1"/>
  <c r="J177" i="1"/>
  <c r="B2" i="2"/>
  <c r="B5" i="2"/>
  <c r="B11" i="2"/>
  <c r="B9" i="2"/>
  <c r="B4" i="2"/>
  <c r="B7" i="2"/>
  <c r="B6" i="2"/>
  <c r="B12" i="2"/>
  <c r="B10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15" authorId="0" shapeId="0" xr:uid="{AFBF9E64-AB38-4A18-9FF2-901610CE9365}">
      <text>
        <r>
          <rPr>
            <b/>
            <sz val="9"/>
            <color indexed="81"/>
            <rFont val="Tahoma"/>
            <family val="2"/>
          </rPr>
          <t>alain.galdemas@eridanis.com:
no need for history
aggregate done with database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3" authorId="0" shapeId="0" xr:uid="{C8B5E1F6-970E-4FC1-86C0-870D51089C20}">
      <text>
        <r>
          <rPr>
            <b/>
            <sz val="9"/>
            <color indexed="81"/>
            <rFont val="Tahoma"/>
            <family val="2"/>
          </rPr>
          <t>alain.galdemas@eridanis.com:</t>
        </r>
        <r>
          <rPr>
            <sz val="9"/>
            <color indexed="81"/>
            <rFont val="Tahoma"/>
            <family val="2"/>
          </rPr>
          <t xml:space="preserve">
à détailler</t>
        </r>
      </text>
    </comment>
  </commentList>
</comments>
</file>

<file path=xl/sharedStrings.xml><?xml version="1.0" encoding="utf-8"?>
<sst xmlns="http://schemas.openxmlformats.org/spreadsheetml/2006/main" count="382" uniqueCount="166">
  <si>
    <r>
      <t>Données environnementales sur Nice et Cagnes/Mer</t>
    </r>
    <r>
      <rPr>
        <sz val="14"/>
        <color rgb="FF000000"/>
        <rFont val="Times New Roman"/>
        <family val="1"/>
      </rPr>
      <t> 38 Stations</t>
    </r>
  </si>
  <si>
    <t>Dioxyde d'azote</t>
  </si>
  <si>
    <t>Direction du vent</t>
  </si>
  <si>
    <t>Ensoleillement</t>
  </si>
  <si>
    <t>Hydrogène sulfuré</t>
  </si>
  <si>
    <t>Hygrométrie extérieure</t>
  </si>
  <si>
    <t>Niveau sonore équivalent</t>
  </si>
  <si>
    <t>Niveau sonore équivalent (Histo)</t>
  </si>
  <si>
    <t>Ozone</t>
  </si>
  <si>
    <t>Température extérieure</t>
  </si>
  <si>
    <t>Vitesse du vent</t>
  </si>
  <si>
    <t>15 minutes</t>
  </si>
  <si>
    <r>
      <t>Surveillance de la qualité de l'air</t>
    </r>
    <r>
      <rPr>
        <sz val="14"/>
        <color rgb="FF000000"/>
        <rFont val="Times New Roman"/>
        <family val="1"/>
      </rPr>
      <t> 8 Stations</t>
    </r>
  </si>
  <si>
    <t>Oxydes d'azote</t>
  </si>
  <si>
    <t>Particules 10 µm</t>
  </si>
  <si>
    <t>Particules 2,5 µm</t>
  </si>
  <si>
    <t>Monoxyde d'azote</t>
  </si>
  <si>
    <t>1 heure</t>
  </si>
  <si>
    <t>1 jour</t>
  </si>
  <si>
    <t>1 mois</t>
  </si>
  <si>
    <t>1 an</t>
  </si>
  <si>
    <r>
      <t>Prévisions météorologiques de MétéoFrance</t>
    </r>
    <r>
      <rPr>
        <sz val="14"/>
        <color rgb="FF000000"/>
        <rFont val="Times New Roman"/>
        <family val="1"/>
      </rPr>
      <t> 17 Stations de Prévision</t>
    </r>
  </si>
  <si>
    <t>Ensolleillement</t>
  </si>
  <si>
    <t>Température minimale / maximale</t>
  </si>
  <si>
    <t>Index UV</t>
  </si>
  <si>
    <t>Vitresse du vent</t>
  </si>
  <si>
    <t>Rafale maximale</t>
  </si>
  <si>
    <t>Température actuelle</t>
  </si>
  <si>
    <t>Température ressentie</t>
  </si>
  <si>
    <t>Probabilité de pluie</t>
  </si>
  <si>
    <t>Probabilité d'orage</t>
  </si>
  <si>
    <t>Probabilité de neige</t>
  </si>
  <si>
    <t>Probabilité de gel</t>
  </si>
  <si>
    <t>Journalier</t>
  </si>
  <si>
    <t>3 heures</t>
  </si>
  <si>
    <r>
      <t>Bulletins de vigilance MétéoFrance</t>
    </r>
    <r>
      <rPr>
        <sz val="14"/>
        <color rgb="FF000000"/>
        <rFont val="Times New Roman"/>
        <family val="1"/>
      </rPr>
      <t> 38 Stations</t>
    </r>
  </si>
  <si>
    <t>Risque Avalanche</t>
  </si>
  <si>
    <t>Risque Canicule</t>
  </si>
  <si>
    <t>Risque Grand froid</t>
  </si>
  <si>
    <t>Risque Inondation</t>
  </si>
  <si>
    <t>Risque Neige-Verglas</t>
  </si>
  <si>
    <t>Risque Orage</t>
  </si>
  <si>
    <t>Risque Pluie-Inondation</t>
  </si>
  <si>
    <t>Risque Vague-Submersion</t>
  </si>
  <si>
    <t>Risque Vent</t>
  </si>
  <si>
    <t>/</t>
  </si>
  <si>
    <r>
      <t>Observations météorologiques Infoclimat sur le département</t>
    </r>
    <r>
      <rPr>
        <sz val="14"/>
        <color rgb="FF000000"/>
        <rFont val="Times New Roman"/>
        <family val="1"/>
      </rPr>
      <t> 4 Stations</t>
    </r>
  </si>
  <si>
    <t>Précipitations</t>
  </si>
  <si>
    <t>Hauteur max de pluie en 1 heure</t>
  </si>
  <si>
    <t>Déficit DJU</t>
  </si>
  <si>
    <t>Excédent DJU</t>
  </si>
  <si>
    <t>Température minimale durant la nuit</t>
  </si>
  <si>
    <t>Levé du soleil</t>
  </si>
  <si>
    <t>Couché du soleil</t>
  </si>
  <si>
    <t>Couverture nuageuse</t>
  </si>
  <si>
    <t>Niveau de pluie</t>
  </si>
  <si>
    <t>Humidité</t>
  </si>
  <si>
    <t>Point de rosé</t>
  </si>
  <si>
    <t>Radiations solaires</t>
  </si>
  <si>
    <t>Pression atmosphérique</t>
  </si>
  <si>
    <t>Visibilité</t>
  </si>
  <si>
    <r>
      <t>Observations météorologiques WeatherCompany</t>
    </r>
    <r>
      <rPr>
        <sz val="14"/>
        <color rgb="FF000000"/>
        <rFont val="Times New Roman"/>
        <family val="1"/>
      </rPr>
      <t> 12 Stations</t>
    </r>
  </si>
  <si>
    <t>Temperature acuelle</t>
  </si>
  <si>
    <t>Description de la direction du vent</t>
  </si>
  <si>
    <t>Description de l'index UV</t>
  </si>
  <si>
    <t>1/2 heure</t>
  </si>
  <si>
    <r>
      <t>Données des Stations Hydrauliques - SAC Magnan</t>
    </r>
    <r>
      <rPr>
        <sz val="14"/>
        <color rgb="FF000000"/>
        <rFont val="Times New Roman"/>
        <family val="1"/>
      </rPr>
      <t> 4 Stations</t>
    </r>
  </si>
  <si>
    <t>Niveau d'eau</t>
  </si>
  <si>
    <t>Débit du cours d'eau</t>
  </si>
  <si>
    <t>6 minutes</t>
  </si>
  <si>
    <r>
      <t>Données des Stations Hydrauliques - SAC Paillon</t>
    </r>
    <r>
      <rPr>
        <sz val="14"/>
        <color rgb="FF000000"/>
        <rFont val="Times New Roman"/>
        <family val="1"/>
      </rPr>
      <t> 13 Stations</t>
    </r>
  </si>
  <si>
    <t>Température</t>
  </si>
  <si>
    <r>
      <t>Bulletins de vigilance VigiCrue des tronçons du Var</t>
    </r>
    <r>
      <rPr>
        <sz val="14"/>
        <color rgb="FF000000"/>
        <rFont val="Times New Roman"/>
        <family val="1"/>
      </rPr>
      <t> 2 Bulletins</t>
    </r>
  </si>
  <si>
    <t>Niveau de vigilance</t>
  </si>
  <si>
    <r>
      <t>Données des Stations Hydrauliques - Service de Prévision des Crues Méditerranée Est</t>
    </r>
    <r>
      <rPr>
        <sz val="14"/>
        <color rgb="FF000000"/>
        <rFont val="Times New Roman"/>
        <family val="1"/>
      </rPr>
      <t> 11 Stations</t>
    </r>
  </si>
  <si>
    <r>
      <t>Relevé des Points d'Apport Volontaire</t>
    </r>
    <r>
      <rPr>
        <sz val="14"/>
        <color rgb="FF000000"/>
        <rFont val="Times New Roman"/>
        <family val="1"/>
      </rPr>
      <t> 211 Stations</t>
    </r>
  </si>
  <si>
    <t>Date de la dernière tournée</t>
  </si>
  <si>
    <t>Date estimmée de la prochaine tournée</t>
  </si>
  <si>
    <t>Niveau actuel de remplissage</t>
  </si>
  <si>
    <t>30 minutes</t>
  </si>
  <si>
    <r>
      <t>Mesure du traffic urbain</t>
    </r>
    <r>
      <rPr>
        <sz val="14"/>
        <color rgb="FF000000"/>
        <rFont val="Times New Roman"/>
        <family val="1"/>
      </rPr>
      <t> 327 Stations</t>
    </r>
  </si>
  <si>
    <t>Taux d'occupation</t>
  </si>
  <si>
    <t>Vitesse moyenne</t>
  </si>
  <si>
    <t>Condition de traffic</t>
  </si>
  <si>
    <t>1 minute</t>
  </si>
  <si>
    <r>
      <t>Tourisme</t>
    </r>
    <r>
      <rPr>
        <sz val="14"/>
        <color rgb="FF000000"/>
        <rFont val="Times New Roman"/>
        <family val="1"/>
      </rPr>
      <t> 9 jeux de données</t>
    </r>
  </si>
  <si>
    <t>Boutiques</t>
  </si>
  <si>
    <t>Hebergement</t>
  </si>
  <si>
    <t>Restaurants</t>
  </si>
  <si>
    <t>Shopping</t>
  </si>
  <si>
    <t>Sorties</t>
  </si>
  <si>
    <t>Transports</t>
  </si>
  <si>
    <t>Utile</t>
  </si>
  <si>
    <t>Visites</t>
  </si>
  <si>
    <t>journalière</t>
  </si>
  <si>
    <r>
      <t>Parking</t>
    </r>
    <r>
      <rPr>
        <sz val="14"/>
        <color rgb="FF000000"/>
        <rFont val="Times New Roman"/>
        <family val="1"/>
      </rPr>
      <t> 13 parkings</t>
    </r>
  </si>
  <si>
    <t>Capacité du parking</t>
  </si>
  <si>
    <t>Nombre de places libres</t>
  </si>
  <si>
    <t>Message d'affichage</t>
  </si>
  <si>
    <t>Evennement</t>
  </si>
  <si>
    <t>40 secondes</t>
  </si>
  <si>
    <r>
      <t>Transport - Tramway</t>
    </r>
    <r>
      <rPr>
        <sz val="14"/>
        <color rgb="FF000000"/>
        <rFont val="Times New Roman"/>
        <family val="1"/>
      </rPr>
      <t> 28 tramways</t>
    </r>
  </si>
  <si>
    <t>Freinage d’urgence sans patin 1</t>
  </si>
  <si>
    <t>Freinage d’urgence sans patin 2</t>
  </si>
  <si>
    <t>Niveau sablage M1 arrière</t>
  </si>
  <si>
    <t>Niveau sablage M1 avant</t>
  </si>
  <si>
    <t>Niveau sablage M2 arrière</t>
  </si>
  <si>
    <t>Niveau sablage M2 avant</t>
  </si>
  <si>
    <t>Niveau sablage NM arrière</t>
  </si>
  <si>
    <t>Niveau sablage NM avant</t>
  </si>
  <si>
    <t>Poids passager</t>
  </si>
  <si>
    <t>Vitesse de référence M1</t>
  </si>
  <si>
    <t>Vitesse de référence M2</t>
  </si>
  <si>
    <t>refresh period (min)</t>
  </si>
  <si>
    <t>row size</t>
  </si>
  <si>
    <t>number of devices</t>
  </si>
  <si>
    <t>aléatoire</t>
  </si>
  <si>
    <t>Fiware model</t>
  </si>
  <si>
    <t>comment</t>
  </si>
  <si>
    <t>total Gb</t>
  </si>
  <si>
    <t>bytes total/day</t>
  </si>
  <si>
    <t>grand total Gb/day</t>
  </si>
  <si>
    <t>data size evolution Gb</t>
  </si>
  <si>
    <t>daily</t>
  </si>
  <si>
    <t>6 months</t>
  </si>
  <si>
    <t>1 year</t>
  </si>
  <si>
    <t>2 years</t>
  </si>
  <si>
    <t>3 years</t>
  </si>
  <si>
    <t>4 years</t>
  </si>
  <si>
    <t>5 years</t>
  </si>
  <si>
    <t>10 years</t>
  </si>
  <si>
    <t>9 years</t>
  </si>
  <si>
    <t>8 ans</t>
  </si>
  <si>
    <t>Estimation data ingest per day</t>
  </si>
  <si>
    <t>Total</t>
  </si>
  <si>
    <t>obsolète</t>
  </si>
  <si>
    <t>devices/sensors/gateways</t>
  </si>
  <si>
    <t>négligeable</t>
  </si>
  <si>
    <t>not additive unless history is kept
for dynamic data</t>
  </si>
  <si>
    <t>Domaine</t>
  </si>
  <si>
    <t>Company</t>
  </si>
  <si>
    <t>Nb Device</t>
  </si>
  <si>
    <t>Nb Canaux</t>
  </si>
  <si>
    <t>Volume</t>
  </si>
  <si>
    <t>BRUITO</t>
  </si>
  <si>
    <t>SENSIB</t>
  </si>
  <si>
    <t>ENVIRO</t>
  </si>
  <si>
    <t>AIRPAC</t>
  </si>
  <si>
    <t>AZIMUT</t>
  </si>
  <si>
    <t>BHTECH</t>
  </si>
  <si>
    <t>CLIMAT</t>
  </si>
  <si>
    <t>M2OCIT</t>
  </si>
  <si>
    <t>METEOF</t>
  </si>
  <si>
    <t>NCALIB</t>
  </si>
  <si>
    <t>NCASAC</t>
  </si>
  <si>
    <t>ORANGE</t>
  </si>
  <si>
    <t>SPCMED</t>
  </si>
  <si>
    <t>WEATCO</t>
  </si>
  <si>
    <t>TOURIS</t>
  </si>
  <si>
    <t>OTC_06</t>
  </si>
  <si>
    <t>TRANSP</t>
  </si>
  <si>
    <t>ALSTOM</t>
  </si>
  <si>
    <t xml:space="preserve">MNCA  </t>
  </si>
  <si>
    <t>Events Pro &amp; Pub</t>
  </si>
  <si>
    <t>LoRa Water meters</t>
  </si>
  <si>
    <t>transaction/day
(nb msg/day*nb devices)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</si>
</sst>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i/>
      <sz val="1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D7D31"/>
      </left>
      <right/>
      <top style="medium">
        <color rgb="FFED7D31"/>
      </top>
      <bottom/>
      <diagonal/>
    </border>
    <border>
      <left/>
      <right/>
      <top style="medium">
        <color rgb="FFED7D31"/>
      </top>
      <bottom/>
      <diagonal/>
    </border>
    <border>
      <left/>
      <right style="medium">
        <color rgb="FFED7D31"/>
      </right>
      <top style="medium">
        <color rgb="FFED7D31"/>
      </top>
      <bottom/>
      <diagonal/>
    </border>
    <border>
      <left style="medium">
        <color rgb="FFED7D31"/>
      </left>
      <right/>
      <top style="medium">
        <color rgb="FFED7D31"/>
      </top>
      <bottom style="medium">
        <color rgb="FFED7D31"/>
      </bottom>
      <diagonal/>
    </border>
    <border>
      <left/>
      <right/>
      <top style="medium">
        <color rgb="FFED7D31"/>
      </top>
      <bottom style="medium">
        <color rgb="FFED7D31"/>
      </bottom>
      <diagonal/>
    </border>
    <border>
      <left/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11" fontId="4" fillId="0" borderId="0" xfId="0" applyNumberFormat="1" applyFon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5" fillId="3" borderId="0" xfId="0" applyFont="1" applyFill="1"/>
    <xf numFmtId="165" fontId="5" fillId="0" borderId="0" xfId="1" applyNumberFormat="1" applyFont="1"/>
    <xf numFmtId="0" fontId="6" fillId="5" borderId="0" xfId="0" applyFont="1" applyFill="1"/>
    <xf numFmtId="165" fontId="6" fillId="5" borderId="0" xfId="1" applyNumberFormat="1" applyFont="1" applyFill="1"/>
    <xf numFmtId="0" fontId="2" fillId="0" borderId="0" xfId="0" applyFont="1" applyBorder="1" applyAlignment="1">
      <alignment vertical="top" wrapText="1"/>
    </xf>
    <xf numFmtId="0" fontId="10" fillId="0" borderId="0" xfId="0" applyFont="1"/>
    <xf numFmtId="43" fontId="9" fillId="6" borderId="0" xfId="1" applyNumberFormat="1" applyFont="1" applyFill="1"/>
    <xf numFmtId="43" fontId="0" fillId="0" borderId="0" xfId="0" applyNumberFormat="1"/>
    <xf numFmtId="0" fontId="0" fillId="7" borderId="0" xfId="0" applyFill="1"/>
    <xf numFmtId="0" fontId="10" fillId="2" borderId="0" xfId="0" applyFont="1" applyFill="1" applyAlignment="1">
      <alignment vertical="center"/>
    </xf>
    <xf numFmtId="0" fontId="11" fillId="5" borderId="0" xfId="0" applyFont="1" applyFill="1"/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top" wrapText="1"/>
    </xf>
    <xf numFmtId="164" fontId="9" fillId="6" borderId="0" xfId="1" applyNumberFormat="1" applyFont="1" applyFill="1"/>
    <xf numFmtId="166" fontId="9" fillId="6" borderId="0" xfId="1" applyNumberFormat="1" applyFont="1" applyFill="1"/>
    <xf numFmtId="165" fontId="5" fillId="0" borderId="0" xfId="1" applyNumberFormat="1" applyFont="1" applyAlignment="1">
      <alignment wrapText="1"/>
    </xf>
    <xf numFmtId="0" fontId="2" fillId="8" borderId="5" xfId="0" applyFont="1" applyFill="1" applyBorder="1" applyAlignment="1">
      <alignment vertical="top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/>
    </xf>
    <xf numFmtId="0" fontId="13" fillId="0" borderId="12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/>
    </xf>
    <xf numFmtId="0" fontId="0" fillId="10" borderId="0" xfId="0" applyFill="1"/>
    <xf numFmtId="43" fontId="0" fillId="10" borderId="0" xfId="0" applyNumberFormat="1" applyFill="1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/>
    <xf numFmtId="165" fontId="5" fillId="0" borderId="0" xfId="1" applyNumberFormat="1" applyFont="1" applyBorder="1" applyAlignment="1">
      <alignment wrapText="1"/>
    </xf>
    <xf numFmtId="165" fontId="5" fillId="0" borderId="0" xfId="1" applyNumberFormat="1" applyFont="1" applyBorder="1"/>
    <xf numFmtId="0" fontId="2" fillId="0" borderId="18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43" fontId="9" fillId="10" borderId="0" xfId="1" applyNumberFormat="1" applyFont="1" applyFill="1"/>
    <xf numFmtId="43" fontId="9" fillId="10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84098685546909E-2"/>
          <c:y val="7.407407407407407E-2"/>
          <c:w val="0.91001489790633594"/>
          <c:h val="0.6950355261320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</c:f>
              <c:numCache>
                <c:formatCode>_-* #\ ##0.000\ _€_-;\-* #\ ##0.000\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F8B-B31A-D07F4ED70F9F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9-82FC-4F8B-B31A-D07F4ED70F9F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A-82FC-4F8B-B31A-D07F4ED70F9F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B-82FC-4F8B-B31A-D07F4ED70F9F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</c:f>
              <c:numCache>
                <c:formatCode>_-* #\ ##0.000\ _€_-;\-* #\ ##0.000\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2FC-4F8B-B31A-D07F4ED70F9F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4-82FC-4F8B-B31A-D07F4ED70F9F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5-82FC-4F8B-B31A-D07F4ED70F9F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6-82FC-4F8B-B31A-D07F4ED70F9F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7-82FC-4F8B-B31A-D07F4ED70F9F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daily'!$J$20</c:f>
            </c:numRef>
          </c:val>
          <c:extLst>
            <c:ext xmlns:c16="http://schemas.microsoft.com/office/drawing/2014/chart" uri="{C3380CC4-5D6E-409C-BE32-E72D297353CC}">
              <c16:uniqueId val="{000000BA-82FC-4F8B-B31A-D07F4ED70F9F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daily'!$J$21</c:f>
            </c:numRef>
          </c:val>
          <c:extLst>
            <c:ext xmlns:c16="http://schemas.microsoft.com/office/drawing/2014/chart" uri="{C3380CC4-5D6E-409C-BE32-E72D297353CC}">
              <c16:uniqueId val="{000000BB-82FC-4F8B-B31A-D07F4ED70F9F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daily'!$J$22</c:f>
            </c:numRef>
          </c:val>
          <c:extLst>
            <c:ext xmlns:c16="http://schemas.microsoft.com/office/drawing/2014/chart" uri="{C3380CC4-5D6E-409C-BE32-E72D297353CC}">
              <c16:uniqueId val="{000000BC-82FC-4F8B-B31A-D07F4ED70F9F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daily'!$J$23</c:f>
            </c:numRef>
          </c:val>
          <c:extLst>
            <c:ext xmlns:c16="http://schemas.microsoft.com/office/drawing/2014/chart" uri="{C3380CC4-5D6E-409C-BE32-E72D297353CC}">
              <c16:uniqueId val="{000000BD-82FC-4F8B-B31A-D07F4ED70F9F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daily'!$J$25</c:f>
            </c:numRef>
          </c:val>
          <c:extLst>
            <c:ext xmlns:c16="http://schemas.microsoft.com/office/drawing/2014/chart" uri="{C3380CC4-5D6E-409C-BE32-E72D297353CC}">
              <c16:uniqueId val="{000000BF-82FC-4F8B-B31A-D07F4ED70F9F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daily'!$J$26</c:f>
            </c:numRef>
          </c:val>
          <c:extLst>
            <c:ext xmlns:c16="http://schemas.microsoft.com/office/drawing/2014/chart" uri="{C3380CC4-5D6E-409C-BE32-E72D297353CC}">
              <c16:uniqueId val="{000000C0-82FC-4F8B-B31A-D07F4ED70F9F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daily'!$J$27</c:f>
            </c:numRef>
          </c:val>
          <c:extLst>
            <c:ext xmlns:c16="http://schemas.microsoft.com/office/drawing/2014/chart" uri="{C3380CC4-5D6E-409C-BE32-E72D297353CC}">
              <c16:uniqueId val="{000000C1-82FC-4F8B-B31A-D07F4ED70F9F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daily'!$J$28</c:f>
            </c:numRef>
          </c:val>
          <c:extLst>
            <c:ext xmlns:c16="http://schemas.microsoft.com/office/drawing/2014/chart" uri="{C3380CC4-5D6E-409C-BE32-E72D297353CC}">
              <c16:uniqueId val="{000000C2-82FC-4F8B-B31A-D07F4ED70F9F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daily'!$J$30</c:f>
            </c:numRef>
          </c:val>
          <c:extLst>
            <c:ext xmlns:c16="http://schemas.microsoft.com/office/drawing/2014/chart" uri="{C3380CC4-5D6E-409C-BE32-E72D297353CC}">
              <c16:uniqueId val="{000000C4-82FC-4F8B-B31A-D07F4ED70F9F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daily'!$J$31</c:f>
            </c:numRef>
          </c:val>
          <c:extLst>
            <c:ext xmlns:c16="http://schemas.microsoft.com/office/drawing/2014/chart" uri="{C3380CC4-5D6E-409C-BE32-E72D297353CC}">
              <c16:uniqueId val="{000000C5-82FC-4F8B-B31A-D07F4ED70F9F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daily'!$J$32</c:f>
            </c:numRef>
          </c:val>
          <c:extLst>
            <c:ext xmlns:c16="http://schemas.microsoft.com/office/drawing/2014/chart" uri="{C3380CC4-5D6E-409C-BE32-E72D297353CC}">
              <c16:uniqueId val="{000000C6-82FC-4F8B-B31A-D07F4ED70F9F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daily'!$J$33</c:f>
            </c:numRef>
          </c:val>
          <c:extLst>
            <c:ext xmlns:c16="http://schemas.microsoft.com/office/drawing/2014/chart" uri="{C3380CC4-5D6E-409C-BE32-E72D297353CC}">
              <c16:uniqueId val="{000000C7-82FC-4F8B-B31A-D07F4ED70F9F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daily'!$J$35</c:f>
            </c:numRef>
          </c:val>
          <c:extLst>
            <c:ext xmlns:c16="http://schemas.microsoft.com/office/drawing/2014/chart" uri="{C3380CC4-5D6E-409C-BE32-E72D297353CC}">
              <c16:uniqueId val="{000000C9-82FC-4F8B-B31A-D07F4ED70F9F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daily'!$J$36</c:f>
            </c:numRef>
          </c:val>
          <c:extLst>
            <c:ext xmlns:c16="http://schemas.microsoft.com/office/drawing/2014/chart" uri="{C3380CC4-5D6E-409C-BE32-E72D297353CC}">
              <c16:uniqueId val="{000000CA-82FC-4F8B-B31A-D07F4ED70F9F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daily'!$J$37</c:f>
            </c:numRef>
          </c:val>
          <c:extLst>
            <c:ext xmlns:c16="http://schemas.microsoft.com/office/drawing/2014/chart" uri="{C3380CC4-5D6E-409C-BE32-E72D297353CC}">
              <c16:uniqueId val="{000000CB-82FC-4F8B-B31A-D07F4ED70F9F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daily'!$J$38</c:f>
            </c:numRef>
          </c:val>
          <c:extLst>
            <c:ext xmlns:c16="http://schemas.microsoft.com/office/drawing/2014/chart" uri="{C3380CC4-5D6E-409C-BE32-E72D297353CC}">
              <c16:uniqueId val="{000000CC-82FC-4F8B-B31A-D07F4ED70F9F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daily'!$J$40</c:f>
            </c:numRef>
          </c:val>
          <c:extLst>
            <c:ext xmlns:c16="http://schemas.microsoft.com/office/drawing/2014/chart" uri="{C3380CC4-5D6E-409C-BE32-E72D297353CC}">
              <c16:uniqueId val="{000000CE-82FC-4F8B-B31A-D07F4ED70F9F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daily'!$J$41</c:f>
            </c:numRef>
          </c:val>
          <c:extLst>
            <c:ext xmlns:c16="http://schemas.microsoft.com/office/drawing/2014/chart" uri="{C3380CC4-5D6E-409C-BE32-E72D297353CC}">
              <c16:uniqueId val="{000000CF-82FC-4F8B-B31A-D07F4ED70F9F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daily'!$J$42</c:f>
            </c:numRef>
          </c:val>
          <c:extLst>
            <c:ext xmlns:c16="http://schemas.microsoft.com/office/drawing/2014/chart" uri="{C3380CC4-5D6E-409C-BE32-E72D297353CC}">
              <c16:uniqueId val="{000000D0-82FC-4F8B-B31A-D07F4ED70F9F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daily'!$J$43</c:f>
            </c:numRef>
          </c:val>
          <c:extLst>
            <c:ext xmlns:c16="http://schemas.microsoft.com/office/drawing/2014/chart" uri="{C3380CC4-5D6E-409C-BE32-E72D297353CC}">
              <c16:uniqueId val="{000000D1-82FC-4F8B-B31A-D07F4ED70F9F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daily'!$J$45</c:f>
            </c:numRef>
          </c:val>
          <c:extLst>
            <c:ext xmlns:c16="http://schemas.microsoft.com/office/drawing/2014/chart" uri="{C3380CC4-5D6E-409C-BE32-E72D297353CC}">
              <c16:uniqueId val="{000000D3-82FC-4F8B-B31A-D07F4ED70F9F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daily'!$J$46</c:f>
            </c:numRef>
          </c:val>
          <c:extLst>
            <c:ext xmlns:c16="http://schemas.microsoft.com/office/drawing/2014/chart" uri="{C3380CC4-5D6E-409C-BE32-E72D297353CC}">
              <c16:uniqueId val="{000000D4-82FC-4F8B-B31A-D07F4ED70F9F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daily'!$J$47</c:f>
            </c:numRef>
          </c:val>
          <c:extLst>
            <c:ext xmlns:c16="http://schemas.microsoft.com/office/drawing/2014/chart" uri="{C3380CC4-5D6E-409C-BE32-E72D297353CC}">
              <c16:uniqueId val="{000000D5-82FC-4F8B-B31A-D07F4ED70F9F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daily'!$J$48</c:f>
            </c:numRef>
          </c:val>
          <c:extLst>
            <c:ext xmlns:c16="http://schemas.microsoft.com/office/drawing/2014/chart" uri="{C3380CC4-5D6E-409C-BE32-E72D297353CC}">
              <c16:uniqueId val="{000000D6-82FC-4F8B-B31A-D07F4ED70F9F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daily'!$J$50</c:f>
            </c:numRef>
          </c:val>
          <c:extLst>
            <c:ext xmlns:c16="http://schemas.microsoft.com/office/drawing/2014/chart" uri="{C3380CC4-5D6E-409C-BE32-E72D297353CC}">
              <c16:uniqueId val="{000000D8-82FC-4F8B-B31A-D07F4ED70F9F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daily'!$J$51</c:f>
            </c:numRef>
          </c:val>
          <c:extLst>
            <c:ext xmlns:c16="http://schemas.microsoft.com/office/drawing/2014/chart" uri="{C3380CC4-5D6E-409C-BE32-E72D297353CC}">
              <c16:uniqueId val="{000000D9-82FC-4F8B-B31A-D07F4ED70F9F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daily'!$J$52</c:f>
            </c:numRef>
          </c:val>
          <c:extLst>
            <c:ext xmlns:c16="http://schemas.microsoft.com/office/drawing/2014/chart" uri="{C3380CC4-5D6E-409C-BE32-E72D297353CC}">
              <c16:uniqueId val="{000000DA-82FC-4F8B-B31A-D07F4ED70F9F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daily'!$J$53</c:f>
            </c:numRef>
          </c:val>
          <c:extLst>
            <c:ext xmlns:c16="http://schemas.microsoft.com/office/drawing/2014/chart" uri="{C3380CC4-5D6E-409C-BE32-E72D297353CC}">
              <c16:uniqueId val="{000000DB-82FC-4F8B-B31A-D07F4ED70F9F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daily'!$J$55</c:f>
            </c:numRef>
          </c:val>
          <c:extLst>
            <c:ext xmlns:c16="http://schemas.microsoft.com/office/drawing/2014/chart" uri="{C3380CC4-5D6E-409C-BE32-E72D297353CC}">
              <c16:uniqueId val="{000000DD-82FC-4F8B-B31A-D07F4ED70F9F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daily'!$J$56</c:f>
            </c:numRef>
          </c:val>
          <c:extLst>
            <c:ext xmlns:c16="http://schemas.microsoft.com/office/drawing/2014/chart" uri="{C3380CC4-5D6E-409C-BE32-E72D297353CC}">
              <c16:uniqueId val="{000000DE-82FC-4F8B-B31A-D07F4ED70F9F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daily'!$J$57</c:f>
            </c:numRef>
          </c:val>
          <c:extLst>
            <c:ext xmlns:c16="http://schemas.microsoft.com/office/drawing/2014/chart" uri="{C3380CC4-5D6E-409C-BE32-E72D297353CC}">
              <c16:uniqueId val="{000000DF-82FC-4F8B-B31A-D07F4ED70F9F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daily'!$J$58</c:f>
            </c:numRef>
          </c:val>
          <c:extLst>
            <c:ext xmlns:c16="http://schemas.microsoft.com/office/drawing/2014/chart" uri="{C3380CC4-5D6E-409C-BE32-E72D297353CC}">
              <c16:uniqueId val="{000000E0-82FC-4F8B-B31A-D07F4ED70F9F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daily'!$J$59</c:f>
              <c:numCache>
                <c:formatCode>_-* #\ ##0.0000\ _€_-;\-* #\ ##0.0000\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2FC-4F8B-B31A-D07F4ED70F9F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2-82FC-4F8B-B31A-D07F4ED70F9F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3-82FC-4F8B-B31A-D07F4ED70F9F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4-82FC-4F8B-B31A-D07F4ED70F9F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5-82FC-4F8B-B31A-D07F4ED70F9F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daily'!$J$86</c:f>
              <c:numCache>
                <c:formatCode>_-* #\ ##0.0000\ _€_-;\-* #\ ##0.0000\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82FC-4F8B-B31A-D07F4ED70F9F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D-82FC-4F8B-B31A-D07F4ED70F9F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E-82FC-4F8B-B31A-D07F4ED70F9F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F-82FC-4F8B-B31A-D07F4ED70F9F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00-82FC-4F8B-B31A-D07F4ED70F9F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daily'!$J$108</c:f>
              <c:numCache>
                <c:formatCode>_-* #\ ##0.0000\ _€_-;\-* #\ ##0.0000\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82FC-4F8B-B31A-D07F4ED70F9F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3-82FC-4F8B-B31A-D07F4ED70F9F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4-82FC-4F8B-B31A-D07F4ED70F9F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5-82FC-4F8B-B31A-D07F4ED70F9F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6-82FC-4F8B-B31A-D07F4ED70F9F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daily'!$J$120</c:f>
              <c:numCache>
                <c:formatCode>_-* #\ ##0.000\ _€_-;\-* #\ ##0.000\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82FC-4F8B-B31A-D07F4ED70F9F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F-82FC-4F8B-B31A-D07F4ED70F9F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0-82FC-4F8B-B31A-D07F4ED70F9F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1-82FC-4F8B-B31A-D07F4ED70F9F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daily'!$J$124</c:f>
              <c:numCache>
                <c:formatCode>_-* #\ ##0.000\ _€_-;\-* #\ ##0.000\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82FC-4F8B-B31A-D07F4ED70F9F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3-82FC-4F8B-B31A-D07F4ED70F9F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4-82FC-4F8B-B31A-D07F4ED70F9F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5-82FC-4F8B-B31A-D07F4ED70F9F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6-82FC-4F8B-B31A-D07F4ED70F9F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7-82FC-4F8B-B31A-D07F4ED70F9F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8-82FC-4F8B-B31A-D07F4ED70F9F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daily'!$J$131</c:f>
              <c:numCache>
                <c:formatCode>_-* #\ ##0.000\ _€_-;\-* #\ ##0.000\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82FC-4F8B-B31A-D07F4ED70F9F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A-82FC-4F8B-B31A-D07F4ED70F9F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B-82FC-4F8B-B31A-D07F4ED70F9F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daily'!$J$134</c:f>
              <c:numCache>
                <c:formatCode>_(* #,##0.00_);_(* \(#,##0.00\);_(*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82FC-4F8B-B31A-D07F4ED70F9F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D-82FC-4F8B-B31A-D07F4ED70F9F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E-82FC-4F8B-B31A-D07F4ED70F9F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F-82FC-4F8B-B31A-D07F4ED70F9F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1682828679596584E-3"/>
                  <c:y val="-4.985939650192584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daily'!$J$138</c:f>
              <c:numCache>
                <c:formatCode>_(* #,##0.00_);_(* \(#,##0.00\);_(*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82FC-4F8B-B31A-D07F4ED70F9F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1-82FC-4F8B-B31A-D07F4ED70F9F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2-82FC-4F8B-B31A-D07F4ED70F9F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3-82FC-4F8B-B31A-D07F4ED70F9F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daily'!$J$142</c:f>
              <c:numCache>
                <c:formatCode>_-* #\ ##0.0000\ _€_-;\-* #\ ##0.0000\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82FC-4F8B-B31A-D07F4ED70F9F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6-82FC-4F8B-B31A-D07F4ED70F9F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7-82FC-4F8B-B31A-D07F4ED70F9F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8-82FC-4F8B-B31A-D07F4ED70F9F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9-82FC-4F8B-B31A-D07F4ED70F9F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A-82FC-4F8B-B31A-D07F4ED70F9F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B-82FC-4F8B-B31A-D07F4ED70F9F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C-82FC-4F8B-B31A-D07F4ED70F9F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D-82FC-4F8B-B31A-D07F4ED70F9F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daily'!$J$152</c:f>
              <c:numCache>
                <c:formatCode>_(* #,##0.00_);_(* \(#,##0.00\);_(*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82FC-4F8B-B31A-D07F4ED70F9F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F-82FC-4F8B-B31A-D07F4ED70F9F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0-82FC-4F8B-B31A-D07F4ED70F9F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1-82FC-4F8B-B31A-D07F4ED70F9F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2-82FC-4F8B-B31A-D07F4ED70F9F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6-82FC-4F8B-B31A-D07F4ED70F9F}"/>
              </c:ext>
            </c:extLst>
          </c:dPt>
          <c:dLbls>
            <c:dLbl>
              <c:idx val="0"/>
              <c:layout>
                <c:manualLayout>
                  <c:x val="0"/>
                  <c:y val="-4.98593965018647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daily'!$J$157</c:f>
              <c:numCache>
                <c:formatCode>_(* #,##0.00_);_(* \(#,##0.00\);_(* "-"??_);_(@_)</c:formatCode>
                <c:ptCount val="1"/>
                <c:pt idx="0">
                  <c:v>0.81110000610351563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82FC-4F8B-B31A-D07F4ED70F9F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4-82FC-4F8B-B31A-D07F4ED70F9F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5-82FC-4F8B-B31A-D07F4ED70F9F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6-82FC-4F8B-B31A-D07F4ED70F9F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7-82FC-4F8B-B31A-D07F4ED70F9F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8-82FC-4F8B-B31A-D07F4ED70F9F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9-82FC-4F8B-B31A-D07F4ED70F9F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A-82FC-4F8B-B31A-D07F4ED70F9F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B-82FC-4F8B-B31A-D07F4ED70F9F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C-82FC-4F8B-B31A-D07F4ED70F9F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D-82FC-4F8B-B31A-D07F4ED70F9F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E-82FC-4F8B-B31A-D07F4ED70F9F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F-82FC-4F8B-B31A-D07F4ED70F9F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daily'!$J$172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82FC-4F8B-B31A-D07F4ED70F9F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8692525887354535E-2"/>
                  <c:y val="-3.8911322701560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daily'!$J$170</c:f>
              <c:numCache>
                <c:formatCode>_(* #,##0.00_);_(* \(#,##0.00\);_(*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2-82FC-4F8B-B31A-D07F4ED70F9F}"/>
            </c:ext>
          </c:extLst>
        </c:ser>
        <c:ser>
          <c:idx val="170"/>
          <c:order val="170"/>
          <c:tx>
            <c:strRef>
              <c:f>'estimation daily'!$A$177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5-82FC-4F8B-B31A-D07F4ED70F9F}"/>
              </c:ext>
            </c:extLst>
          </c:dPt>
          <c:dLbls>
            <c:dLbl>
              <c:idx val="0"/>
              <c:layout>
                <c:manualLayout>
                  <c:x val="-1.7134617456178647E-16"/>
                  <c:y val="6.6155546621684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daily'!$J$177</c:f>
              <c:numCache>
                <c:formatCode>_(* #,##0.00_);_(* \(#,##0.00\);_(* "-"??_);_(@_)</c:formatCode>
                <c:ptCount val="1"/>
                <c:pt idx="0">
                  <c:v>1.2214090675115585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82FC-4F8B-B31A-D07F4ED70F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C-82FC-4F8B-B31A-D07F4ED70F9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82FC-4F8B-B31A-D07F4ED70F9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82FC-4F8B-B31A-D07F4ED70F9F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82FC-4F8B-B31A-D07F4ED70F9F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82FC-4F8B-B31A-D07F4ED70F9F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82FC-4F8B-B31A-D07F4ED70F9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82FC-4F8B-B31A-D07F4ED70F9F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82FC-4F8B-B31A-D07F4ED70F9F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82FC-4F8B-B31A-D07F4ED70F9F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82FC-4F8B-B31A-D07F4ED70F9F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82FC-4F8B-B31A-D07F4ED70F9F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8-82FC-4F8B-B31A-D07F4ED70F9F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D-82FC-4F8B-B31A-D07F4ED70F9F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82FC-4F8B-B31A-D07F4ED70F9F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82FC-4F8B-B31A-D07F4ED70F9F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C-82FC-4F8B-B31A-D07F4ED70F9F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82FC-4F8B-B31A-D07F4ED70F9F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82FC-4F8B-B31A-D07F4ED70F9F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82FC-4F8B-B31A-D07F4ED70F9F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82FC-4F8B-B31A-D07F4ED70F9F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82FC-4F8B-B31A-D07F4ED70F9F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82FC-4F8B-B31A-D07F4ED70F9F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82FC-4F8B-B31A-D07F4ED70F9F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82FC-4F8B-B31A-D07F4ED70F9F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82FC-4F8B-B31A-D07F4ED70F9F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82FC-4F8B-B31A-D07F4ED70F9F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82FC-4F8B-B31A-D07F4ED70F9F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82FC-4F8B-B31A-D07F4ED70F9F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82FC-4F8B-B31A-D07F4ED70F9F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3-82FC-4F8B-B31A-D07F4ED70F9F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4-82FC-4F8B-B31A-D07F4ED70F9F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5-82FC-4F8B-B31A-D07F4ED70F9F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6-82FC-4F8B-B31A-D07F4ED70F9F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7-82FC-4F8B-B31A-D07F4ED70F9F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8-82FC-4F8B-B31A-D07F4ED70F9F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9-82FC-4F8B-B31A-D07F4ED70F9F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A-82FC-4F8B-B31A-D07F4ED70F9F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B-82FC-4F8B-B31A-D07F4ED70F9F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1-82FC-4F8B-B31A-D07F4ED70F9F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2-82FC-4F8B-B31A-D07F4ED70F9F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3-82FC-4F8B-B31A-D07F4ED70F9F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82FC-4F8B-B31A-D07F4ED70F9F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5-82FC-4F8B-B31A-D07F4ED70F9F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6-82FC-4F8B-B31A-D07F4ED70F9F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82FC-4F8B-B31A-D07F4ED70F9F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82FC-4F8B-B31A-D07F4ED70F9F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82FC-4F8B-B31A-D07F4ED70F9F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82FC-4F8B-B31A-D07F4ED70F9F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B-82FC-4F8B-B31A-D07F4ED70F9F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C-82FC-4F8B-B31A-D07F4ED70F9F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D-82FC-4F8B-B31A-D07F4ED70F9F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E-82FC-4F8B-B31A-D07F4ED70F9F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F-82FC-4F8B-B31A-D07F4ED70F9F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0-82FC-4F8B-B31A-D07F4ED70F9F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1-82FC-4F8B-B31A-D07F4ED70F9F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7-82FC-4F8B-B31A-D07F4ED70F9F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8-82FC-4F8B-B31A-D07F4ED70F9F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9-82FC-4F8B-B31A-D07F4ED70F9F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A-82FC-4F8B-B31A-D07F4ED70F9F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B-82FC-4F8B-B31A-D07F4ED70F9F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C-82FC-4F8B-B31A-D07F4ED70F9F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D-82FC-4F8B-B31A-D07F4ED70F9F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5-82FC-4F8B-B31A-D07F4ED70F9F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Daily data ingestion estimation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419972817988259E-2"/>
          <c:y val="7.407407407407407E-2"/>
          <c:w val="0.93117327292228103"/>
          <c:h val="0.87113763469541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</c:f>
              <c:numCache>
                <c:formatCode>_-* #\ ##0.000\ _€_-;\-* #\ ##0.000\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1-4C01-BA51-4679E4FD5952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1F1-4C01-BA51-4679E4FD5952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1F1-4C01-BA51-4679E4FD5952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31F1-4C01-BA51-4679E4FD5952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</c:f>
              <c:numCache>
                <c:formatCode>_-* #\ ##0.000\ _€_-;\-* #\ ##0.000\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1-4C01-BA51-4679E4FD5952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31F1-4C01-BA51-4679E4FD5952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31F1-4C01-BA51-4679E4FD5952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31F1-4C01-BA51-4679E4FD5952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1F1-4C01-BA51-4679E4FD5952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daily'!$J$20</c:f>
            </c:numRef>
          </c:val>
          <c:extLst>
            <c:ext xmlns:c16="http://schemas.microsoft.com/office/drawing/2014/chart" uri="{C3380CC4-5D6E-409C-BE32-E72D297353CC}">
              <c16:uniqueId val="{00000009-31F1-4C01-BA51-4679E4FD5952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daily'!$J$21</c:f>
            </c:numRef>
          </c:val>
          <c:extLst>
            <c:ext xmlns:c16="http://schemas.microsoft.com/office/drawing/2014/chart" uri="{C3380CC4-5D6E-409C-BE32-E72D297353CC}">
              <c16:uniqueId val="{0000000A-31F1-4C01-BA51-4679E4FD5952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daily'!$J$22</c:f>
            </c:numRef>
          </c:val>
          <c:extLst>
            <c:ext xmlns:c16="http://schemas.microsoft.com/office/drawing/2014/chart" uri="{C3380CC4-5D6E-409C-BE32-E72D297353CC}">
              <c16:uniqueId val="{0000000B-31F1-4C01-BA51-4679E4FD5952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daily'!$J$23</c:f>
            </c:numRef>
          </c:val>
          <c:extLst>
            <c:ext xmlns:c16="http://schemas.microsoft.com/office/drawing/2014/chart" uri="{C3380CC4-5D6E-409C-BE32-E72D297353CC}">
              <c16:uniqueId val="{0000000C-31F1-4C01-BA51-4679E4FD5952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daily'!$J$25</c:f>
            </c:numRef>
          </c:val>
          <c:extLst>
            <c:ext xmlns:c16="http://schemas.microsoft.com/office/drawing/2014/chart" uri="{C3380CC4-5D6E-409C-BE32-E72D297353CC}">
              <c16:uniqueId val="{0000000D-31F1-4C01-BA51-4679E4FD5952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daily'!$J$26</c:f>
            </c:numRef>
          </c:val>
          <c:extLst>
            <c:ext xmlns:c16="http://schemas.microsoft.com/office/drawing/2014/chart" uri="{C3380CC4-5D6E-409C-BE32-E72D297353CC}">
              <c16:uniqueId val="{0000000E-31F1-4C01-BA51-4679E4FD5952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daily'!$J$27</c:f>
            </c:numRef>
          </c:val>
          <c:extLst>
            <c:ext xmlns:c16="http://schemas.microsoft.com/office/drawing/2014/chart" uri="{C3380CC4-5D6E-409C-BE32-E72D297353CC}">
              <c16:uniqueId val="{0000000F-31F1-4C01-BA51-4679E4FD5952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daily'!$J$28</c:f>
            </c:numRef>
          </c:val>
          <c:extLst>
            <c:ext xmlns:c16="http://schemas.microsoft.com/office/drawing/2014/chart" uri="{C3380CC4-5D6E-409C-BE32-E72D297353CC}">
              <c16:uniqueId val="{00000010-31F1-4C01-BA51-4679E4FD5952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daily'!$J$30</c:f>
            </c:numRef>
          </c:val>
          <c:extLst>
            <c:ext xmlns:c16="http://schemas.microsoft.com/office/drawing/2014/chart" uri="{C3380CC4-5D6E-409C-BE32-E72D297353CC}">
              <c16:uniqueId val="{00000011-31F1-4C01-BA51-4679E4FD5952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daily'!$J$31</c:f>
            </c:numRef>
          </c:val>
          <c:extLst>
            <c:ext xmlns:c16="http://schemas.microsoft.com/office/drawing/2014/chart" uri="{C3380CC4-5D6E-409C-BE32-E72D297353CC}">
              <c16:uniqueId val="{00000012-31F1-4C01-BA51-4679E4FD5952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daily'!$J$32</c:f>
            </c:numRef>
          </c:val>
          <c:extLst>
            <c:ext xmlns:c16="http://schemas.microsoft.com/office/drawing/2014/chart" uri="{C3380CC4-5D6E-409C-BE32-E72D297353CC}">
              <c16:uniqueId val="{00000013-31F1-4C01-BA51-4679E4FD5952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daily'!$J$33</c:f>
            </c:numRef>
          </c:val>
          <c:extLst>
            <c:ext xmlns:c16="http://schemas.microsoft.com/office/drawing/2014/chart" uri="{C3380CC4-5D6E-409C-BE32-E72D297353CC}">
              <c16:uniqueId val="{00000014-31F1-4C01-BA51-4679E4FD5952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daily'!$J$35</c:f>
            </c:numRef>
          </c:val>
          <c:extLst>
            <c:ext xmlns:c16="http://schemas.microsoft.com/office/drawing/2014/chart" uri="{C3380CC4-5D6E-409C-BE32-E72D297353CC}">
              <c16:uniqueId val="{00000015-31F1-4C01-BA51-4679E4FD5952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daily'!$J$36</c:f>
            </c:numRef>
          </c:val>
          <c:extLst>
            <c:ext xmlns:c16="http://schemas.microsoft.com/office/drawing/2014/chart" uri="{C3380CC4-5D6E-409C-BE32-E72D297353CC}">
              <c16:uniqueId val="{00000016-31F1-4C01-BA51-4679E4FD5952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daily'!$J$37</c:f>
            </c:numRef>
          </c:val>
          <c:extLst>
            <c:ext xmlns:c16="http://schemas.microsoft.com/office/drawing/2014/chart" uri="{C3380CC4-5D6E-409C-BE32-E72D297353CC}">
              <c16:uniqueId val="{00000017-31F1-4C01-BA51-4679E4FD5952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daily'!$J$38</c:f>
            </c:numRef>
          </c:val>
          <c:extLst>
            <c:ext xmlns:c16="http://schemas.microsoft.com/office/drawing/2014/chart" uri="{C3380CC4-5D6E-409C-BE32-E72D297353CC}">
              <c16:uniqueId val="{00000018-31F1-4C01-BA51-4679E4FD5952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daily'!$J$40</c:f>
            </c:numRef>
          </c:val>
          <c:extLst>
            <c:ext xmlns:c16="http://schemas.microsoft.com/office/drawing/2014/chart" uri="{C3380CC4-5D6E-409C-BE32-E72D297353CC}">
              <c16:uniqueId val="{00000019-31F1-4C01-BA51-4679E4FD5952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daily'!$J$41</c:f>
            </c:numRef>
          </c:val>
          <c:extLst>
            <c:ext xmlns:c16="http://schemas.microsoft.com/office/drawing/2014/chart" uri="{C3380CC4-5D6E-409C-BE32-E72D297353CC}">
              <c16:uniqueId val="{0000001A-31F1-4C01-BA51-4679E4FD5952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daily'!$J$42</c:f>
            </c:numRef>
          </c:val>
          <c:extLst>
            <c:ext xmlns:c16="http://schemas.microsoft.com/office/drawing/2014/chart" uri="{C3380CC4-5D6E-409C-BE32-E72D297353CC}">
              <c16:uniqueId val="{0000001B-31F1-4C01-BA51-4679E4FD5952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daily'!$J$43</c:f>
            </c:numRef>
          </c:val>
          <c:extLst>
            <c:ext xmlns:c16="http://schemas.microsoft.com/office/drawing/2014/chart" uri="{C3380CC4-5D6E-409C-BE32-E72D297353CC}">
              <c16:uniqueId val="{0000001C-31F1-4C01-BA51-4679E4FD5952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daily'!$J$45</c:f>
            </c:numRef>
          </c:val>
          <c:extLst>
            <c:ext xmlns:c16="http://schemas.microsoft.com/office/drawing/2014/chart" uri="{C3380CC4-5D6E-409C-BE32-E72D297353CC}">
              <c16:uniqueId val="{0000001D-31F1-4C01-BA51-4679E4FD5952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daily'!$J$46</c:f>
            </c:numRef>
          </c:val>
          <c:extLst>
            <c:ext xmlns:c16="http://schemas.microsoft.com/office/drawing/2014/chart" uri="{C3380CC4-5D6E-409C-BE32-E72D297353CC}">
              <c16:uniqueId val="{0000001E-31F1-4C01-BA51-4679E4FD5952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daily'!$J$47</c:f>
            </c:numRef>
          </c:val>
          <c:extLst>
            <c:ext xmlns:c16="http://schemas.microsoft.com/office/drawing/2014/chart" uri="{C3380CC4-5D6E-409C-BE32-E72D297353CC}">
              <c16:uniqueId val="{0000001F-31F1-4C01-BA51-4679E4FD5952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daily'!$J$48</c:f>
            </c:numRef>
          </c:val>
          <c:extLst>
            <c:ext xmlns:c16="http://schemas.microsoft.com/office/drawing/2014/chart" uri="{C3380CC4-5D6E-409C-BE32-E72D297353CC}">
              <c16:uniqueId val="{00000020-31F1-4C01-BA51-4679E4FD5952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daily'!$J$50</c:f>
            </c:numRef>
          </c:val>
          <c:extLst>
            <c:ext xmlns:c16="http://schemas.microsoft.com/office/drawing/2014/chart" uri="{C3380CC4-5D6E-409C-BE32-E72D297353CC}">
              <c16:uniqueId val="{00000021-31F1-4C01-BA51-4679E4FD5952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daily'!$J$51</c:f>
            </c:numRef>
          </c:val>
          <c:extLst>
            <c:ext xmlns:c16="http://schemas.microsoft.com/office/drawing/2014/chart" uri="{C3380CC4-5D6E-409C-BE32-E72D297353CC}">
              <c16:uniqueId val="{00000022-31F1-4C01-BA51-4679E4FD5952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daily'!$J$52</c:f>
            </c:numRef>
          </c:val>
          <c:extLst>
            <c:ext xmlns:c16="http://schemas.microsoft.com/office/drawing/2014/chart" uri="{C3380CC4-5D6E-409C-BE32-E72D297353CC}">
              <c16:uniqueId val="{00000023-31F1-4C01-BA51-4679E4FD5952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daily'!$J$53</c:f>
            </c:numRef>
          </c:val>
          <c:extLst>
            <c:ext xmlns:c16="http://schemas.microsoft.com/office/drawing/2014/chart" uri="{C3380CC4-5D6E-409C-BE32-E72D297353CC}">
              <c16:uniqueId val="{00000024-31F1-4C01-BA51-4679E4FD5952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daily'!$J$55</c:f>
            </c:numRef>
          </c:val>
          <c:extLst>
            <c:ext xmlns:c16="http://schemas.microsoft.com/office/drawing/2014/chart" uri="{C3380CC4-5D6E-409C-BE32-E72D297353CC}">
              <c16:uniqueId val="{00000025-31F1-4C01-BA51-4679E4FD5952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daily'!$J$56</c:f>
            </c:numRef>
          </c:val>
          <c:extLst>
            <c:ext xmlns:c16="http://schemas.microsoft.com/office/drawing/2014/chart" uri="{C3380CC4-5D6E-409C-BE32-E72D297353CC}">
              <c16:uniqueId val="{00000026-31F1-4C01-BA51-4679E4FD5952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daily'!$J$57</c:f>
            </c:numRef>
          </c:val>
          <c:extLst>
            <c:ext xmlns:c16="http://schemas.microsoft.com/office/drawing/2014/chart" uri="{C3380CC4-5D6E-409C-BE32-E72D297353CC}">
              <c16:uniqueId val="{00000027-31F1-4C01-BA51-4679E4FD5952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daily'!$J$58</c:f>
            </c:numRef>
          </c:val>
          <c:extLst>
            <c:ext xmlns:c16="http://schemas.microsoft.com/office/drawing/2014/chart" uri="{C3380CC4-5D6E-409C-BE32-E72D297353CC}">
              <c16:uniqueId val="{00000028-31F1-4C01-BA51-4679E4FD5952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daily'!$J$59</c:f>
              <c:numCache>
                <c:formatCode>_-* #\ ##0.0000\ _€_-;\-* #\ ##0.0000\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F1-4C01-BA51-4679E4FD5952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31F1-4C01-BA51-4679E4FD5952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31F1-4C01-BA51-4679E4FD5952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31F1-4C01-BA51-4679E4FD5952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31F1-4C01-BA51-4679E4FD5952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daily'!$J$86</c:f>
              <c:numCache>
                <c:formatCode>_-* #\ ##0.0000\ _€_-;\-* #\ ##0.0000\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F1-4C01-BA51-4679E4FD5952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31F1-4C01-BA51-4679E4FD5952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0-31F1-4C01-BA51-4679E4FD5952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1-31F1-4C01-BA51-4679E4FD5952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2-31F1-4C01-BA51-4679E4FD5952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daily'!$J$108</c:f>
              <c:numCache>
                <c:formatCode>_-* #\ ##0.0000\ _€_-;\-* #\ ##0.0000\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1F1-4C01-BA51-4679E4FD5952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4-31F1-4C01-BA51-4679E4FD5952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5-31F1-4C01-BA51-4679E4FD5952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6-31F1-4C01-BA51-4679E4FD5952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7-31F1-4C01-BA51-4679E4FD5952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daily'!$J$120</c:f>
              <c:numCache>
                <c:formatCode>_-* #\ ##0.000\ _€_-;\-* #\ ##0.000\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F1-4C01-BA51-4679E4FD5952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9-31F1-4C01-BA51-4679E4FD5952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A-31F1-4C01-BA51-4679E4FD5952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B-31F1-4C01-BA51-4679E4FD5952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daily'!$J$124</c:f>
              <c:numCache>
                <c:formatCode>_-* #\ ##0.000\ _€_-;\-* #\ ##0.000\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1F1-4C01-BA51-4679E4FD5952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D-31F1-4C01-BA51-4679E4FD5952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E-31F1-4C01-BA51-4679E4FD5952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31F1-4C01-BA51-4679E4FD5952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0-31F1-4C01-BA51-4679E4FD5952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31F1-4C01-BA51-4679E4FD5952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2-31F1-4C01-BA51-4679E4FD5952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daily'!$J$131</c:f>
              <c:numCache>
                <c:formatCode>_-* #\ ##0.000\ _€_-;\-* #\ ##0.000\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1F1-4C01-BA51-4679E4FD5952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4-31F1-4C01-BA51-4679E4FD5952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5-31F1-4C01-BA51-4679E4FD5952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daily'!$J$134</c:f>
              <c:numCache>
                <c:formatCode>_(* #,##0.00_);_(* \(#,##0.00\);_(*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1F1-4C01-BA51-4679E4FD5952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7-31F1-4C01-BA51-4679E4FD5952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8-31F1-4C01-BA51-4679E4FD5952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9-31F1-4C01-BA51-4679E4FD5952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daily'!$J$138</c:f>
              <c:numCache>
                <c:formatCode>_(* #,##0.00_);_(* \(#,##0.00\);_(*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1F1-4C01-BA51-4679E4FD5952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C-31F1-4C01-BA51-4679E4FD5952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D-31F1-4C01-BA51-4679E4FD5952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E-31F1-4C01-BA51-4679E4FD5952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daily'!$J$142</c:f>
              <c:numCache>
                <c:formatCode>_-* #\ ##0.0000\ _€_-;\-* #\ ##0.0000\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1F1-4C01-BA51-4679E4FD5952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0-31F1-4C01-BA51-4679E4FD5952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1-31F1-4C01-BA51-4679E4FD5952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2-31F1-4C01-BA51-4679E4FD5952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3-31F1-4C01-BA51-4679E4FD5952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4-31F1-4C01-BA51-4679E4FD5952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5-31F1-4C01-BA51-4679E4FD5952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6-31F1-4C01-BA51-4679E4FD5952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7-31F1-4C01-BA51-4679E4FD5952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daily'!$J$152</c:f>
              <c:numCache>
                <c:formatCode>_(* #,##0.00_);_(* \(#,##0.00\);_(*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1F1-4C01-BA51-4679E4FD5952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9-31F1-4C01-BA51-4679E4FD5952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A-31F1-4C01-BA51-4679E4FD5952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B-31F1-4C01-BA51-4679E4FD5952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C-31F1-4C01-BA51-4679E4FD5952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E-31F1-4C01-BA51-4679E4FD5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daily'!$J$157</c:f>
              <c:numCache>
                <c:formatCode>_(* #,##0.00_);_(* \(#,##0.00\);_(* "-"??_);_(@_)</c:formatCode>
                <c:ptCount val="1"/>
                <c:pt idx="0">
                  <c:v>0.81110000610351563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1F1-4C01-BA51-4679E4FD5952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0-31F1-4C01-BA51-4679E4FD5952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1-31F1-4C01-BA51-4679E4FD5952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2-31F1-4C01-BA51-4679E4FD5952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3-31F1-4C01-BA51-4679E4FD5952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4-31F1-4C01-BA51-4679E4FD5952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5-31F1-4C01-BA51-4679E4FD5952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6-31F1-4C01-BA51-4679E4FD5952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7-31F1-4C01-BA51-4679E4FD5952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8-31F1-4C01-BA51-4679E4FD5952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9-31F1-4C01-BA51-4679E4FD5952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A-31F1-4C01-BA51-4679E4FD5952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B-31F1-4C01-BA51-4679E4FD5952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daily'!$J$172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1F1-4C01-BA51-4679E4FD5952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daily'!$J$170</c:f>
              <c:numCache>
                <c:formatCode>_(* #,##0.00_);_(* \(#,##0.00\);_(*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1F1-4C01-BA51-4679E4FD5952}"/>
            </c:ext>
          </c:extLst>
        </c:ser>
        <c:ser>
          <c:idx val="170"/>
          <c:order val="170"/>
          <c:tx>
            <c:strRef>
              <c:f>'estimation daily'!$A$177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70-31F1-4C01-BA51-4679E4FD5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daily'!$J$177</c:f>
              <c:numCache>
                <c:formatCode>_(* #,##0.00_);_(* \(#,##0.00\);_(* "-"??_);_(@_)</c:formatCode>
                <c:ptCount val="1"/>
                <c:pt idx="0">
                  <c:v>1.2214090675115585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1F1-4C01-BA51-4679E4FD5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2-31F1-4C01-BA51-4679E4FD595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31F1-4C01-BA51-4679E4FD595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31F1-4C01-BA51-4679E4FD595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31F1-4C01-BA51-4679E4FD595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31F1-4C01-BA51-4679E4FD595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31F1-4C01-BA51-4679E4FD595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31F1-4C01-BA51-4679E4FD5952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31F1-4C01-BA51-4679E4FD5952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31F1-4C01-BA51-4679E4FD5952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31F1-4C01-BA51-4679E4FD5952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31F1-4C01-BA51-4679E4FD5952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31F1-4C01-BA51-4679E4FD5952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31F1-4C01-BA51-4679E4FD5952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31F1-4C01-BA51-4679E4FD5952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31F1-4C01-BA51-4679E4FD5952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31F1-4C01-BA51-4679E4FD5952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31F1-4C01-BA51-4679E4FD5952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31F1-4C01-BA51-4679E4FD5952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31F1-4C01-BA51-4679E4FD5952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31F1-4C01-BA51-4679E4FD5952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31F1-4C01-BA51-4679E4FD5952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31F1-4C01-BA51-4679E4FD5952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31F1-4C01-BA51-4679E4FD5952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31F1-4C01-BA51-4679E4FD5952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31F1-4C01-BA51-4679E4FD5952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31F1-4C01-BA51-4679E4FD5952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31F1-4C01-BA51-4679E4FD5952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31F1-4C01-BA51-4679E4FD5952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31F1-4C01-BA51-4679E4FD5952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31F1-4C01-BA51-4679E4FD5952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31F1-4C01-BA51-4679E4FD5952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31F1-4C01-BA51-4679E4FD5952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31F1-4C01-BA51-4679E4FD5952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31F1-4C01-BA51-4679E4FD5952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31F1-4C01-BA51-4679E4FD5952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31F1-4C01-BA51-4679E4FD5952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31F1-4C01-BA51-4679E4FD5952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31F1-4C01-BA51-4679E4FD5952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31F1-4C01-BA51-4679E4FD5952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31F1-4C01-BA51-4679E4FD5952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31F1-4C01-BA51-4679E4FD5952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31F1-4C01-BA51-4679E4FD5952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31F1-4C01-BA51-4679E4FD5952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31F1-4C01-BA51-4679E4FD5952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31F1-4C01-BA51-4679E4FD5952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31F1-4C01-BA51-4679E4FD5952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31F1-4C01-BA51-4679E4FD5952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31F1-4C01-BA51-4679E4FD5952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31F1-4C01-BA51-4679E4FD5952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31F1-4C01-BA51-4679E4FD5952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31F1-4C01-BA51-4679E4FD5952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31F1-4C01-BA51-4679E4FD5952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31F1-4C01-BA51-4679E4FD5952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31F1-4C01-BA51-4679E4FD5952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31F1-4C01-BA51-4679E4FD5952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31F1-4C01-BA51-4679E4FD5952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31F1-4C01-BA51-4679E4FD5952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31F1-4C01-BA51-4679E4FD5952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31F1-4C01-BA51-4679E4FD5952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31F1-4C01-BA51-4679E4FD5952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31F1-4C01-BA51-4679E4FD5952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31F1-4C01-BA51-4679E4FD5952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31F1-4C01-BA51-4679E4FD5952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682092</xdr:colOff>
      <xdr:row>2</xdr:row>
      <xdr:rowOff>0</xdr:rowOff>
    </xdr:to>
    <xdr:pic>
      <xdr:nvPicPr>
        <xdr:cNvPr id="16" name="Image 15" descr="Image Azimut">
          <a:extLst>
            <a:ext uri="{FF2B5EF4-FFF2-40B4-BE49-F238E27FC236}">
              <a16:creationId xmlns:a16="http://schemas.microsoft.com/office/drawing/2014/main" id="{0481B419-4CD8-48E9-AAB8-C5B1A1EB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92727"/>
          <a:ext cx="682092" cy="48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952500</xdr:colOff>
      <xdr:row>12</xdr:row>
      <xdr:rowOff>338859</xdr:rowOff>
    </xdr:to>
    <xdr:pic>
      <xdr:nvPicPr>
        <xdr:cNvPr id="17" name="Image 16" descr="Image Airpaca">
          <a:extLst>
            <a:ext uri="{FF2B5EF4-FFF2-40B4-BE49-F238E27FC236}">
              <a16:creationId xmlns:a16="http://schemas.microsoft.com/office/drawing/2014/main" id="{B4CD5B8D-DBF8-4513-B1A0-488F9090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1800"/>
          <a:ext cx="9525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557869</xdr:colOff>
      <xdr:row>59</xdr:row>
      <xdr:rowOff>0</xdr:rowOff>
    </xdr:to>
    <xdr:pic>
      <xdr:nvPicPr>
        <xdr:cNvPr id="18" name="Image 17" descr="Image MétéoFrance">
          <a:extLst>
            <a:ext uri="{FF2B5EF4-FFF2-40B4-BE49-F238E27FC236}">
              <a16:creationId xmlns:a16="http://schemas.microsoft.com/office/drawing/2014/main" id="{8DED36F1-39C8-464C-9D70-25BB36C9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200909"/>
          <a:ext cx="557869" cy="56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527792</xdr:colOff>
      <xdr:row>76</xdr:row>
      <xdr:rowOff>20657</xdr:rowOff>
    </xdr:to>
    <xdr:pic>
      <xdr:nvPicPr>
        <xdr:cNvPr id="19" name="Image 18" descr="Image Bulletin MétéoFrance">
          <a:extLst>
            <a:ext uri="{FF2B5EF4-FFF2-40B4-BE49-F238E27FC236}">
              <a16:creationId xmlns:a16="http://schemas.microsoft.com/office/drawing/2014/main" id="{CC948C95-916D-4124-B766-0A66EDB2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9569545"/>
          <a:ext cx="527792" cy="56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544285</xdr:colOff>
      <xdr:row>86</xdr:row>
      <xdr:rowOff>35625</xdr:rowOff>
    </xdr:to>
    <xdr:pic>
      <xdr:nvPicPr>
        <xdr:cNvPr id="20" name="Image 19" descr="Image Infoclimat">
          <a:extLst>
            <a:ext uri="{FF2B5EF4-FFF2-40B4-BE49-F238E27FC236}">
              <a16:creationId xmlns:a16="http://schemas.microsoft.com/office/drawing/2014/main" id="{E4AD36ED-42B0-4A29-AFE0-030EB731F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184416"/>
          <a:ext cx="544285" cy="55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577272</xdr:colOff>
      <xdr:row>107</xdr:row>
      <xdr:rowOff>588817</xdr:rowOff>
    </xdr:to>
    <xdr:pic>
      <xdr:nvPicPr>
        <xdr:cNvPr id="21" name="Image 20" descr="Image WeatherCompany">
          <a:extLst>
            <a:ext uri="{FF2B5EF4-FFF2-40B4-BE49-F238E27FC236}">
              <a16:creationId xmlns:a16="http://schemas.microsoft.com/office/drawing/2014/main" id="{54CC4E96-B0F6-4C5B-B1ED-504DAAA2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28005974"/>
          <a:ext cx="577272" cy="588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1316015</xdr:colOff>
      <xdr:row>119</xdr:row>
      <xdr:rowOff>471777</xdr:rowOff>
    </xdr:to>
    <xdr:pic>
      <xdr:nvPicPr>
        <xdr:cNvPr id="22" name="Image 21" descr="Image SAC Magnan">
          <a:extLst>
            <a:ext uri="{FF2B5EF4-FFF2-40B4-BE49-F238E27FC236}">
              <a16:creationId xmlns:a16="http://schemas.microsoft.com/office/drawing/2014/main" id="{E741E3B6-D2E8-4F0B-A120-444DFDDB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1395390"/>
          <a:ext cx="1311234" cy="471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1373742</xdr:colOff>
      <xdr:row>123</xdr:row>
      <xdr:rowOff>492547</xdr:rowOff>
    </xdr:to>
    <xdr:pic>
      <xdr:nvPicPr>
        <xdr:cNvPr id="23" name="Image 22" descr="Image SAC Paillon">
          <a:extLst>
            <a:ext uri="{FF2B5EF4-FFF2-40B4-BE49-F238E27FC236}">
              <a16:creationId xmlns:a16="http://schemas.microsoft.com/office/drawing/2014/main" id="{AD097E79-FB06-442B-8346-358B28CD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2615909"/>
          <a:ext cx="1368961" cy="492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478311</xdr:colOff>
      <xdr:row>129</xdr:row>
      <xdr:rowOff>2257</xdr:rowOff>
    </xdr:to>
    <xdr:pic>
      <xdr:nvPicPr>
        <xdr:cNvPr id="24" name="Image 23" descr="Image Vigicrue">
          <a:extLst>
            <a:ext uri="{FF2B5EF4-FFF2-40B4-BE49-F238E27FC236}">
              <a16:creationId xmlns:a16="http://schemas.microsoft.com/office/drawing/2014/main" id="{BEE9E95F-6C15-466C-AFB7-2C149F09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4331234"/>
          <a:ext cx="478311" cy="51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603250</xdr:colOff>
      <xdr:row>130</xdr:row>
      <xdr:rowOff>647700</xdr:rowOff>
    </xdr:to>
    <xdr:pic>
      <xdr:nvPicPr>
        <xdr:cNvPr id="25" name="Image 24" descr="Image Bulletin Vigicrue">
          <a:extLst>
            <a:ext uri="{FF2B5EF4-FFF2-40B4-BE49-F238E27FC236}">
              <a16:creationId xmlns:a16="http://schemas.microsoft.com/office/drawing/2014/main" id="{D9EC27A2-F489-4731-B585-D71E394D8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8950"/>
          <a:ext cx="6032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73623</xdr:colOff>
      <xdr:row>133</xdr:row>
      <xdr:rowOff>55218</xdr:rowOff>
    </xdr:from>
    <xdr:to>
      <xdr:col>1</xdr:col>
      <xdr:colOff>518394</xdr:colOff>
      <xdr:row>134</xdr:row>
      <xdr:rowOff>112945</xdr:rowOff>
    </xdr:to>
    <xdr:pic>
      <xdr:nvPicPr>
        <xdr:cNvPr id="26" name="Image 25" descr="Image Collecte">
          <a:extLst>
            <a:ext uri="{FF2B5EF4-FFF2-40B4-BE49-F238E27FC236}">
              <a16:creationId xmlns:a16="http://schemas.microsoft.com/office/drawing/2014/main" id="{A2ED761F-5658-428A-AFA7-D9864DC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14" y="29071957"/>
          <a:ext cx="444771" cy="600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137</xdr:row>
      <xdr:rowOff>55218</xdr:rowOff>
    </xdr:from>
    <xdr:to>
      <xdr:col>1</xdr:col>
      <xdr:colOff>529107</xdr:colOff>
      <xdr:row>137</xdr:row>
      <xdr:rowOff>492296</xdr:rowOff>
    </xdr:to>
    <xdr:pic>
      <xdr:nvPicPr>
        <xdr:cNvPr id="27" name="Image 26" descr="Image Circulation">
          <a:extLst>
            <a:ext uri="{FF2B5EF4-FFF2-40B4-BE49-F238E27FC236}">
              <a16:creationId xmlns:a16="http://schemas.microsoft.com/office/drawing/2014/main" id="{EDB49691-FA25-4A55-9F31-01237D8CD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0811305"/>
          <a:ext cx="437078" cy="43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119638</xdr:colOff>
      <xdr:row>141</xdr:row>
      <xdr:rowOff>110435</xdr:rowOff>
    </xdr:from>
    <xdr:to>
      <xdr:col>1</xdr:col>
      <xdr:colOff>551037</xdr:colOff>
      <xdr:row>141</xdr:row>
      <xdr:rowOff>539266</xdr:rowOff>
    </xdr:to>
    <xdr:pic>
      <xdr:nvPicPr>
        <xdr:cNvPr id="28" name="Image 27" descr="Image Tourisme">
          <a:extLst>
            <a:ext uri="{FF2B5EF4-FFF2-40B4-BE49-F238E27FC236}">
              <a16:creationId xmlns:a16="http://schemas.microsoft.com/office/drawing/2014/main" id="{B64A2D3E-F631-4607-9364-963598C3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29" y="32099710"/>
          <a:ext cx="431399" cy="428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1</xdr:rowOff>
    </xdr:from>
    <xdr:to>
      <xdr:col>1</xdr:col>
      <xdr:colOff>623819</xdr:colOff>
      <xdr:row>152</xdr:row>
      <xdr:rowOff>65975</xdr:rowOff>
    </xdr:to>
    <xdr:pic>
      <xdr:nvPicPr>
        <xdr:cNvPr id="29" name="Image 28" descr="Image Parking">
          <a:extLst>
            <a:ext uri="{FF2B5EF4-FFF2-40B4-BE49-F238E27FC236}">
              <a16:creationId xmlns:a16="http://schemas.microsoft.com/office/drawing/2014/main" id="{3601138B-ADB4-4D74-B4AA-E4F732349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2955715"/>
          <a:ext cx="623819" cy="519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156</xdr:row>
      <xdr:rowOff>101232</xdr:rowOff>
    </xdr:from>
    <xdr:to>
      <xdr:col>1</xdr:col>
      <xdr:colOff>811380</xdr:colOff>
      <xdr:row>158</xdr:row>
      <xdr:rowOff>70038</xdr:rowOff>
    </xdr:to>
    <xdr:pic>
      <xdr:nvPicPr>
        <xdr:cNvPr id="30" name="Image 29" descr="Image Tramway">
          <a:extLst>
            <a:ext uri="{FF2B5EF4-FFF2-40B4-BE49-F238E27FC236}">
              <a16:creationId xmlns:a16="http://schemas.microsoft.com/office/drawing/2014/main" id="{FF88D37F-8BE5-4533-8F67-D4996DB1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5964928"/>
          <a:ext cx="719351" cy="55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255649</xdr:colOff>
      <xdr:row>177</xdr:row>
      <xdr:rowOff>164934</xdr:rowOff>
    </xdr:from>
    <xdr:to>
      <xdr:col>9</xdr:col>
      <xdr:colOff>1223985</xdr:colOff>
      <xdr:row>198</xdr:row>
      <xdr:rowOff>110433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D15EB3D6-016E-42B2-ADF8-EB7FAE3F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487753</xdr:colOff>
      <xdr:row>199</xdr:row>
      <xdr:rowOff>147246</xdr:rowOff>
    </xdr:from>
    <xdr:to>
      <xdr:col>4</xdr:col>
      <xdr:colOff>358913</xdr:colOff>
      <xdr:row>221</xdr:row>
      <xdr:rowOff>64420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177B9E00-C4F6-491F-B03C-3927DDD0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zoomScale="69" zoomScaleNormal="69" workbookViewId="0">
      <pane ySplit="1" topLeftCell="A2" activePane="bottomLeft" state="frozen"/>
      <selection pane="bottomLeft" activeCell="H2" sqref="H2"/>
    </sheetView>
  </sheetViews>
  <sheetFormatPr baseColWidth="10" defaultColWidth="8.7265625" defaultRowHeight="14.5" x14ac:dyDescent="0.35"/>
  <cols>
    <col min="2" max="2" width="22" customWidth="1"/>
    <col min="3" max="3" width="30.6328125" customWidth="1"/>
    <col min="4" max="4" width="17.81640625" customWidth="1"/>
    <col min="5" max="5" width="13.7265625" bestFit="1" customWidth="1"/>
    <col min="6" max="6" width="12.54296875" customWidth="1"/>
    <col min="7" max="7" width="13.453125" style="5" bestFit="1" customWidth="1"/>
    <col min="8" max="8" width="21.453125" style="5" customWidth="1"/>
    <col min="9" max="9" width="26.08984375" customWidth="1"/>
    <col min="10" max="10" width="21.81640625" bestFit="1" customWidth="1"/>
    <col min="11" max="11" width="8.26953125" bestFit="1" customWidth="1"/>
    <col min="12" max="12" width="23.54296875" bestFit="1" customWidth="1"/>
  </cols>
  <sheetData>
    <row r="1" spans="2:13" s="11" customFormat="1" ht="54.5" customHeight="1" thickBot="1" x14ac:dyDescent="0.5">
      <c r="B1" s="22" t="s">
        <v>133</v>
      </c>
      <c r="E1" s="12" t="s">
        <v>113</v>
      </c>
      <c r="F1" s="11" t="s">
        <v>114</v>
      </c>
      <c r="G1" s="12" t="s">
        <v>115</v>
      </c>
      <c r="H1" s="12" t="s">
        <v>165</v>
      </c>
      <c r="I1" s="11" t="s">
        <v>120</v>
      </c>
      <c r="J1" s="11" t="s">
        <v>119</v>
      </c>
      <c r="K1" s="12" t="s">
        <v>117</v>
      </c>
      <c r="L1" s="11" t="s">
        <v>118</v>
      </c>
    </row>
    <row r="2" spans="2:13" ht="38.5" customHeight="1" thickBot="1" x14ac:dyDescent="0.4">
      <c r="B2" s="54"/>
      <c r="C2" s="57" t="s">
        <v>0</v>
      </c>
      <c r="D2" s="58"/>
      <c r="E2" s="8">
        <v>15</v>
      </c>
      <c r="F2" s="8">
        <v>2000</v>
      </c>
      <c r="G2" s="9">
        <v>38</v>
      </c>
      <c r="H2" s="9">
        <f>60*24*G2/E2</f>
        <v>3648</v>
      </c>
      <c r="I2" s="14">
        <f>F2*G2*24*60/E2</f>
        <v>7296000</v>
      </c>
      <c r="J2" s="29">
        <f>I2/(1024*1024*1024)</f>
        <v>6.7949295043945313E-3</v>
      </c>
    </row>
    <row r="3" spans="2:13" ht="18" customHeight="1" x14ac:dyDescent="0.35">
      <c r="B3" s="55"/>
      <c r="C3" s="1" t="s">
        <v>1</v>
      </c>
      <c r="D3" s="24" t="s">
        <v>11</v>
      </c>
      <c r="E3" s="8"/>
      <c r="F3" s="8"/>
      <c r="G3" s="9"/>
      <c r="H3" s="9"/>
      <c r="I3" s="8"/>
      <c r="J3" s="8"/>
      <c r="L3" s="6"/>
      <c r="M3" s="7"/>
    </row>
    <row r="4" spans="2:13" ht="18" customHeight="1" x14ac:dyDescent="0.35">
      <c r="B4" s="55"/>
      <c r="C4" s="2" t="s">
        <v>2</v>
      </c>
      <c r="D4" s="2" t="s">
        <v>11</v>
      </c>
      <c r="E4" s="8"/>
      <c r="F4" s="8"/>
      <c r="G4" s="9"/>
      <c r="H4" s="9"/>
      <c r="I4" s="8"/>
      <c r="J4" s="8"/>
    </row>
    <row r="5" spans="2:13" ht="18" customHeight="1" x14ac:dyDescent="0.35">
      <c r="B5" s="55"/>
      <c r="C5" s="2" t="s">
        <v>3</v>
      </c>
      <c r="D5" s="2" t="s">
        <v>11</v>
      </c>
      <c r="E5" s="8"/>
      <c r="F5" s="8"/>
      <c r="G5" s="9"/>
      <c r="H5" s="9"/>
      <c r="I5" s="8"/>
      <c r="J5" s="8"/>
    </row>
    <row r="6" spans="2:13" ht="18" customHeight="1" x14ac:dyDescent="0.35">
      <c r="B6" s="55"/>
      <c r="C6" s="2" t="s">
        <v>4</v>
      </c>
      <c r="D6" s="2" t="s">
        <v>11</v>
      </c>
      <c r="E6" s="8"/>
      <c r="F6" s="8"/>
      <c r="G6" s="9"/>
      <c r="H6" s="9"/>
      <c r="I6" s="8"/>
      <c r="J6" s="8"/>
    </row>
    <row r="7" spans="2:13" ht="18" customHeight="1" x14ac:dyDescent="0.35">
      <c r="B7" s="55"/>
      <c r="C7" s="2" t="s">
        <v>5</v>
      </c>
      <c r="D7" s="2" t="s">
        <v>11</v>
      </c>
      <c r="E7" s="8"/>
      <c r="F7" s="8"/>
      <c r="G7" s="9"/>
      <c r="H7" s="9"/>
      <c r="I7" s="8"/>
      <c r="J7" s="8"/>
    </row>
    <row r="8" spans="2:13" ht="18" customHeight="1" x14ac:dyDescent="0.35">
      <c r="B8" s="55"/>
      <c r="C8" s="2" t="s">
        <v>6</v>
      </c>
      <c r="D8" s="2" t="s">
        <v>11</v>
      </c>
      <c r="E8" s="8"/>
      <c r="F8" s="8"/>
      <c r="G8" s="9"/>
      <c r="H8" s="9"/>
      <c r="I8" s="8"/>
      <c r="J8" s="8"/>
    </row>
    <row r="9" spans="2:13" ht="18" customHeight="1" x14ac:dyDescent="0.35">
      <c r="B9" s="55"/>
      <c r="C9" s="2" t="s">
        <v>7</v>
      </c>
      <c r="D9" s="2" t="s">
        <v>11</v>
      </c>
      <c r="E9" s="8"/>
      <c r="F9" s="8"/>
      <c r="G9" s="9"/>
      <c r="H9" s="9"/>
      <c r="I9" s="8"/>
      <c r="J9" s="8"/>
    </row>
    <row r="10" spans="2:13" ht="18" customHeight="1" x14ac:dyDescent="0.35">
      <c r="B10" s="55"/>
      <c r="C10" s="2" t="s">
        <v>8</v>
      </c>
      <c r="D10" s="2" t="s">
        <v>11</v>
      </c>
      <c r="E10" s="8"/>
      <c r="F10" s="8"/>
      <c r="G10" s="9"/>
      <c r="H10" s="9"/>
      <c r="I10" s="8"/>
      <c r="J10" s="8"/>
    </row>
    <row r="11" spans="2:13" ht="18" customHeight="1" x14ac:dyDescent="0.35">
      <c r="B11" s="55"/>
      <c r="C11" s="2" t="s">
        <v>9</v>
      </c>
      <c r="D11" s="2" t="s">
        <v>11</v>
      </c>
      <c r="E11" s="8"/>
      <c r="F11" s="8"/>
      <c r="G11" s="9"/>
      <c r="H11" s="9"/>
      <c r="I11" s="8"/>
      <c r="J11" s="8"/>
    </row>
    <row r="12" spans="2:13" ht="18" customHeight="1" thickBot="1" x14ac:dyDescent="0.4">
      <c r="B12" s="56"/>
      <c r="C12" s="3" t="s">
        <v>10</v>
      </c>
      <c r="D12" s="3" t="s">
        <v>11</v>
      </c>
      <c r="E12" s="8"/>
      <c r="F12" s="8"/>
      <c r="G12" s="9"/>
      <c r="H12" s="9"/>
      <c r="I12" s="8"/>
      <c r="J12" s="8"/>
    </row>
    <row r="13" spans="2:13" ht="38.5" customHeight="1" thickBot="1" x14ac:dyDescent="0.4">
      <c r="B13" s="54"/>
      <c r="C13" s="57" t="s">
        <v>12</v>
      </c>
      <c r="D13" s="58"/>
      <c r="E13" s="8">
        <v>15</v>
      </c>
      <c r="F13" s="8">
        <v>3000</v>
      </c>
      <c r="G13" s="9">
        <v>8</v>
      </c>
      <c r="H13" s="9">
        <f>60*24*G13/E13</f>
        <v>768</v>
      </c>
      <c r="I13" s="14">
        <f>F13*G13*24*60/E13</f>
        <v>2304000</v>
      </c>
      <c r="J13" s="29">
        <f>I13/(1024*1024*1024)</f>
        <v>2.1457672119140625E-3</v>
      </c>
    </row>
    <row r="14" spans="2:13" ht="18" customHeight="1" x14ac:dyDescent="0.35">
      <c r="B14" s="55"/>
      <c r="C14" s="1" t="s">
        <v>1</v>
      </c>
      <c r="D14" s="24" t="s">
        <v>11</v>
      </c>
      <c r="E14" s="8"/>
      <c r="F14" s="8"/>
      <c r="G14" s="9"/>
      <c r="H14" s="9"/>
      <c r="I14" s="8"/>
      <c r="J14" s="8"/>
    </row>
    <row r="15" spans="2:13" ht="18" customHeight="1" x14ac:dyDescent="0.35">
      <c r="B15" s="55"/>
      <c r="C15" s="2" t="s">
        <v>1</v>
      </c>
      <c r="D15" s="32" t="s">
        <v>17</v>
      </c>
      <c r="E15" s="8"/>
      <c r="F15" s="8"/>
      <c r="G15" s="9"/>
      <c r="H15" s="9"/>
      <c r="I15" s="8"/>
      <c r="J15" s="8"/>
    </row>
    <row r="16" spans="2:13" ht="18" customHeight="1" x14ac:dyDescent="0.35">
      <c r="B16" s="55"/>
      <c r="C16" s="2" t="s">
        <v>1</v>
      </c>
      <c r="D16" s="32" t="s">
        <v>18</v>
      </c>
      <c r="E16" s="8"/>
      <c r="F16" s="8"/>
      <c r="G16" s="9"/>
      <c r="H16" s="9"/>
      <c r="I16" s="8"/>
      <c r="J16" s="8"/>
    </row>
    <row r="17" spans="2:10" ht="18" customHeight="1" x14ac:dyDescent="0.35">
      <c r="B17" s="55"/>
      <c r="C17" s="2" t="s">
        <v>1</v>
      </c>
      <c r="D17" s="32" t="s">
        <v>19</v>
      </c>
      <c r="E17" s="8"/>
      <c r="F17" s="8"/>
      <c r="G17" s="9"/>
      <c r="H17" s="9"/>
      <c r="I17" s="8"/>
      <c r="J17" s="8"/>
    </row>
    <row r="18" spans="2:10" ht="18" customHeight="1" x14ac:dyDescent="0.35">
      <c r="B18" s="55"/>
      <c r="C18" s="2" t="s">
        <v>1</v>
      </c>
      <c r="D18" s="32" t="s">
        <v>20</v>
      </c>
      <c r="E18" s="8"/>
      <c r="F18" s="8"/>
      <c r="G18" s="9"/>
      <c r="H18" s="9"/>
      <c r="I18" s="8"/>
      <c r="J18" s="8"/>
    </row>
    <row r="19" spans="2:10" ht="18" customHeight="1" x14ac:dyDescent="0.35">
      <c r="B19" s="55"/>
      <c r="C19" s="2" t="s">
        <v>8</v>
      </c>
      <c r="D19" s="2" t="s">
        <v>11</v>
      </c>
      <c r="E19" s="8"/>
      <c r="F19" s="8"/>
      <c r="G19" s="9"/>
      <c r="H19" s="9"/>
      <c r="I19" s="8"/>
      <c r="J19" s="8"/>
    </row>
    <row r="20" spans="2:10" ht="18" hidden="1" customHeight="1" x14ac:dyDescent="0.35">
      <c r="B20" s="55"/>
      <c r="C20" s="2" t="s">
        <v>8</v>
      </c>
      <c r="D20" s="2" t="s">
        <v>17</v>
      </c>
      <c r="E20" s="8"/>
      <c r="F20" s="8"/>
      <c r="G20" s="9"/>
      <c r="H20" s="9"/>
      <c r="I20" s="8"/>
      <c r="J20" s="8"/>
    </row>
    <row r="21" spans="2:10" ht="18" hidden="1" customHeight="1" x14ac:dyDescent="0.35">
      <c r="B21" s="55"/>
      <c r="C21" s="2" t="s">
        <v>8</v>
      </c>
      <c r="D21" s="2" t="s">
        <v>18</v>
      </c>
      <c r="E21" s="8"/>
      <c r="F21" s="8"/>
      <c r="G21" s="9"/>
      <c r="H21" s="9"/>
      <c r="I21" s="8"/>
      <c r="J21" s="8"/>
    </row>
    <row r="22" spans="2:10" ht="18" hidden="1" customHeight="1" x14ac:dyDescent="0.35">
      <c r="B22" s="55"/>
      <c r="C22" s="2" t="s">
        <v>8</v>
      </c>
      <c r="D22" s="2" t="s">
        <v>19</v>
      </c>
      <c r="E22" s="8"/>
      <c r="F22" s="8"/>
      <c r="G22" s="9"/>
      <c r="H22" s="9"/>
      <c r="I22" s="8"/>
      <c r="J22" s="8"/>
    </row>
    <row r="23" spans="2:10" ht="18" hidden="1" customHeight="1" x14ac:dyDescent="0.35">
      <c r="B23" s="55"/>
      <c r="C23" s="2" t="s">
        <v>8</v>
      </c>
      <c r="D23" s="2" t="s">
        <v>20</v>
      </c>
      <c r="E23" s="8"/>
      <c r="F23" s="8"/>
      <c r="G23" s="9"/>
      <c r="H23" s="9"/>
      <c r="I23" s="8"/>
      <c r="J23" s="8"/>
    </row>
    <row r="24" spans="2:10" ht="18" customHeight="1" x14ac:dyDescent="0.35">
      <c r="B24" s="55"/>
      <c r="C24" s="2" t="s">
        <v>13</v>
      </c>
      <c r="D24" s="2" t="s">
        <v>11</v>
      </c>
      <c r="E24" s="8"/>
      <c r="F24" s="8"/>
      <c r="G24" s="9"/>
      <c r="H24" s="9"/>
      <c r="I24" s="8"/>
      <c r="J24" s="8"/>
    </row>
    <row r="25" spans="2:10" ht="18" hidden="1" customHeight="1" x14ac:dyDescent="0.35">
      <c r="B25" s="55"/>
      <c r="C25" s="2" t="s">
        <v>13</v>
      </c>
      <c r="D25" s="2" t="s">
        <v>17</v>
      </c>
      <c r="E25" s="8"/>
      <c r="F25" s="8"/>
      <c r="G25" s="9"/>
      <c r="H25" s="9"/>
      <c r="I25" s="8"/>
      <c r="J25" s="8"/>
    </row>
    <row r="26" spans="2:10" ht="18" hidden="1" customHeight="1" x14ac:dyDescent="0.35">
      <c r="B26" s="55"/>
      <c r="C26" s="2" t="s">
        <v>13</v>
      </c>
      <c r="D26" s="2" t="s">
        <v>18</v>
      </c>
      <c r="E26" s="8"/>
      <c r="F26" s="8"/>
      <c r="G26" s="9"/>
      <c r="H26" s="9"/>
      <c r="I26" s="8"/>
      <c r="J26" s="8"/>
    </row>
    <row r="27" spans="2:10" ht="18" hidden="1" customHeight="1" x14ac:dyDescent="0.35">
      <c r="B27" s="55"/>
      <c r="C27" s="2" t="s">
        <v>13</v>
      </c>
      <c r="D27" s="2" t="s">
        <v>19</v>
      </c>
      <c r="E27" s="8"/>
      <c r="F27" s="8"/>
      <c r="G27" s="9"/>
      <c r="H27" s="9"/>
      <c r="I27" s="8"/>
      <c r="J27" s="8"/>
    </row>
    <row r="28" spans="2:10" ht="18" hidden="1" customHeight="1" x14ac:dyDescent="0.35">
      <c r="B28" s="55"/>
      <c r="C28" s="2" t="s">
        <v>13</v>
      </c>
      <c r="D28" s="2" t="s">
        <v>20</v>
      </c>
      <c r="E28" s="8"/>
      <c r="F28" s="8"/>
      <c r="G28" s="9"/>
      <c r="H28" s="9"/>
      <c r="I28" s="8"/>
      <c r="J28" s="8"/>
    </row>
    <row r="29" spans="2:10" ht="18" customHeight="1" x14ac:dyDescent="0.35">
      <c r="B29" s="55"/>
      <c r="C29" s="2" t="s">
        <v>14</v>
      </c>
      <c r="D29" s="2" t="s">
        <v>11</v>
      </c>
      <c r="E29" s="8"/>
      <c r="F29" s="8"/>
      <c r="G29" s="9"/>
      <c r="H29" s="9"/>
      <c r="I29" s="8"/>
      <c r="J29" s="8"/>
    </row>
    <row r="30" spans="2:10" ht="18" hidden="1" customHeight="1" x14ac:dyDescent="0.35">
      <c r="B30" s="55"/>
      <c r="C30" s="2" t="s">
        <v>14</v>
      </c>
      <c r="D30" s="2" t="s">
        <v>17</v>
      </c>
      <c r="E30" s="8"/>
      <c r="F30" s="8"/>
      <c r="G30" s="9"/>
      <c r="H30" s="9"/>
      <c r="I30" s="8"/>
      <c r="J30" s="8"/>
    </row>
    <row r="31" spans="2:10" ht="18" hidden="1" customHeight="1" x14ac:dyDescent="0.35">
      <c r="B31" s="55"/>
      <c r="C31" s="2" t="s">
        <v>14</v>
      </c>
      <c r="D31" s="2" t="s">
        <v>18</v>
      </c>
      <c r="E31" s="8"/>
      <c r="F31" s="8"/>
      <c r="G31" s="9"/>
      <c r="H31" s="9"/>
      <c r="I31" s="8"/>
      <c r="J31" s="8"/>
    </row>
    <row r="32" spans="2:10" ht="18" hidden="1" customHeight="1" x14ac:dyDescent="0.35">
      <c r="B32" s="55"/>
      <c r="C32" s="2" t="s">
        <v>14</v>
      </c>
      <c r="D32" s="2" t="s">
        <v>19</v>
      </c>
      <c r="E32" s="8"/>
      <c r="F32" s="8"/>
      <c r="G32" s="9"/>
      <c r="H32" s="9"/>
      <c r="I32" s="8"/>
      <c r="J32" s="8"/>
    </row>
    <row r="33" spans="2:10" ht="18" hidden="1" customHeight="1" x14ac:dyDescent="0.35">
      <c r="B33" s="55"/>
      <c r="C33" s="2" t="s">
        <v>14</v>
      </c>
      <c r="D33" s="2" t="s">
        <v>20</v>
      </c>
      <c r="E33" s="8"/>
      <c r="F33" s="8"/>
      <c r="G33" s="9"/>
      <c r="H33" s="9"/>
      <c r="I33" s="8"/>
      <c r="J33" s="8"/>
    </row>
    <row r="34" spans="2:10" ht="18" customHeight="1" x14ac:dyDescent="0.35">
      <c r="B34" s="55"/>
      <c r="C34" s="2" t="s">
        <v>15</v>
      </c>
      <c r="D34" s="2" t="s">
        <v>11</v>
      </c>
      <c r="E34" s="8"/>
      <c r="F34" s="8"/>
      <c r="G34" s="9"/>
      <c r="H34" s="9"/>
      <c r="I34" s="8"/>
      <c r="J34" s="8"/>
    </row>
    <row r="35" spans="2:10" ht="18" hidden="1" customHeight="1" x14ac:dyDescent="0.35">
      <c r="B35" s="55"/>
      <c r="C35" s="2" t="s">
        <v>15</v>
      </c>
      <c r="D35" s="2" t="s">
        <v>17</v>
      </c>
      <c r="E35" s="8"/>
      <c r="F35" s="8"/>
      <c r="G35" s="9"/>
      <c r="H35" s="9"/>
      <c r="I35" s="8"/>
      <c r="J35" s="8"/>
    </row>
    <row r="36" spans="2:10" ht="18" hidden="1" customHeight="1" x14ac:dyDescent="0.35">
      <c r="B36" s="55"/>
      <c r="C36" s="2" t="s">
        <v>15</v>
      </c>
      <c r="D36" s="2" t="s">
        <v>18</v>
      </c>
      <c r="E36" s="8"/>
      <c r="F36" s="8"/>
      <c r="G36" s="9"/>
      <c r="H36" s="9"/>
      <c r="I36" s="8"/>
      <c r="J36" s="8"/>
    </row>
    <row r="37" spans="2:10" ht="18" hidden="1" customHeight="1" x14ac:dyDescent="0.35">
      <c r="B37" s="55"/>
      <c r="C37" s="2" t="s">
        <v>15</v>
      </c>
      <c r="D37" s="2" t="s">
        <v>19</v>
      </c>
      <c r="E37" s="8"/>
      <c r="F37" s="8"/>
      <c r="G37" s="9"/>
      <c r="H37" s="9"/>
      <c r="I37" s="8"/>
      <c r="J37" s="8"/>
    </row>
    <row r="38" spans="2:10" ht="18" hidden="1" customHeight="1" x14ac:dyDescent="0.35">
      <c r="B38" s="55"/>
      <c r="C38" s="2" t="s">
        <v>15</v>
      </c>
      <c r="D38" s="2" t="s">
        <v>20</v>
      </c>
      <c r="E38" s="8"/>
      <c r="F38" s="8"/>
      <c r="G38" s="9"/>
      <c r="H38" s="9"/>
      <c r="I38" s="8"/>
      <c r="J38" s="8"/>
    </row>
    <row r="39" spans="2:10" ht="18" customHeight="1" x14ac:dyDescent="0.35">
      <c r="B39" s="55"/>
      <c r="C39" s="2" t="s">
        <v>16</v>
      </c>
      <c r="D39" s="2" t="s">
        <v>11</v>
      </c>
      <c r="E39" s="8"/>
      <c r="F39" s="8"/>
      <c r="G39" s="9"/>
      <c r="H39" s="9"/>
      <c r="I39" s="8"/>
      <c r="J39" s="8"/>
    </row>
    <row r="40" spans="2:10" ht="18" hidden="1" customHeight="1" x14ac:dyDescent="0.35">
      <c r="B40" s="55"/>
      <c r="C40" s="2" t="s">
        <v>16</v>
      </c>
      <c r="D40" s="2" t="s">
        <v>17</v>
      </c>
      <c r="E40" s="8"/>
      <c r="F40" s="8"/>
      <c r="G40" s="9"/>
      <c r="H40" s="9"/>
      <c r="I40" s="8"/>
      <c r="J40" s="8"/>
    </row>
    <row r="41" spans="2:10" ht="18" hidden="1" customHeight="1" x14ac:dyDescent="0.35">
      <c r="B41" s="55"/>
      <c r="C41" s="2" t="s">
        <v>16</v>
      </c>
      <c r="D41" s="2" t="s">
        <v>18</v>
      </c>
      <c r="E41" s="8"/>
      <c r="F41" s="8"/>
      <c r="G41" s="9"/>
      <c r="H41" s="9"/>
      <c r="I41" s="8"/>
      <c r="J41" s="8"/>
    </row>
    <row r="42" spans="2:10" ht="18" hidden="1" customHeight="1" x14ac:dyDescent="0.35">
      <c r="B42" s="55"/>
      <c r="C42" s="2" t="s">
        <v>16</v>
      </c>
      <c r="D42" s="2" t="s">
        <v>19</v>
      </c>
      <c r="E42" s="8"/>
      <c r="F42" s="8"/>
      <c r="G42" s="9"/>
      <c r="H42" s="9"/>
      <c r="I42" s="8"/>
      <c r="J42" s="8"/>
    </row>
    <row r="43" spans="2:10" ht="18" hidden="1" customHeight="1" x14ac:dyDescent="0.35">
      <c r="B43" s="55"/>
      <c r="C43" s="2" t="s">
        <v>16</v>
      </c>
      <c r="D43" s="2" t="s">
        <v>20</v>
      </c>
      <c r="E43" s="8"/>
      <c r="F43" s="8"/>
      <c r="G43" s="9"/>
      <c r="H43" s="9"/>
      <c r="I43" s="8"/>
      <c r="J43" s="8"/>
    </row>
    <row r="44" spans="2:10" ht="18" customHeight="1" x14ac:dyDescent="0.35">
      <c r="B44" s="55"/>
      <c r="C44" s="2" t="s">
        <v>14</v>
      </c>
      <c r="D44" s="2" t="s">
        <v>11</v>
      </c>
      <c r="E44" s="8"/>
      <c r="F44" s="8"/>
      <c r="G44" s="9"/>
      <c r="H44" s="9"/>
      <c r="I44" s="8"/>
      <c r="J44" s="8"/>
    </row>
    <row r="45" spans="2:10" ht="18" hidden="1" customHeight="1" x14ac:dyDescent="0.35">
      <c r="B45" s="55"/>
      <c r="C45" s="2" t="s">
        <v>14</v>
      </c>
      <c r="D45" s="2" t="s">
        <v>17</v>
      </c>
      <c r="E45" s="8"/>
      <c r="F45" s="8"/>
      <c r="G45" s="9"/>
      <c r="H45" s="9"/>
      <c r="I45" s="8"/>
      <c r="J45" s="8"/>
    </row>
    <row r="46" spans="2:10" ht="18" hidden="1" customHeight="1" x14ac:dyDescent="0.35">
      <c r="B46" s="55"/>
      <c r="C46" s="2" t="s">
        <v>14</v>
      </c>
      <c r="D46" s="2" t="s">
        <v>18</v>
      </c>
      <c r="E46" s="8"/>
      <c r="F46" s="8"/>
      <c r="G46" s="9"/>
      <c r="H46" s="9"/>
      <c r="I46" s="8"/>
      <c r="J46" s="8"/>
    </row>
    <row r="47" spans="2:10" ht="18" hidden="1" customHeight="1" x14ac:dyDescent="0.35">
      <c r="B47" s="55"/>
      <c r="C47" s="2" t="s">
        <v>14</v>
      </c>
      <c r="D47" s="2" t="s">
        <v>19</v>
      </c>
      <c r="E47" s="8"/>
      <c r="F47" s="8"/>
      <c r="G47" s="9"/>
      <c r="H47" s="9"/>
      <c r="I47" s="8"/>
      <c r="J47" s="8"/>
    </row>
    <row r="48" spans="2:10" ht="18" hidden="1" customHeight="1" x14ac:dyDescent="0.35">
      <c r="B48" s="55"/>
      <c r="C48" s="2" t="s">
        <v>14</v>
      </c>
      <c r="D48" s="2" t="s">
        <v>20</v>
      </c>
      <c r="E48" s="8"/>
      <c r="F48" s="8"/>
      <c r="G48" s="9"/>
      <c r="H48" s="9"/>
      <c r="I48" s="8"/>
      <c r="J48" s="8"/>
    </row>
    <row r="49" spans="2:10" ht="18" customHeight="1" x14ac:dyDescent="0.35">
      <c r="B49" s="55"/>
      <c r="C49" s="2" t="s">
        <v>16</v>
      </c>
      <c r="D49" s="2" t="s">
        <v>11</v>
      </c>
      <c r="E49" s="8"/>
      <c r="F49" s="8"/>
      <c r="G49" s="9"/>
      <c r="H49" s="9"/>
      <c r="I49" s="8"/>
      <c r="J49" s="8"/>
    </row>
    <row r="50" spans="2:10" ht="18" hidden="1" customHeight="1" x14ac:dyDescent="0.35">
      <c r="B50" s="55"/>
      <c r="C50" s="2" t="s">
        <v>16</v>
      </c>
      <c r="D50" s="2" t="s">
        <v>17</v>
      </c>
      <c r="E50" s="8"/>
      <c r="F50" s="8"/>
      <c r="G50" s="9"/>
      <c r="H50" s="9"/>
      <c r="I50" s="8"/>
      <c r="J50" s="8"/>
    </row>
    <row r="51" spans="2:10" ht="18" hidden="1" customHeight="1" x14ac:dyDescent="0.35">
      <c r="B51" s="55"/>
      <c r="C51" s="2" t="s">
        <v>16</v>
      </c>
      <c r="D51" s="2" t="s">
        <v>18</v>
      </c>
      <c r="E51" s="8"/>
      <c r="F51" s="8"/>
      <c r="G51" s="9"/>
      <c r="H51" s="9"/>
      <c r="I51" s="8"/>
      <c r="J51" s="8"/>
    </row>
    <row r="52" spans="2:10" ht="18" hidden="1" customHeight="1" x14ac:dyDescent="0.35">
      <c r="B52" s="55"/>
      <c r="C52" s="2" t="s">
        <v>16</v>
      </c>
      <c r="D52" s="2" t="s">
        <v>19</v>
      </c>
      <c r="E52" s="8"/>
      <c r="F52" s="8"/>
      <c r="G52" s="9"/>
      <c r="H52" s="9"/>
      <c r="I52" s="8"/>
      <c r="J52" s="8"/>
    </row>
    <row r="53" spans="2:10" ht="18" hidden="1" customHeight="1" x14ac:dyDescent="0.35">
      <c r="B53" s="55"/>
      <c r="C53" s="2" t="s">
        <v>16</v>
      </c>
      <c r="D53" s="2" t="s">
        <v>20</v>
      </c>
      <c r="E53" s="8"/>
      <c r="F53" s="8"/>
      <c r="G53" s="9"/>
      <c r="H53" s="9"/>
      <c r="I53" s="8"/>
      <c r="J53" s="8"/>
    </row>
    <row r="54" spans="2:10" ht="18" customHeight="1" thickBot="1" x14ac:dyDescent="0.4">
      <c r="B54" s="55"/>
      <c r="C54" s="2" t="s">
        <v>14</v>
      </c>
      <c r="D54" s="2" t="s">
        <v>11</v>
      </c>
      <c r="E54" s="8"/>
      <c r="F54" s="8"/>
      <c r="G54" s="9"/>
      <c r="H54" s="9"/>
      <c r="I54" s="8"/>
      <c r="J54" s="8"/>
    </row>
    <row r="55" spans="2:10" ht="18" hidden="1" customHeight="1" x14ac:dyDescent="0.35">
      <c r="B55" s="55"/>
      <c r="C55" s="2" t="s">
        <v>14</v>
      </c>
      <c r="D55" s="2" t="s">
        <v>17</v>
      </c>
      <c r="E55" s="8"/>
      <c r="F55" s="8"/>
      <c r="G55" s="9"/>
      <c r="H55" s="9"/>
      <c r="I55" s="8"/>
      <c r="J55" s="8"/>
    </row>
    <row r="56" spans="2:10" ht="18" hidden="1" customHeight="1" x14ac:dyDescent="0.35">
      <c r="B56" s="55"/>
      <c r="C56" s="2" t="s">
        <v>14</v>
      </c>
      <c r="D56" s="2" t="s">
        <v>18</v>
      </c>
      <c r="E56" s="8"/>
      <c r="F56" s="8"/>
      <c r="G56" s="9"/>
      <c r="H56" s="9"/>
      <c r="I56" s="8"/>
      <c r="J56" s="8"/>
    </row>
    <row r="57" spans="2:10" ht="18" hidden="1" customHeight="1" x14ac:dyDescent="0.35">
      <c r="B57" s="55"/>
      <c r="C57" s="2" t="s">
        <v>14</v>
      </c>
      <c r="D57" s="2" t="s">
        <v>19</v>
      </c>
      <c r="E57" s="8"/>
      <c r="F57" s="8"/>
      <c r="G57" s="9"/>
      <c r="H57" s="9"/>
      <c r="I57" s="8"/>
      <c r="J57" s="8"/>
    </row>
    <row r="58" spans="2:10" ht="18" hidden="1" customHeight="1" thickBot="1" x14ac:dyDescent="0.4">
      <c r="B58" s="56"/>
      <c r="C58" s="3" t="s">
        <v>14</v>
      </c>
      <c r="D58" s="3" t="s">
        <v>20</v>
      </c>
      <c r="E58" s="8"/>
      <c r="F58" s="8"/>
      <c r="G58" s="9"/>
      <c r="H58" s="9"/>
      <c r="I58" s="8"/>
      <c r="J58" s="8"/>
    </row>
    <row r="59" spans="2:10" ht="45" customHeight="1" thickBot="1" x14ac:dyDescent="0.4">
      <c r="B59" s="54"/>
      <c r="C59" s="57" t="s">
        <v>21</v>
      </c>
      <c r="D59" s="58"/>
      <c r="E59" s="8">
        <v>180</v>
      </c>
      <c r="F59" s="8">
        <v>1000</v>
      </c>
      <c r="G59" s="9">
        <v>17</v>
      </c>
      <c r="H59" s="9">
        <f>60*24*G59/E59</f>
        <v>136</v>
      </c>
      <c r="I59" s="14">
        <f>F59*G59*24*60/E59</f>
        <v>136000</v>
      </c>
      <c r="J59" s="30">
        <f>I59/(1024*1024*1024)</f>
        <v>1.2665987014770508E-4</v>
      </c>
    </row>
    <row r="60" spans="2:10" ht="18" x14ac:dyDescent="0.35">
      <c r="B60" s="55"/>
      <c r="C60" s="1" t="s">
        <v>22</v>
      </c>
      <c r="D60" s="1" t="s">
        <v>33</v>
      </c>
      <c r="E60" s="8"/>
      <c r="F60" s="8"/>
      <c r="G60" s="9"/>
      <c r="H60" s="9"/>
      <c r="I60" s="8"/>
      <c r="J60" s="8"/>
    </row>
    <row r="61" spans="2:10" ht="37" customHeight="1" x14ac:dyDescent="0.35">
      <c r="B61" s="55"/>
      <c r="C61" s="2" t="s">
        <v>23</v>
      </c>
      <c r="D61" s="2" t="s">
        <v>33</v>
      </c>
      <c r="E61" s="8"/>
      <c r="F61" s="8"/>
      <c r="G61" s="9"/>
      <c r="H61" s="9"/>
      <c r="I61" s="8"/>
      <c r="J61" s="8"/>
    </row>
    <row r="62" spans="2:10" ht="18" x14ac:dyDescent="0.35">
      <c r="B62" s="55"/>
      <c r="C62" s="2" t="s">
        <v>24</v>
      </c>
      <c r="D62" s="2" t="s">
        <v>33</v>
      </c>
      <c r="E62" s="8"/>
      <c r="F62" s="8"/>
      <c r="G62" s="9"/>
      <c r="H62" s="9"/>
      <c r="I62" s="8"/>
      <c r="J62" s="8"/>
    </row>
    <row r="63" spans="2:10" ht="18" x14ac:dyDescent="0.35">
      <c r="B63" s="55"/>
      <c r="C63" s="2" t="s">
        <v>25</v>
      </c>
      <c r="D63" s="2" t="s">
        <v>33</v>
      </c>
      <c r="E63" s="8"/>
      <c r="F63" s="8"/>
      <c r="G63" s="9"/>
      <c r="H63" s="9"/>
      <c r="I63" s="8"/>
      <c r="J63" s="8"/>
    </row>
    <row r="64" spans="2:10" ht="18" x14ac:dyDescent="0.35">
      <c r="B64" s="55"/>
      <c r="C64" s="2" t="s">
        <v>26</v>
      </c>
      <c r="D64" s="2" t="s">
        <v>33</v>
      </c>
      <c r="E64" s="8"/>
      <c r="F64" s="8"/>
      <c r="G64" s="9"/>
      <c r="H64" s="9"/>
      <c r="I64" s="8"/>
      <c r="J64" s="8"/>
    </row>
    <row r="65" spans="2:12" ht="21.5" customHeight="1" x14ac:dyDescent="0.35">
      <c r="B65" s="55"/>
      <c r="C65" s="2" t="s">
        <v>2</v>
      </c>
      <c r="D65" s="2" t="s">
        <v>33</v>
      </c>
      <c r="E65" s="8"/>
      <c r="F65" s="8"/>
      <c r="G65" s="9"/>
      <c r="H65" s="9"/>
      <c r="I65" s="8"/>
      <c r="J65" s="8"/>
    </row>
    <row r="66" spans="2:12" ht="18" x14ac:dyDescent="0.35">
      <c r="B66" s="55"/>
      <c r="C66" s="2" t="s">
        <v>22</v>
      </c>
      <c r="D66" s="25" t="s">
        <v>34</v>
      </c>
      <c r="E66" s="8"/>
      <c r="F66" s="8"/>
      <c r="G66" s="9"/>
      <c r="H66" s="9"/>
      <c r="I66" s="8"/>
      <c r="J66" s="8"/>
    </row>
    <row r="67" spans="2:12" ht="21.5" customHeight="1" x14ac:dyDescent="0.35">
      <c r="B67" s="55"/>
      <c r="C67" s="2" t="s">
        <v>27</v>
      </c>
      <c r="D67" s="2" t="s">
        <v>34</v>
      </c>
      <c r="E67" s="8"/>
      <c r="F67" s="8"/>
      <c r="G67" s="9"/>
      <c r="H67" s="9"/>
      <c r="I67" s="8"/>
      <c r="J67" s="8"/>
    </row>
    <row r="68" spans="2:12" ht="18" x14ac:dyDescent="0.35">
      <c r="B68" s="55"/>
      <c r="C68" s="2" t="s">
        <v>28</v>
      </c>
      <c r="D68" s="2" t="s">
        <v>34</v>
      </c>
      <c r="E68" s="8"/>
      <c r="F68" s="8"/>
      <c r="G68" s="9"/>
      <c r="H68" s="9"/>
      <c r="I68" s="8"/>
      <c r="J68" s="8"/>
    </row>
    <row r="69" spans="2:12" ht="18" x14ac:dyDescent="0.35">
      <c r="B69" s="55"/>
      <c r="C69" s="2" t="s">
        <v>25</v>
      </c>
      <c r="D69" s="2" t="s">
        <v>34</v>
      </c>
      <c r="E69" s="8"/>
      <c r="F69" s="8"/>
      <c r="G69" s="9"/>
      <c r="H69" s="9"/>
      <c r="I69" s="8"/>
      <c r="J69" s="8"/>
    </row>
    <row r="70" spans="2:12" ht="18" x14ac:dyDescent="0.35">
      <c r="B70" s="55"/>
      <c r="C70" s="2" t="s">
        <v>26</v>
      </c>
      <c r="D70" s="2" t="s">
        <v>34</v>
      </c>
      <c r="E70" s="8"/>
      <c r="F70" s="8"/>
      <c r="G70" s="9"/>
      <c r="H70" s="9"/>
      <c r="I70" s="8"/>
      <c r="J70" s="8"/>
    </row>
    <row r="71" spans="2:12" ht="18" x14ac:dyDescent="0.35">
      <c r="B71" s="55"/>
      <c r="C71" s="2" t="s">
        <v>2</v>
      </c>
      <c r="D71" s="2" t="s">
        <v>34</v>
      </c>
      <c r="E71" s="8"/>
      <c r="F71" s="8"/>
      <c r="G71" s="9"/>
      <c r="H71" s="9"/>
      <c r="I71" s="8"/>
      <c r="J71" s="8"/>
    </row>
    <row r="72" spans="2:12" ht="18" x14ac:dyDescent="0.35">
      <c r="B72" s="55"/>
      <c r="C72" s="2" t="s">
        <v>29</v>
      </c>
      <c r="D72" s="2" t="s">
        <v>34</v>
      </c>
      <c r="E72" s="8"/>
      <c r="F72" s="8"/>
      <c r="G72" s="9"/>
      <c r="H72" s="9"/>
      <c r="I72" s="8"/>
      <c r="J72" s="8"/>
    </row>
    <row r="73" spans="2:12" ht="18" x14ac:dyDescent="0.35">
      <c r="B73" s="55"/>
      <c r="C73" s="2" t="s">
        <v>30</v>
      </c>
      <c r="D73" s="2" t="s">
        <v>34</v>
      </c>
      <c r="E73" s="8"/>
      <c r="F73" s="8"/>
      <c r="G73" s="9"/>
      <c r="H73" s="9"/>
      <c r="I73" s="8"/>
      <c r="J73" s="8"/>
    </row>
    <row r="74" spans="2:12" ht="18" x14ac:dyDescent="0.35">
      <c r="B74" s="55"/>
      <c r="C74" s="2" t="s">
        <v>31</v>
      </c>
      <c r="D74" s="2" t="s">
        <v>34</v>
      </c>
      <c r="E74" s="8"/>
      <c r="F74" s="8"/>
      <c r="G74" s="9"/>
      <c r="H74" s="9"/>
      <c r="I74" s="8"/>
      <c r="J74" s="8"/>
    </row>
    <row r="75" spans="2:12" ht="18.5" thickBot="1" x14ac:dyDescent="0.4">
      <c r="B75" s="56"/>
      <c r="C75" s="3" t="s">
        <v>32</v>
      </c>
      <c r="D75" s="3" t="s">
        <v>34</v>
      </c>
      <c r="E75" s="8"/>
      <c r="F75" s="8"/>
      <c r="G75" s="9"/>
      <c r="H75" s="9"/>
      <c r="I75" s="8"/>
      <c r="J75" s="8"/>
    </row>
    <row r="76" spans="2:12" ht="43" customHeight="1" thickBot="1" x14ac:dyDescent="0.4">
      <c r="B76" s="54"/>
      <c r="C76" s="57" t="s">
        <v>35</v>
      </c>
      <c r="D76" s="58"/>
      <c r="E76" s="8" t="s">
        <v>116</v>
      </c>
      <c r="F76" s="8"/>
      <c r="G76" s="9"/>
      <c r="H76" s="9"/>
      <c r="I76" s="8"/>
      <c r="J76" s="8"/>
      <c r="L76" t="s">
        <v>137</v>
      </c>
    </row>
    <row r="77" spans="2:12" ht="18" x14ac:dyDescent="0.35">
      <c r="B77" s="55"/>
      <c r="C77" s="1" t="s">
        <v>36</v>
      </c>
      <c r="D77" s="1" t="s">
        <v>45</v>
      </c>
      <c r="E77" s="8"/>
      <c r="F77" s="8"/>
      <c r="G77" s="9"/>
      <c r="H77" s="9"/>
      <c r="I77" s="8"/>
      <c r="J77" s="8"/>
    </row>
    <row r="78" spans="2:12" ht="18" x14ac:dyDescent="0.35">
      <c r="B78" s="55"/>
      <c r="C78" s="2" t="s">
        <v>37</v>
      </c>
      <c r="D78" s="2" t="s">
        <v>45</v>
      </c>
      <c r="E78" s="8"/>
      <c r="F78" s="8"/>
      <c r="G78" s="9"/>
      <c r="H78" s="9"/>
      <c r="I78" s="8"/>
      <c r="J78" s="8"/>
    </row>
    <row r="79" spans="2:12" ht="18" x14ac:dyDescent="0.35">
      <c r="B79" s="55"/>
      <c r="C79" s="2" t="s">
        <v>38</v>
      </c>
      <c r="D79" s="2" t="s">
        <v>45</v>
      </c>
      <c r="E79" s="8"/>
      <c r="F79" s="8"/>
      <c r="G79" s="9"/>
      <c r="H79" s="9"/>
      <c r="I79" s="8"/>
      <c r="J79" s="8"/>
    </row>
    <row r="80" spans="2:12" ht="18" x14ac:dyDescent="0.35">
      <c r="B80" s="55"/>
      <c r="C80" s="2" t="s">
        <v>39</v>
      </c>
      <c r="D80" s="2" t="s">
        <v>45</v>
      </c>
      <c r="E80" s="8"/>
      <c r="F80" s="8"/>
      <c r="G80" s="9"/>
      <c r="H80" s="9"/>
      <c r="I80" s="8"/>
      <c r="J80" s="8"/>
    </row>
    <row r="81" spans="2:10" ht="18" x14ac:dyDescent="0.35">
      <c r="B81" s="55"/>
      <c r="C81" s="2" t="s">
        <v>40</v>
      </c>
      <c r="D81" s="2" t="s">
        <v>45</v>
      </c>
      <c r="E81" s="8"/>
      <c r="F81" s="8"/>
      <c r="G81" s="9"/>
      <c r="H81" s="9"/>
      <c r="I81" s="8"/>
      <c r="J81" s="8"/>
    </row>
    <row r="82" spans="2:10" ht="18" x14ac:dyDescent="0.35">
      <c r="B82" s="55"/>
      <c r="C82" s="2" t="s">
        <v>41</v>
      </c>
      <c r="D82" s="2" t="s">
        <v>45</v>
      </c>
      <c r="E82" s="8"/>
      <c r="F82" s="8"/>
      <c r="G82" s="9"/>
      <c r="H82" s="9"/>
      <c r="I82" s="8"/>
      <c r="J82" s="8"/>
    </row>
    <row r="83" spans="2:10" ht="18" x14ac:dyDescent="0.35">
      <c r="B83" s="55"/>
      <c r="C83" s="2" t="s">
        <v>42</v>
      </c>
      <c r="D83" s="2" t="s">
        <v>45</v>
      </c>
      <c r="E83" s="8"/>
      <c r="F83" s="8"/>
      <c r="G83" s="9"/>
      <c r="H83" s="9"/>
      <c r="I83" s="8"/>
      <c r="J83" s="8"/>
    </row>
    <row r="84" spans="2:10" ht="18" x14ac:dyDescent="0.35">
      <c r="B84" s="55"/>
      <c r="C84" s="2" t="s">
        <v>43</v>
      </c>
      <c r="D84" s="2" t="s">
        <v>45</v>
      </c>
      <c r="E84" s="8"/>
      <c r="F84" s="8"/>
      <c r="G84" s="9"/>
      <c r="H84" s="9"/>
      <c r="I84" s="8"/>
      <c r="J84" s="8"/>
    </row>
    <row r="85" spans="2:10" ht="18.5" thickBot="1" x14ac:dyDescent="0.4">
      <c r="B85" s="56"/>
      <c r="C85" s="3" t="s">
        <v>44</v>
      </c>
      <c r="D85" s="3" t="s">
        <v>45</v>
      </c>
      <c r="E85" s="8"/>
      <c r="F85" s="8"/>
      <c r="G85" s="9"/>
      <c r="H85" s="9"/>
      <c r="I85" s="8"/>
      <c r="J85" s="8"/>
    </row>
    <row r="86" spans="2:10" ht="41" customHeight="1" thickBot="1" x14ac:dyDescent="0.4">
      <c r="B86" s="54"/>
      <c r="C86" s="57" t="s">
        <v>46</v>
      </c>
      <c r="D86" s="58"/>
      <c r="E86" s="8">
        <v>60</v>
      </c>
      <c r="F86" s="8">
        <v>1000</v>
      </c>
      <c r="G86" s="9">
        <v>4</v>
      </c>
      <c r="H86" s="9">
        <f>60*24*G86/E86</f>
        <v>96</v>
      </c>
      <c r="I86" s="14">
        <f>F86*G86*24*60/E86</f>
        <v>96000</v>
      </c>
      <c r="J86" s="30">
        <f>I86/(1024*1024*1024)</f>
        <v>8.9406967163085938E-5</v>
      </c>
    </row>
    <row r="87" spans="2:10" ht="18" x14ac:dyDescent="0.35">
      <c r="B87" s="55"/>
      <c r="C87" s="1" t="s">
        <v>22</v>
      </c>
      <c r="D87" s="1" t="s">
        <v>33</v>
      </c>
      <c r="E87" s="8"/>
      <c r="F87" s="8"/>
      <c r="G87" s="9"/>
      <c r="H87" s="9"/>
      <c r="I87" s="8"/>
      <c r="J87" s="8"/>
    </row>
    <row r="88" spans="2:10" ht="36" x14ac:dyDescent="0.35">
      <c r="B88" s="55"/>
      <c r="C88" s="2" t="s">
        <v>23</v>
      </c>
      <c r="D88" s="2" t="s">
        <v>33</v>
      </c>
      <c r="E88" s="8"/>
      <c r="F88" s="8"/>
      <c r="G88" s="9"/>
      <c r="H88" s="9"/>
      <c r="I88" s="8"/>
      <c r="J88" s="8"/>
    </row>
    <row r="89" spans="2:10" ht="18" x14ac:dyDescent="0.35">
      <c r="B89" s="55"/>
      <c r="C89" s="2" t="s">
        <v>47</v>
      </c>
      <c r="D89" s="2" t="s">
        <v>33</v>
      </c>
      <c r="E89" s="8"/>
      <c r="F89" s="8"/>
      <c r="G89" s="9"/>
      <c r="H89" s="9"/>
      <c r="I89" s="8"/>
      <c r="J89" s="8"/>
    </row>
    <row r="90" spans="2:10" ht="18" x14ac:dyDescent="0.35">
      <c r="B90" s="55"/>
      <c r="C90" s="2" t="s">
        <v>26</v>
      </c>
      <c r="D90" s="2" t="s">
        <v>33</v>
      </c>
      <c r="E90" s="8"/>
      <c r="F90" s="8"/>
      <c r="G90" s="9"/>
      <c r="H90" s="9"/>
      <c r="I90" s="8"/>
      <c r="J90" s="8"/>
    </row>
    <row r="91" spans="2:10" ht="36" x14ac:dyDescent="0.35">
      <c r="B91" s="55"/>
      <c r="C91" s="2" t="s">
        <v>48</v>
      </c>
      <c r="D91" s="2" t="s">
        <v>33</v>
      </c>
      <c r="E91" s="8"/>
      <c r="F91" s="8"/>
      <c r="G91" s="9"/>
      <c r="H91" s="9"/>
      <c r="I91" s="8"/>
      <c r="J91" s="8"/>
    </row>
    <row r="92" spans="2:10" ht="18" x14ac:dyDescent="0.35">
      <c r="B92" s="55"/>
      <c r="C92" s="2" t="s">
        <v>49</v>
      </c>
      <c r="D92" s="2" t="s">
        <v>33</v>
      </c>
      <c r="E92" s="8"/>
      <c r="F92" s="8"/>
      <c r="G92" s="9"/>
      <c r="H92" s="9"/>
      <c r="I92" s="8"/>
      <c r="J92" s="8"/>
    </row>
    <row r="93" spans="2:10" ht="18" x14ac:dyDescent="0.35">
      <c r="B93" s="55"/>
      <c r="C93" s="2" t="s">
        <v>50</v>
      </c>
      <c r="D93" s="2" t="s">
        <v>33</v>
      </c>
      <c r="E93" s="8"/>
      <c r="F93" s="8"/>
      <c r="G93" s="9"/>
      <c r="H93" s="9"/>
      <c r="I93" s="8"/>
      <c r="J93" s="8"/>
    </row>
    <row r="94" spans="2:10" ht="36" x14ac:dyDescent="0.35">
      <c r="B94" s="55"/>
      <c r="C94" s="2" t="s">
        <v>51</v>
      </c>
      <c r="D94" s="2" t="s">
        <v>33</v>
      </c>
      <c r="E94" s="8"/>
      <c r="F94" s="8"/>
      <c r="G94" s="9"/>
      <c r="H94" s="9"/>
      <c r="I94" s="8"/>
      <c r="J94" s="8"/>
    </row>
    <row r="95" spans="2:10" ht="18" x14ac:dyDescent="0.35">
      <c r="B95" s="55"/>
      <c r="C95" s="2" t="s">
        <v>52</v>
      </c>
      <c r="D95" s="2" t="s">
        <v>33</v>
      </c>
      <c r="E95" s="8"/>
      <c r="F95" s="8"/>
      <c r="G95" s="9"/>
      <c r="H95" s="9"/>
      <c r="I95" s="8"/>
      <c r="J95" s="8"/>
    </row>
    <row r="96" spans="2:10" ht="18" x14ac:dyDescent="0.35">
      <c r="B96" s="55"/>
      <c r="C96" s="2" t="s">
        <v>53</v>
      </c>
      <c r="D96" s="2" t="s">
        <v>33</v>
      </c>
      <c r="E96" s="8"/>
      <c r="F96" s="8"/>
      <c r="G96" s="9"/>
      <c r="H96" s="9"/>
      <c r="I96" s="8"/>
      <c r="J96" s="8"/>
    </row>
    <row r="97" spans="2:12" ht="18" x14ac:dyDescent="0.35">
      <c r="B97" s="55"/>
      <c r="C97" s="2" t="s">
        <v>54</v>
      </c>
      <c r="D97" s="25" t="s">
        <v>17</v>
      </c>
      <c r="E97" s="8"/>
      <c r="F97" s="8"/>
      <c r="G97" s="9"/>
      <c r="H97" s="9"/>
      <c r="I97" s="8"/>
      <c r="J97" s="8"/>
    </row>
    <row r="98" spans="2:12" ht="18" x14ac:dyDescent="0.35">
      <c r="B98" s="55"/>
      <c r="C98" s="2" t="s">
        <v>27</v>
      </c>
      <c r="D98" s="2" t="s">
        <v>17</v>
      </c>
      <c r="E98" s="8"/>
      <c r="F98" s="8"/>
      <c r="G98" s="9"/>
      <c r="H98" s="9"/>
      <c r="I98" s="8"/>
      <c r="J98" s="8"/>
    </row>
    <row r="99" spans="2:12" ht="18" x14ac:dyDescent="0.35">
      <c r="B99" s="55"/>
      <c r="C99" s="2" t="s">
        <v>55</v>
      </c>
      <c r="D99" s="2" t="s">
        <v>17</v>
      </c>
      <c r="E99" s="8"/>
      <c r="F99" s="8"/>
      <c r="G99" s="9"/>
      <c r="H99" s="9"/>
      <c r="I99" s="8"/>
      <c r="J99" s="8"/>
    </row>
    <row r="100" spans="2:12" ht="18" x14ac:dyDescent="0.35">
      <c r="B100" s="55"/>
      <c r="C100" s="2" t="s">
        <v>56</v>
      </c>
      <c r="D100" s="2" t="s">
        <v>17</v>
      </c>
      <c r="E100" s="8"/>
      <c r="F100" s="8"/>
      <c r="G100" s="9"/>
      <c r="H100" s="9"/>
      <c r="I100" s="8"/>
      <c r="J100" s="8"/>
    </row>
    <row r="101" spans="2:12" ht="18" x14ac:dyDescent="0.35">
      <c r="B101" s="55"/>
      <c r="C101" s="2" t="s">
        <v>57</v>
      </c>
      <c r="D101" s="2" t="s">
        <v>17</v>
      </c>
      <c r="E101" s="8"/>
      <c r="F101" s="8"/>
      <c r="G101" s="9"/>
      <c r="H101" s="9"/>
      <c r="I101" s="8"/>
      <c r="J101" s="8"/>
    </row>
    <row r="102" spans="2:12" ht="18" x14ac:dyDescent="0.35">
      <c r="B102" s="55"/>
      <c r="C102" s="2" t="s">
        <v>58</v>
      </c>
      <c r="D102" s="2" t="s">
        <v>17</v>
      </c>
      <c r="E102" s="8"/>
      <c r="F102" s="8"/>
      <c r="G102" s="9"/>
      <c r="H102" s="9"/>
      <c r="I102" s="8"/>
      <c r="J102" s="8"/>
    </row>
    <row r="103" spans="2:12" ht="18" x14ac:dyDescent="0.35">
      <c r="B103" s="55"/>
      <c r="C103" s="2" t="s">
        <v>25</v>
      </c>
      <c r="D103" s="2" t="s">
        <v>17</v>
      </c>
      <c r="E103" s="8"/>
      <c r="F103" s="8"/>
      <c r="G103" s="9"/>
      <c r="H103" s="9"/>
      <c r="I103" s="8"/>
      <c r="J103" s="8"/>
    </row>
    <row r="104" spans="2:12" ht="18" x14ac:dyDescent="0.35">
      <c r="B104" s="55"/>
      <c r="C104" s="2" t="s">
        <v>26</v>
      </c>
      <c r="D104" s="2" t="s">
        <v>17</v>
      </c>
      <c r="E104" s="8"/>
      <c r="F104" s="8"/>
      <c r="G104" s="9"/>
      <c r="H104" s="9"/>
      <c r="I104" s="8"/>
      <c r="J104" s="8"/>
    </row>
    <row r="105" spans="2:12" ht="18" x14ac:dyDescent="0.35">
      <c r="B105" s="55"/>
      <c r="C105" s="2" t="s">
        <v>2</v>
      </c>
      <c r="D105" s="2" t="s">
        <v>17</v>
      </c>
      <c r="E105" s="8"/>
      <c r="F105" s="8"/>
      <c r="G105" s="9"/>
      <c r="H105" s="9"/>
      <c r="I105" s="8"/>
      <c r="J105" s="8"/>
    </row>
    <row r="106" spans="2:12" ht="18" x14ac:dyDescent="0.35">
      <c r="B106" s="55"/>
      <c r="C106" s="2" t="s">
        <v>59</v>
      </c>
      <c r="D106" s="2" t="s">
        <v>17</v>
      </c>
      <c r="E106" s="8"/>
      <c r="F106" s="8"/>
      <c r="G106" s="9"/>
      <c r="H106" s="9"/>
      <c r="I106" s="8"/>
      <c r="J106" s="8"/>
    </row>
    <row r="107" spans="2:12" ht="18.5" thickBot="1" x14ac:dyDescent="0.4">
      <c r="B107" s="56"/>
      <c r="C107" s="3" t="s">
        <v>60</v>
      </c>
      <c r="D107" s="3" t="s">
        <v>17</v>
      </c>
      <c r="E107" s="8"/>
      <c r="F107" s="8"/>
      <c r="G107" s="9"/>
      <c r="H107" s="9"/>
      <c r="I107" s="8"/>
      <c r="J107" s="8"/>
    </row>
    <row r="108" spans="2:12" ht="49.5" customHeight="1" thickBot="1" x14ac:dyDescent="0.4">
      <c r="B108" s="54"/>
      <c r="C108" s="57" t="s">
        <v>61</v>
      </c>
      <c r="D108" s="58"/>
      <c r="E108" s="8">
        <v>30</v>
      </c>
      <c r="F108" s="8">
        <v>1000</v>
      </c>
      <c r="G108" s="9">
        <v>12</v>
      </c>
      <c r="H108" s="9">
        <f>60*24*G108/E108</f>
        <v>576</v>
      </c>
      <c r="I108" s="14">
        <f>F108*G108*24*60/E108</f>
        <v>576000</v>
      </c>
      <c r="J108" s="30">
        <f>I108/(1024*1024*1024)</f>
        <v>5.3644180297851563E-4</v>
      </c>
      <c r="L108" t="s">
        <v>135</v>
      </c>
    </row>
    <row r="109" spans="2:12" ht="18" x14ac:dyDescent="0.35">
      <c r="B109" s="55"/>
      <c r="C109" s="1" t="s">
        <v>22</v>
      </c>
      <c r="D109" s="24" t="s">
        <v>65</v>
      </c>
      <c r="E109" s="8"/>
      <c r="F109" s="8"/>
      <c r="G109" s="9"/>
      <c r="H109" s="9"/>
      <c r="I109" s="8"/>
      <c r="J109" s="8"/>
    </row>
    <row r="110" spans="2:12" ht="18" x14ac:dyDescent="0.35">
      <c r="B110" s="55"/>
      <c r="C110" s="2" t="s">
        <v>62</v>
      </c>
      <c r="D110" s="2" t="s">
        <v>65</v>
      </c>
      <c r="E110" s="8"/>
      <c r="F110" s="8"/>
      <c r="G110" s="9"/>
      <c r="H110" s="9"/>
      <c r="I110" s="8"/>
      <c r="J110" s="8"/>
    </row>
    <row r="111" spans="2:12" ht="18" x14ac:dyDescent="0.35">
      <c r="B111" s="55"/>
      <c r="C111" s="2" t="s">
        <v>57</v>
      </c>
      <c r="D111" s="2" t="s">
        <v>65</v>
      </c>
      <c r="E111" s="8"/>
      <c r="F111" s="8"/>
      <c r="G111" s="9"/>
      <c r="H111" s="9"/>
      <c r="I111" s="8"/>
      <c r="J111" s="8"/>
    </row>
    <row r="112" spans="2:12" ht="18" x14ac:dyDescent="0.35">
      <c r="B112" s="55"/>
      <c r="C112" s="2" t="s">
        <v>56</v>
      </c>
      <c r="D112" s="2" t="s">
        <v>65</v>
      </c>
      <c r="E112" s="8"/>
      <c r="F112" s="8"/>
      <c r="G112" s="9"/>
      <c r="H112" s="9"/>
      <c r="I112" s="8"/>
      <c r="J112" s="8"/>
    </row>
    <row r="113" spans="2:10" ht="18" x14ac:dyDescent="0.35">
      <c r="B113" s="55"/>
      <c r="C113" s="2" t="s">
        <v>59</v>
      </c>
      <c r="D113" s="2" t="s">
        <v>65</v>
      </c>
      <c r="E113" s="8"/>
      <c r="F113" s="8"/>
      <c r="G113" s="9"/>
      <c r="H113" s="9"/>
      <c r="I113" s="8"/>
      <c r="J113" s="8"/>
    </row>
    <row r="114" spans="2:10" ht="18" x14ac:dyDescent="0.35">
      <c r="B114" s="55"/>
      <c r="C114" s="2" t="s">
        <v>60</v>
      </c>
      <c r="D114" s="2" t="s">
        <v>65</v>
      </c>
      <c r="E114" s="8"/>
      <c r="F114" s="8"/>
      <c r="G114" s="9"/>
      <c r="H114" s="9"/>
      <c r="I114" s="8"/>
      <c r="J114" s="8"/>
    </row>
    <row r="115" spans="2:10" ht="18" x14ac:dyDescent="0.35">
      <c r="B115" s="55"/>
      <c r="C115" s="2" t="s">
        <v>10</v>
      </c>
      <c r="D115" s="2" t="s">
        <v>65</v>
      </c>
      <c r="E115" s="8"/>
      <c r="F115" s="8"/>
      <c r="G115" s="9"/>
      <c r="H115" s="9"/>
      <c r="I115" s="8"/>
      <c r="J115" s="8"/>
    </row>
    <row r="116" spans="2:10" ht="18" x14ac:dyDescent="0.35">
      <c r="B116" s="55"/>
      <c r="C116" s="2" t="s">
        <v>2</v>
      </c>
      <c r="D116" s="2" t="s">
        <v>65</v>
      </c>
      <c r="E116" s="8"/>
      <c r="F116" s="8"/>
      <c r="G116" s="9"/>
      <c r="H116" s="9"/>
      <c r="I116" s="8"/>
      <c r="J116" s="8"/>
    </row>
    <row r="117" spans="2:10" ht="36" x14ac:dyDescent="0.35">
      <c r="B117" s="55"/>
      <c r="C117" s="2" t="s">
        <v>63</v>
      </c>
      <c r="D117" s="2" t="s">
        <v>65</v>
      </c>
      <c r="E117" s="8"/>
      <c r="F117" s="8"/>
      <c r="G117" s="9"/>
      <c r="H117" s="9"/>
      <c r="I117" s="8"/>
      <c r="J117" s="8"/>
    </row>
    <row r="118" spans="2:10" ht="18" x14ac:dyDescent="0.35">
      <c r="B118" s="55"/>
      <c r="C118" s="2" t="s">
        <v>24</v>
      </c>
      <c r="D118" s="2" t="s">
        <v>65</v>
      </c>
      <c r="E118" s="8"/>
      <c r="F118" s="8"/>
      <c r="G118" s="9"/>
      <c r="H118" s="9"/>
      <c r="I118" s="8"/>
      <c r="J118" s="8"/>
    </row>
    <row r="119" spans="2:10" ht="18.5" thickBot="1" x14ac:dyDescent="0.4">
      <c r="B119" s="56"/>
      <c r="C119" s="3" t="s">
        <v>64</v>
      </c>
      <c r="D119" s="3" t="s">
        <v>65</v>
      </c>
      <c r="E119" s="8"/>
      <c r="F119" s="8"/>
      <c r="G119" s="9"/>
      <c r="H119" s="9"/>
      <c r="I119" s="8"/>
      <c r="J119" s="8"/>
    </row>
    <row r="120" spans="2:10" ht="41.5" customHeight="1" thickBot="1" x14ac:dyDescent="0.4">
      <c r="B120" s="54"/>
      <c r="C120" s="57" t="s">
        <v>66</v>
      </c>
      <c r="D120" s="58"/>
      <c r="E120" s="8">
        <v>6</v>
      </c>
      <c r="F120" s="8">
        <v>1000</v>
      </c>
      <c r="G120" s="9">
        <v>4</v>
      </c>
      <c r="H120" s="9">
        <f>60*24*G120/E120</f>
        <v>960</v>
      </c>
      <c r="I120" s="14">
        <f>F120*G120*24*60/E120</f>
        <v>960000</v>
      </c>
      <c r="J120" s="29">
        <f>I120/(1024*1024*1024)</f>
        <v>8.9406967163085938E-4</v>
      </c>
    </row>
    <row r="121" spans="2:10" ht="18" x14ac:dyDescent="0.35">
      <c r="B121" s="55"/>
      <c r="C121" s="1" t="s">
        <v>67</v>
      </c>
      <c r="D121" s="1" t="s">
        <v>69</v>
      </c>
      <c r="E121" s="8"/>
      <c r="F121" s="8"/>
      <c r="G121" s="9"/>
      <c r="H121" s="9"/>
      <c r="I121" s="8"/>
      <c r="J121" s="8"/>
    </row>
    <row r="122" spans="2:10" ht="18" x14ac:dyDescent="0.35">
      <c r="B122" s="55"/>
      <c r="C122" s="2" t="s">
        <v>68</v>
      </c>
      <c r="D122" s="2" t="s">
        <v>69</v>
      </c>
      <c r="E122" s="8"/>
      <c r="F122" s="8"/>
      <c r="G122" s="9"/>
      <c r="H122" s="9"/>
      <c r="I122" s="8"/>
      <c r="J122" s="8"/>
    </row>
    <row r="123" spans="2:10" ht="18.5" thickBot="1" x14ac:dyDescent="0.4">
      <c r="B123" s="56"/>
      <c r="C123" s="3" t="s">
        <v>55</v>
      </c>
      <c r="D123" s="3" t="s">
        <v>69</v>
      </c>
      <c r="E123" s="8"/>
      <c r="F123" s="8"/>
      <c r="G123" s="9"/>
      <c r="H123" s="9"/>
      <c r="I123" s="8"/>
      <c r="J123" s="8"/>
    </row>
    <row r="124" spans="2:10" ht="44.5" customHeight="1" thickBot="1" x14ac:dyDescent="0.4">
      <c r="B124" s="54"/>
      <c r="C124" s="57" t="s">
        <v>70</v>
      </c>
      <c r="D124" s="58"/>
      <c r="E124" s="8">
        <v>6</v>
      </c>
      <c r="F124" s="8">
        <v>1000</v>
      </c>
      <c r="G124" s="9">
        <v>13</v>
      </c>
      <c r="H124" s="9">
        <f>60*24*G124/E124</f>
        <v>3120</v>
      </c>
      <c r="I124" s="14">
        <f>F124*G124*24*60/E124</f>
        <v>3120000</v>
      </c>
      <c r="J124" s="29">
        <f>I124/(1024*1024*1024)</f>
        <v>2.905726432800293E-3</v>
      </c>
    </row>
    <row r="125" spans="2:10" ht="18" x14ac:dyDescent="0.35">
      <c r="B125" s="55"/>
      <c r="C125" s="1" t="s">
        <v>67</v>
      </c>
      <c r="D125" s="1" t="s">
        <v>69</v>
      </c>
      <c r="E125" s="8"/>
      <c r="F125" s="8"/>
      <c r="G125" s="9"/>
      <c r="H125" s="9"/>
      <c r="I125" s="8"/>
      <c r="J125" s="8"/>
    </row>
    <row r="126" spans="2:10" ht="18" x14ac:dyDescent="0.35">
      <c r="B126" s="55"/>
      <c r="C126" s="2" t="s">
        <v>68</v>
      </c>
      <c r="D126" s="2" t="s">
        <v>69</v>
      </c>
      <c r="E126" s="8"/>
      <c r="F126" s="8"/>
      <c r="G126" s="9"/>
      <c r="H126" s="9"/>
      <c r="I126" s="8"/>
      <c r="J126" s="8"/>
    </row>
    <row r="127" spans="2:10" ht="18" x14ac:dyDescent="0.35">
      <c r="B127" s="55"/>
      <c r="C127" s="2" t="s">
        <v>55</v>
      </c>
      <c r="D127" s="2" t="s">
        <v>69</v>
      </c>
      <c r="E127" s="8"/>
      <c r="F127" s="8"/>
      <c r="G127" s="9"/>
      <c r="H127" s="9"/>
      <c r="I127" s="8"/>
      <c r="J127" s="8"/>
    </row>
    <row r="128" spans="2:10" ht="18.5" thickBot="1" x14ac:dyDescent="0.4">
      <c r="B128" s="56"/>
      <c r="C128" s="3" t="s">
        <v>71</v>
      </c>
      <c r="D128" s="3" t="s">
        <v>69</v>
      </c>
      <c r="E128" s="8"/>
      <c r="F128" s="8"/>
      <c r="G128" s="9"/>
      <c r="H128" s="9"/>
      <c r="I128" s="8"/>
      <c r="J128" s="8"/>
    </row>
    <row r="129" spans="2:12" ht="40" customHeight="1" thickBot="1" x14ac:dyDescent="0.4">
      <c r="B129" s="54"/>
      <c r="C129" s="57" t="s">
        <v>72</v>
      </c>
      <c r="D129" s="58"/>
      <c r="E129" s="8"/>
      <c r="F129" s="8"/>
      <c r="G129" s="9"/>
      <c r="H129" s="9"/>
      <c r="I129" s="8"/>
      <c r="J129" s="8"/>
    </row>
    <row r="130" spans="2:12" ht="18.5" thickBot="1" x14ac:dyDescent="0.4">
      <c r="B130" s="56"/>
      <c r="C130" s="4" t="s">
        <v>73</v>
      </c>
      <c r="D130" s="4" t="s">
        <v>45</v>
      </c>
      <c r="E130" s="8"/>
      <c r="F130" s="8"/>
      <c r="G130" s="9"/>
      <c r="H130" s="9"/>
      <c r="I130" s="8"/>
      <c r="J130" s="8"/>
    </row>
    <row r="131" spans="2:12" ht="62.5" customHeight="1" thickBot="1" x14ac:dyDescent="0.4">
      <c r="B131" s="54"/>
      <c r="C131" s="57" t="s">
        <v>74</v>
      </c>
      <c r="D131" s="58"/>
      <c r="E131" s="8">
        <v>15</v>
      </c>
      <c r="F131" s="8">
        <v>1000</v>
      </c>
      <c r="G131" s="9">
        <v>11</v>
      </c>
      <c r="H131" s="9">
        <f>60*24*G131/E131</f>
        <v>1056</v>
      </c>
      <c r="I131" s="14">
        <f>F131*G131*24*60/E131</f>
        <v>1056000</v>
      </c>
      <c r="J131" s="29">
        <f>I131/(1024*1024*1024)</f>
        <v>9.8347663879394531E-4</v>
      </c>
    </row>
    <row r="132" spans="2:12" ht="18" x14ac:dyDescent="0.35">
      <c r="B132" s="55"/>
      <c r="C132" s="1" t="s">
        <v>67</v>
      </c>
      <c r="D132" s="1" t="s">
        <v>11</v>
      </c>
      <c r="E132" s="8"/>
      <c r="F132" s="8"/>
      <c r="G132" s="9"/>
      <c r="H132" s="9"/>
      <c r="I132" s="8"/>
      <c r="J132" s="8"/>
    </row>
    <row r="133" spans="2:12" ht="18.5" thickBot="1" x14ac:dyDescent="0.4">
      <c r="B133" s="56"/>
      <c r="C133" s="3" t="s">
        <v>68</v>
      </c>
      <c r="D133" s="3" t="s">
        <v>11</v>
      </c>
      <c r="E133" s="8"/>
      <c r="F133" s="8"/>
      <c r="G133" s="9"/>
      <c r="H133" s="9"/>
      <c r="I133" s="8"/>
      <c r="J133" s="8"/>
    </row>
    <row r="134" spans="2:12" ht="43" customHeight="1" thickBot="1" x14ac:dyDescent="0.4">
      <c r="B134" s="54"/>
      <c r="C134" s="57" t="s">
        <v>75</v>
      </c>
      <c r="D134" s="58"/>
      <c r="E134" s="8">
        <v>30</v>
      </c>
      <c r="F134" s="8">
        <v>1000</v>
      </c>
      <c r="G134" s="9">
        <v>211</v>
      </c>
      <c r="H134" s="9">
        <f>60*24*G134/E134</f>
        <v>10128</v>
      </c>
      <c r="I134" s="14">
        <f>F134*G134*24*60/E134</f>
        <v>10128000</v>
      </c>
      <c r="J134" s="19">
        <f>I134/(1024*1024*1024)</f>
        <v>9.4324350357055664E-3</v>
      </c>
    </row>
    <row r="135" spans="2:12" ht="18" x14ac:dyDescent="0.35">
      <c r="B135" s="55"/>
      <c r="C135" s="1" t="s">
        <v>76</v>
      </c>
      <c r="D135" s="1" t="s">
        <v>45</v>
      </c>
      <c r="E135" s="8"/>
      <c r="F135" s="8"/>
      <c r="G135" s="9"/>
      <c r="H135" s="9"/>
      <c r="I135" s="8"/>
      <c r="J135" s="8"/>
    </row>
    <row r="136" spans="2:12" ht="39.5" customHeight="1" x14ac:dyDescent="0.35">
      <c r="B136" s="55"/>
      <c r="C136" s="2" t="s">
        <v>77</v>
      </c>
      <c r="D136" s="2" t="s">
        <v>45</v>
      </c>
      <c r="E136" s="8"/>
      <c r="F136" s="8"/>
      <c r="G136" s="9"/>
      <c r="H136" s="9"/>
      <c r="I136" s="8"/>
      <c r="J136" s="8"/>
    </row>
    <row r="137" spans="2:12" ht="36.5" customHeight="1" thickBot="1" x14ac:dyDescent="0.4">
      <c r="B137" s="56"/>
      <c r="C137" s="3" t="s">
        <v>78</v>
      </c>
      <c r="D137" s="3" t="s">
        <v>79</v>
      </c>
      <c r="E137" s="8"/>
      <c r="F137" s="8"/>
      <c r="G137" s="9"/>
      <c r="H137" s="9"/>
      <c r="I137" s="8"/>
      <c r="J137" s="8"/>
    </row>
    <row r="138" spans="2:12" ht="42.5" customHeight="1" thickBot="1" x14ac:dyDescent="0.4">
      <c r="B138" s="54"/>
      <c r="C138" s="57" t="s">
        <v>80</v>
      </c>
      <c r="D138" s="58"/>
      <c r="E138" s="8">
        <v>1</v>
      </c>
      <c r="F138" s="8">
        <v>800</v>
      </c>
      <c r="G138" s="9">
        <v>327</v>
      </c>
      <c r="H138" s="9">
        <f>60*24*G138/E138</f>
        <v>470880</v>
      </c>
      <c r="I138" s="14">
        <f>F138*G138*24*60/E138</f>
        <v>376704000</v>
      </c>
      <c r="J138" s="19">
        <f>I138/(1024*1024*1024)</f>
        <v>0.35083293914794922</v>
      </c>
    </row>
    <row r="139" spans="2:12" ht="18" customHeight="1" x14ac:dyDescent="0.35">
      <c r="B139" s="55"/>
      <c r="C139" s="1" t="s">
        <v>81</v>
      </c>
      <c r="D139" s="1" t="s">
        <v>17</v>
      </c>
      <c r="E139" s="8"/>
      <c r="F139" s="8"/>
      <c r="G139" s="9"/>
      <c r="H139" s="9"/>
      <c r="I139" s="8"/>
      <c r="J139" s="8"/>
    </row>
    <row r="140" spans="2:12" ht="18" customHeight="1" x14ac:dyDescent="0.35">
      <c r="B140" s="55"/>
      <c r="C140" s="2" t="s">
        <v>82</v>
      </c>
      <c r="D140" s="2" t="s">
        <v>17</v>
      </c>
      <c r="E140" s="8"/>
      <c r="F140" s="8"/>
      <c r="G140" s="9"/>
      <c r="H140" s="9"/>
      <c r="I140" s="8"/>
      <c r="J140" s="8"/>
    </row>
    <row r="141" spans="2:12" ht="18" customHeight="1" thickBot="1" x14ac:dyDescent="0.4">
      <c r="B141" s="56"/>
      <c r="C141" s="3" t="s">
        <v>83</v>
      </c>
      <c r="D141" s="3" t="s">
        <v>84</v>
      </c>
      <c r="E141" s="8"/>
      <c r="F141" s="8"/>
      <c r="G141" s="9"/>
      <c r="H141" s="9"/>
      <c r="I141" s="8"/>
      <c r="J141" s="8"/>
    </row>
    <row r="142" spans="2:12" ht="44" thickBot="1" x14ac:dyDescent="0.4">
      <c r="B142" s="54"/>
      <c r="C142" s="57" t="s">
        <v>85</v>
      </c>
      <c r="D142" s="58"/>
      <c r="E142" s="8">
        <f>24*60</f>
        <v>1440</v>
      </c>
      <c r="F142" s="8">
        <v>2000</v>
      </c>
      <c r="G142" s="9">
        <f>SUM(G143:G151)</f>
        <v>2055</v>
      </c>
      <c r="H142" s="9">
        <f>60*24*G142/E142</f>
        <v>2055</v>
      </c>
      <c r="I142" s="14">
        <f>F142*G142*24*60/E142</f>
        <v>4110000</v>
      </c>
      <c r="J142" s="30">
        <f>I142/(1024*1024*1024)</f>
        <v>3.8277357816696167E-3</v>
      </c>
      <c r="L142" s="5" t="s">
        <v>138</v>
      </c>
    </row>
    <row r="143" spans="2:12" ht="18" x14ac:dyDescent="0.35">
      <c r="B143" s="55"/>
      <c r="C143" s="1" t="s">
        <v>86</v>
      </c>
      <c r="D143" s="1" t="s">
        <v>94</v>
      </c>
      <c r="E143" s="8"/>
      <c r="G143" s="13">
        <v>106</v>
      </c>
      <c r="H143" s="13"/>
      <c r="I143" s="8"/>
      <c r="J143" s="8"/>
    </row>
    <row r="144" spans="2:12" ht="18" x14ac:dyDescent="0.35">
      <c r="B144" s="55"/>
      <c r="C144" s="2" t="s">
        <v>87</v>
      </c>
      <c r="D144" s="2" t="s">
        <v>94</v>
      </c>
      <c r="E144" s="8"/>
      <c r="G144" s="13">
        <f>253+159</f>
        <v>412</v>
      </c>
      <c r="H144" s="13"/>
      <c r="I144" s="8"/>
      <c r="J144" s="8"/>
    </row>
    <row r="145" spans="2:10" ht="18" x14ac:dyDescent="0.35">
      <c r="B145" s="55"/>
      <c r="C145" s="2" t="s">
        <v>163</v>
      </c>
      <c r="D145" s="2" t="s">
        <v>94</v>
      </c>
      <c r="E145" s="8"/>
      <c r="G145" s="13">
        <f>111+454</f>
        <v>565</v>
      </c>
      <c r="H145" s="13"/>
      <c r="I145" s="8"/>
      <c r="J145" s="8"/>
    </row>
    <row r="146" spans="2:10" ht="18" x14ac:dyDescent="0.35">
      <c r="B146" s="55"/>
      <c r="C146" s="2" t="s">
        <v>88</v>
      </c>
      <c r="D146" s="2" t="s">
        <v>94</v>
      </c>
      <c r="E146" s="8"/>
      <c r="G146" s="13">
        <v>296</v>
      </c>
      <c r="H146" s="13"/>
      <c r="I146" s="8"/>
      <c r="J146" s="8"/>
    </row>
    <row r="147" spans="2:10" ht="18" x14ac:dyDescent="0.35">
      <c r="B147" s="55"/>
      <c r="C147" s="2" t="s">
        <v>89</v>
      </c>
      <c r="D147" s="2" t="s">
        <v>94</v>
      </c>
      <c r="E147" s="8"/>
      <c r="G147" s="13">
        <v>126</v>
      </c>
      <c r="H147" s="13"/>
      <c r="I147" s="8"/>
      <c r="J147" s="8"/>
    </row>
    <row r="148" spans="2:10" ht="18" x14ac:dyDescent="0.35">
      <c r="B148" s="55"/>
      <c r="C148" s="2" t="s">
        <v>90</v>
      </c>
      <c r="D148" s="2" t="s">
        <v>94</v>
      </c>
      <c r="E148" s="8"/>
      <c r="G148" s="13">
        <v>86</v>
      </c>
      <c r="H148" s="13"/>
      <c r="I148" s="8"/>
      <c r="J148" s="8"/>
    </row>
    <row r="149" spans="2:10" ht="18" x14ac:dyDescent="0.35">
      <c r="B149" s="55"/>
      <c r="C149" s="2" t="s">
        <v>91</v>
      </c>
      <c r="D149" s="2" t="s">
        <v>94</v>
      </c>
      <c r="E149" s="8"/>
      <c r="G149" s="13">
        <v>138</v>
      </c>
      <c r="H149" s="13"/>
      <c r="I149" s="8"/>
      <c r="J149" s="8"/>
    </row>
    <row r="150" spans="2:10" ht="18" x14ac:dyDescent="0.35">
      <c r="B150" s="55"/>
      <c r="C150" s="2" t="s">
        <v>92</v>
      </c>
      <c r="D150" s="2" t="s">
        <v>94</v>
      </c>
      <c r="E150" s="8"/>
      <c r="G150" s="13">
        <v>145</v>
      </c>
      <c r="H150" s="13"/>
      <c r="I150" s="8"/>
      <c r="J150" s="8"/>
    </row>
    <row r="151" spans="2:10" ht="18.5" thickBot="1" x14ac:dyDescent="0.4">
      <c r="B151" s="56"/>
      <c r="C151" s="3" t="s">
        <v>93</v>
      </c>
      <c r="D151" s="3" t="s">
        <v>94</v>
      </c>
      <c r="E151" s="8"/>
      <c r="G151" s="13">
        <v>181</v>
      </c>
      <c r="H151" s="13"/>
      <c r="I151" s="8"/>
      <c r="J151" s="8"/>
    </row>
    <row r="152" spans="2:10" ht="36" customHeight="1" thickBot="1" x14ac:dyDescent="0.4">
      <c r="B152" s="54"/>
      <c r="C152" s="57" t="s">
        <v>95</v>
      </c>
      <c r="D152" s="58"/>
      <c r="E152" s="8">
        <f>40/60</f>
        <v>0.66666666666666663</v>
      </c>
      <c r="F152" s="8">
        <v>1000</v>
      </c>
      <c r="G152" s="9">
        <v>13</v>
      </c>
      <c r="H152" s="9">
        <f>60*24*G152/E152</f>
        <v>28080</v>
      </c>
      <c r="I152" s="14">
        <f>F152*G152*24*60/E152</f>
        <v>28080000</v>
      </c>
      <c r="J152" s="19">
        <f>I152/(1024*1024*1024)</f>
        <v>2.6151537895202637E-2</v>
      </c>
    </row>
    <row r="153" spans="2:10" ht="15" customHeight="1" x14ac:dyDescent="0.35">
      <c r="B153" s="55"/>
      <c r="C153" s="1" t="s">
        <v>96</v>
      </c>
      <c r="D153" s="1" t="s">
        <v>100</v>
      </c>
      <c r="E153" s="8"/>
      <c r="F153" s="8"/>
      <c r="G153" s="9"/>
      <c r="H153" s="9"/>
      <c r="I153" s="8"/>
      <c r="J153" s="8"/>
    </row>
    <row r="154" spans="2:10" ht="15" customHeight="1" x14ac:dyDescent="0.35">
      <c r="B154" s="55"/>
      <c r="C154" s="2" t="s">
        <v>97</v>
      </c>
      <c r="D154" s="2" t="s">
        <v>100</v>
      </c>
      <c r="E154" s="8"/>
      <c r="F154" s="8"/>
      <c r="G154" s="9"/>
      <c r="H154" s="9"/>
      <c r="I154" s="8"/>
      <c r="J154" s="8"/>
    </row>
    <row r="155" spans="2:10" ht="15" customHeight="1" x14ac:dyDescent="0.35">
      <c r="B155" s="55"/>
      <c r="C155" s="2" t="s">
        <v>98</v>
      </c>
      <c r="D155" s="2" t="s">
        <v>100</v>
      </c>
      <c r="E155" s="8"/>
      <c r="F155" s="8"/>
      <c r="G155" s="9"/>
      <c r="H155" s="9"/>
      <c r="I155" s="8"/>
      <c r="J155" s="8"/>
    </row>
    <row r="156" spans="2:10" ht="15" customHeight="1" thickBot="1" x14ac:dyDescent="0.4">
      <c r="B156" s="56"/>
      <c r="C156" s="3" t="s">
        <v>99</v>
      </c>
      <c r="D156" s="3" t="s">
        <v>100</v>
      </c>
      <c r="E156" s="8"/>
      <c r="F156" s="8"/>
      <c r="G156" s="9"/>
      <c r="H156" s="9"/>
      <c r="I156" s="8"/>
      <c r="J156" s="8"/>
    </row>
    <row r="157" spans="2:10" ht="29" customHeight="1" thickBot="1" x14ac:dyDescent="0.4">
      <c r="B157" s="54"/>
      <c r="C157" s="57" t="s">
        <v>101</v>
      </c>
      <c r="D157" s="58"/>
      <c r="E157" s="8">
        <v>1</v>
      </c>
      <c r="F157" s="8">
        <f>216*100</f>
        <v>21600</v>
      </c>
      <c r="G157" s="9">
        <v>28</v>
      </c>
      <c r="H157" s="9">
        <f>60*24*G157/E157</f>
        <v>40320</v>
      </c>
      <c r="I157" s="14">
        <f>F157*G157*24*60/E157</f>
        <v>870912000</v>
      </c>
      <c r="J157" s="19">
        <f>I157/(1024*1024*1024)</f>
        <v>0.81110000610351563</v>
      </c>
    </row>
    <row r="158" spans="2:10" ht="17.5" customHeight="1" x14ac:dyDescent="0.35">
      <c r="B158" s="55"/>
      <c r="C158" s="1" t="s">
        <v>102</v>
      </c>
      <c r="D158" s="1" t="s">
        <v>84</v>
      </c>
      <c r="E158" s="8"/>
      <c r="F158" s="8"/>
      <c r="G158" s="9"/>
      <c r="H158" s="9"/>
      <c r="I158" s="8"/>
      <c r="J158" s="8"/>
    </row>
    <row r="159" spans="2:10" ht="17.5" customHeight="1" x14ac:dyDescent="0.35">
      <c r="B159" s="55"/>
      <c r="C159" s="2" t="s">
        <v>103</v>
      </c>
      <c r="D159" s="2" t="s">
        <v>84</v>
      </c>
      <c r="E159" s="8"/>
      <c r="F159" s="8"/>
      <c r="G159" s="9"/>
      <c r="H159" s="9"/>
      <c r="I159" s="8"/>
      <c r="J159" s="8"/>
    </row>
    <row r="160" spans="2:10" ht="17.5" customHeight="1" x14ac:dyDescent="0.35">
      <c r="B160" s="55"/>
      <c r="C160" s="2" t="s">
        <v>104</v>
      </c>
      <c r="D160" s="2" t="s">
        <v>84</v>
      </c>
      <c r="E160" s="8"/>
      <c r="F160" s="8"/>
      <c r="G160" s="9"/>
      <c r="H160" s="9"/>
      <c r="I160" s="8"/>
      <c r="J160" s="8"/>
    </row>
    <row r="161" spans="2:10" ht="17.5" customHeight="1" x14ac:dyDescent="0.35">
      <c r="B161" s="55"/>
      <c r="C161" s="2" t="s">
        <v>105</v>
      </c>
      <c r="D161" s="2" t="s">
        <v>84</v>
      </c>
      <c r="E161" s="8"/>
      <c r="F161" s="8"/>
      <c r="G161" s="9"/>
      <c r="H161" s="9"/>
      <c r="I161" s="8"/>
      <c r="J161" s="8"/>
    </row>
    <row r="162" spans="2:10" ht="17.5" customHeight="1" x14ac:dyDescent="0.35">
      <c r="B162" s="55"/>
      <c r="C162" s="2" t="s">
        <v>106</v>
      </c>
      <c r="D162" s="2" t="s">
        <v>84</v>
      </c>
      <c r="E162" s="8"/>
      <c r="F162" s="8"/>
      <c r="G162" s="9"/>
      <c r="H162" s="9"/>
      <c r="I162" s="8"/>
      <c r="J162" s="8"/>
    </row>
    <row r="163" spans="2:10" ht="17.5" customHeight="1" x14ac:dyDescent="0.35">
      <c r="B163" s="55"/>
      <c r="C163" s="2" t="s">
        <v>107</v>
      </c>
      <c r="D163" s="2" t="s">
        <v>84</v>
      </c>
      <c r="E163" s="8"/>
      <c r="F163" s="8"/>
      <c r="G163" s="9"/>
      <c r="H163" s="9"/>
      <c r="I163" s="8"/>
      <c r="J163" s="8"/>
    </row>
    <row r="164" spans="2:10" ht="17.5" customHeight="1" x14ac:dyDescent="0.35">
      <c r="B164" s="55"/>
      <c r="C164" s="2" t="s">
        <v>108</v>
      </c>
      <c r="D164" s="2" t="s">
        <v>84</v>
      </c>
      <c r="E164" s="8"/>
      <c r="F164" s="8"/>
      <c r="G164" s="9"/>
      <c r="H164" s="9"/>
      <c r="I164" s="8"/>
      <c r="J164" s="8"/>
    </row>
    <row r="165" spans="2:10" ht="17.5" customHeight="1" x14ac:dyDescent="0.35">
      <c r="B165" s="55"/>
      <c r="C165" s="2" t="s">
        <v>109</v>
      </c>
      <c r="D165" s="2" t="s">
        <v>84</v>
      </c>
      <c r="E165" s="8"/>
      <c r="F165" s="8"/>
      <c r="G165" s="9"/>
      <c r="H165" s="9"/>
      <c r="I165" s="8"/>
      <c r="J165" s="8"/>
    </row>
    <row r="166" spans="2:10" ht="17.5" customHeight="1" x14ac:dyDescent="0.35">
      <c r="B166" s="55"/>
      <c r="C166" s="2" t="s">
        <v>110</v>
      </c>
      <c r="D166" s="2" t="s">
        <v>84</v>
      </c>
      <c r="E166" s="8"/>
      <c r="F166" s="8"/>
      <c r="G166" s="9"/>
      <c r="H166" s="9"/>
      <c r="I166" s="8"/>
      <c r="J166" s="8"/>
    </row>
    <row r="167" spans="2:10" ht="17.5" customHeight="1" x14ac:dyDescent="0.35">
      <c r="B167" s="55"/>
      <c r="C167" s="2" t="s">
        <v>111</v>
      </c>
      <c r="D167" s="2" t="s">
        <v>84</v>
      </c>
      <c r="E167" s="8"/>
      <c r="F167" s="8"/>
      <c r="G167" s="9"/>
      <c r="H167" s="9"/>
      <c r="I167" s="8"/>
      <c r="J167" s="8"/>
    </row>
    <row r="168" spans="2:10" ht="17.5" customHeight="1" thickBot="1" x14ac:dyDescent="0.4">
      <c r="B168" s="56"/>
      <c r="C168" s="3" t="s">
        <v>112</v>
      </c>
      <c r="D168" s="3" t="s">
        <v>84</v>
      </c>
      <c r="E168" s="8"/>
      <c r="F168" s="8"/>
      <c r="G168" s="9"/>
      <c r="H168" s="9"/>
      <c r="I168" s="8"/>
      <c r="J168" s="8"/>
    </row>
    <row r="169" spans="2:10" ht="18" x14ac:dyDescent="0.35">
      <c r="B169" s="17"/>
      <c r="C169" s="17"/>
      <c r="D169" s="17"/>
      <c r="E169" s="8"/>
      <c r="F169" s="8"/>
      <c r="G169" s="9"/>
      <c r="H169" s="9"/>
      <c r="I169" s="8"/>
      <c r="J169" s="8"/>
    </row>
    <row r="170" spans="2:10" ht="18" x14ac:dyDescent="0.35">
      <c r="B170" s="27" t="s">
        <v>164</v>
      </c>
      <c r="C170" s="53"/>
      <c r="D170" s="28"/>
      <c r="E170" s="8">
        <f>24*60</f>
        <v>1440</v>
      </c>
      <c r="F170" s="8">
        <v>100</v>
      </c>
      <c r="G170" s="31">
        <v>60000</v>
      </c>
      <c r="H170" s="9">
        <f>60*24*G170/E170</f>
        <v>60000</v>
      </c>
      <c r="I170" s="14">
        <f>F170*G170*24*60/E170</f>
        <v>6000000</v>
      </c>
      <c r="J170" s="19">
        <f>I170/(1024*1024*1024)</f>
        <v>5.5879354476928711E-3</v>
      </c>
    </row>
    <row r="171" spans="2:10" s="49" customFormat="1" ht="18" x14ac:dyDescent="0.35">
      <c r="B171" s="26"/>
      <c r="C171" s="17"/>
      <c r="D171" s="17"/>
      <c r="E171" s="50"/>
      <c r="F171" s="50"/>
      <c r="G171" s="51"/>
      <c r="H171" s="51"/>
      <c r="I171" s="52"/>
      <c r="J171" s="60"/>
    </row>
    <row r="172" spans="2:10" ht="36.5" thickBot="1" x14ac:dyDescent="0.4">
      <c r="B172" s="46" t="s">
        <v>136</v>
      </c>
      <c r="C172" s="47"/>
      <c r="D172" s="48"/>
      <c r="E172" s="8">
        <v>5</v>
      </c>
      <c r="F172" s="8">
        <v>100</v>
      </c>
      <c r="G172" s="31">
        <v>0</v>
      </c>
      <c r="H172" s="9">
        <f>60*24*G172/E172</f>
        <v>0</v>
      </c>
      <c r="I172" s="14">
        <f>F172*G172*24*60/E172</f>
        <v>0</v>
      </c>
      <c r="J172" s="19">
        <f>I172/(1024*1024*1024)</f>
        <v>0</v>
      </c>
    </row>
    <row r="173" spans="2:10" ht="18" x14ac:dyDescent="0.35">
      <c r="B173" s="26"/>
      <c r="C173" s="17"/>
      <c r="D173" s="17"/>
      <c r="E173" s="8"/>
      <c r="F173" s="8"/>
      <c r="G173" s="31"/>
      <c r="H173" s="31"/>
      <c r="I173" s="14"/>
      <c r="J173" s="59"/>
    </row>
    <row r="174" spans="2:10" ht="18" x14ac:dyDescent="0.35">
      <c r="B174" s="26"/>
      <c r="C174" s="17"/>
      <c r="D174" s="17"/>
      <c r="E174" s="8"/>
      <c r="F174" s="8"/>
      <c r="G174" s="31"/>
      <c r="H174" s="31"/>
      <c r="I174" s="14"/>
      <c r="J174" s="59"/>
    </row>
    <row r="176" spans="2:10" ht="18.5" x14ac:dyDescent="0.45">
      <c r="J176" s="18" t="s">
        <v>121</v>
      </c>
    </row>
    <row r="177" spans="1:10" s="10" customFormat="1" ht="51" customHeight="1" x14ac:dyDescent="0.55000000000000004">
      <c r="A177" s="23" t="s">
        <v>134</v>
      </c>
      <c r="B177" s="15"/>
      <c r="C177" s="15"/>
      <c r="D177" s="15"/>
      <c r="E177" s="15"/>
      <c r="F177" s="15"/>
      <c r="G177" s="15">
        <f>SUM(G2:G175)</f>
        <v>64796</v>
      </c>
      <c r="H177" s="15">
        <f>SUM(H2:H172)</f>
        <v>621823</v>
      </c>
      <c r="I177" s="16">
        <f>SUM(I2:I175)</f>
        <v>1311478000</v>
      </c>
      <c r="J177" s="19">
        <f>I177/(1024*1024*1024)</f>
        <v>1.2214090675115585</v>
      </c>
    </row>
  </sheetData>
  <mergeCells count="30">
    <mergeCell ref="B76:B85"/>
    <mergeCell ref="C76:D76"/>
    <mergeCell ref="B86:B107"/>
    <mergeCell ref="C86:D86"/>
    <mergeCell ref="B131:B133"/>
    <mergeCell ref="C131:D131"/>
    <mergeCell ref="B134:B137"/>
    <mergeCell ref="C134:D134"/>
    <mergeCell ref="B129:B130"/>
    <mergeCell ref="C129:D129"/>
    <mergeCell ref="B2:B12"/>
    <mergeCell ref="C2:D2"/>
    <mergeCell ref="B13:B58"/>
    <mergeCell ref="C13:D13"/>
    <mergeCell ref="B59:B75"/>
    <mergeCell ref="C59:D59"/>
    <mergeCell ref="B108:B119"/>
    <mergeCell ref="C108:D108"/>
    <mergeCell ref="B120:B123"/>
    <mergeCell ref="C120:D120"/>
    <mergeCell ref="B124:B128"/>
    <mergeCell ref="C124:D124"/>
    <mergeCell ref="B157:B168"/>
    <mergeCell ref="C157:D157"/>
    <mergeCell ref="B138:B141"/>
    <mergeCell ref="C138:D138"/>
    <mergeCell ref="B142:B151"/>
    <mergeCell ref="C142:D142"/>
    <mergeCell ref="B152:B156"/>
    <mergeCell ref="C152:D1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2024-EBBF-4B69-86D6-C5FD9D672141}">
  <dimension ref="A1:C12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4.5" x14ac:dyDescent="0.35"/>
  <cols>
    <col min="2" max="2" width="11.453125" bestFit="1" customWidth="1"/>
    <col min="3" max="3" width="14.1796875" bestFit="1" customWidth="1"/>
  </cols>
  <sheetData>
    <row r="1" spans="1:3" x14ac:dyDescent="0.35">
      <c r="A1" s="21"/>
      <c r="B1" s="21" t="s">
        <v>122</v>
      </c>
      <c r="C1" s="21"/>
    </row>
    <row r="2" spans="1:3" x14ac:dyDescent="0.35">
      <c r="A2" t="s">
        <v>123</v>
      </c>
      <c r="B2" s="20">
        <f>'estimation daily'!$J$177</f>
        <v>1.2214090675115585</v>
      </c>
      <c r="C2" s="20"/>
    </row>
    <row r="3" spans="1:3" x14ac:dyDescent="0.35">
      <c r="B3" s="20"/>
      <c r="C3" s="20"/>
    </row>
    <row r="4" spans="1:3" x14ac:dyDescent="0.35">
      <c r="A4" t="s">
        <v>124</v>
      </c>
      <c r="B4" s="20">
        <f>B2*182</f>
        <v>222.29645028710365</v>
      </c>
      <c r="C4" s="20"/>
    </row>
    <row r="5" spans="1:3" s="44" customFormat="1" x14ac:dyDescent="0.35">
      <c r="A5" s="44" t="s">
        <v>125</v>
      </c>
      <c r="B5" s="45">
        <f>B2*365</f>
        <v>445.81430964171886</v>
      </c>
      <c r="C5" s="45"/>
    </row>
    <row r="6" spans="1:3" x14ac:dyDescent="0.35">
      <c r="A6" t="s">
        <v>126</v>
      </c>
      <c r="B6" s="20">
        <f>B5*2</f>
        <v>891.62861928343773</v>
      </c>
    </row>
    <row r="7" spans="1:3" x14ac:dyDescent="0.35">
      <c r="A7" t="s">
        <v>127</v>
      </c>
      <c r="B7" s="20">
        <f>B5*3</f>
        <v>1337.4429289251566</v>
      </c>
    </row>
    <row r="8" spans="1:3" x14ac:dyDescent="0.35">
      <c r="A8" s="44" t="s">
        <v>128</v>
      </c>
      <c r="B8" s="45">
        <f>B5*4</f>
        <v>1783.2572385668755</v>
      </c>
      <c r="C8" s="44"/>
    </row>
    <row r="9" spans="1:3" x14ac:dyDescent="0.35">
      <c r="A9" t="s">
        <v>129</v>
      </c>
      <c r="B9" s="20">
        <f>B5*5</f>
        <v>2229.0715482085943</v>
      </c>
    </row>
    <row r="10" spans="1:3" x14ac:dyDescent="0.35">
      <c r="A10" t="s">
        <v>132</v>
      </c>
      <c r="B10" s="20">
        <f>B5*8</f>
        <v>3566.5144771337509</v>
      </c>
    </row>
    <row r="11" spans="1:3" x14ac:dyDescent="0.35">
      <c r="A11" s="44" t="s">
        <v>131</v>
      </c>
      <c r="B11" s="45">
        <f>B5*9</f>
        <v>4012.3287867754698</v>
      </c>
      <c r="C11" s="44"/>
    </row>
    <row r="12" spans="1:3" x14ac:dyDescent="0.35">
      <c r="A12" s="44" t="s">
        <v>130</v>
      </c>
      <c r="B12" s="45">
        <f>B5*10</f>
        <v>4458.1430964171886</v>
      </c>
      <c r="C1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3961-53F3-47B6-8CF2-25CFA2C0EA19}">
  <dimension ref="B1:G18"/>
  <sheetViews>
    <sheetView workbookViewId="0">
      <selection activeCell="F3" sqref="F3"/>
    </sheetView>
  </sheetViews>
  <sheetFormatPr baseColWidth="10" defaultRowHeight="14.5" x14ac:dyDescent="0.35"/>
  <sheetData>
    <row r="1" spans="2:6" ht="15" thickBot="1" x14ac:dyDescent="0.4"/>
    <row r="2" spans="2:6" ht="15" thickBot="1" x14ac:dyDescent="0.4">
      <c r="B2" s="33" t="s">
        <v>139</v>
      </c>
      <c r="C2" s="34" t="s">
        <v>140</v>
      </c>
      <c r="D2" s="34" t="s">
        <v>141</v>
      </c>
      <c r="E2" s="34" t="s">
        <v>142</v>
      </c>
      <c r="F2" s="35" t="s">
        <v>143</v>
      </c>
    </row>
    <row r="3" spans="2:6" ht="15" thickBot="1" x14ac:dyDescent="0.4">
      <c r="B3" s="36" t="s">
        <v>144</v>
      </c>
      <c r="C3" s="37" t="s">
        <v>145</v>
      </c>
      <c r="D3" s="38">
        <v>2</v>
      </c>
      <c r="E3" s="38">
        <v>6</v>
      </c>
      <c r="F3" s="39">
        <v>10980</v>
      </c>
    </row>
    <row r="4" spans="2:6" ht="15" thickBot="1" x14ac:dyDescent="0.4">
      <c r="B4" s="36" t="s">
        <v>146</v>
      </c>
      <c r="C4" s="37" t="s">
        <v>147</v>
      </c>
      <c r="D4" s="38">
        <v>8</v>
      </c>
      <c r="E4" s="38">
        <v>150</v>
      </c>
      <c r="F4" s="39">
        <v>207720</v>
      </c>
    </row>
    <row r="5" spans="2:6" ht="15" thickBot="1" x14ac:dyDescent="0.4">
      <c r="B5" s="36" t="s">
        <v>146</v>
      </c>
      <c r="C5" s="37" t="s">
        <v>148</v>
      </c>
      <c r="D5" s="38">
        <v>42</v>
      </c>
      <c r="E5" s="38">
        <v>161</v>
      </c>
      <c r="F5" s="39">
        <v>276080</v>
      </c>
    </row>
    <row r="6" spans="2:6" ht="15" thickBot="1" x14ac:dyDescent="0.4">
      <c r="B6" s="36" t="s">
        <v>146</v>
      </c>
      <c r="C6" s="37" t="s">
        <v>149</v>
      </c>
      <c r="D6" s="38">
        <v>225</v>
      </c>
      <c r="E6" s="38">
        <v>671</v>
      </c>
      <c r="F6" s="39">
        <v>1230050</v>
      </c>
    </row>
    <row r="7" spans="2:6" ht="15" thickBot="1" x14ac:dyDescent="0.4">
      <c r="B7" s="36" t="s">
        <v>146</v>
      </c>
      <c r="C7" s="37" t="s">
        <v>150</v>
      </c>
      <c r="D7" s="38">
        <v>4</v>
      </c>
      <c r="E7" s="38">
        <v>60</v>
      </c>
      <c r="F7" s="39">
        <v>84360</v>
      </c>
    </row>
    <row r="8" spans="2:6" ht="15" thickBot="1" x14ac:dyDescent="0.4">
      <c r="B8" s="36" t="s">
        <v>146</v>
      </c>
      <c r="C8" s="37" t="s">
        <v>151</v>
      </c>
      <c r="D8" s="38">
        <v>327</v>
      </c>
      <c r="E8" s="38">
        <v>376</v>
      </c>
      <c r="F8" s="39">
        <v>1008730</v>
      </c>
    </row>
    <row r="9" spans="2:6" ht="15" thickBot="1" x14ac:dyDescent="0.4">
      <c r="B9" s="36" t="s">
        <v>146</v>
      </c>
      <c r="C9" s="37" t="s">
        <v>152</v>
      </c>
      <c r="D9" s="38">
        <v>19</v>
      </c>
      <c r="E9" s="38">
        <v>479</v>
      </c>
      <c r="F9" s="39">
        <v>652910</v>
      </c>
    </row>
    <row r="10" spans="2:6" ht="15" thickBot="1" x14ac:dyDescent="0.4">
      <c r="B10" s="36" t="s">
        <v>146</v>
      </c>
      <c r="C10" s="37" t="s">
        <v>153</v>
      </c>
      <c r="D10" s="38">
        <v>1</v>
      </c>
      <c r="E10" s="38">
        <v>14</v>
      </c>
      <c r="F10" s="39">
        <v>19790</v>
      </c>
    </row>
    <row r="11" spans="2:6" ht="15" thickBot="1" x14ac:dyDescent="0.4">
      <c r="B11" s="36" t="s">
        <v>146</v>
      </c>
      <c r="C11" s="37" t="s">
        <v>154</v>
      </c>
      <c r="D11" s="38">
        <v>17</v>
      </c>
      <c r="E11" s="38">
        <v>40</v>
      </c>
      <c r="F11" s="39">
        <v>79030</v>
      </c>
    </row>
    <row r="12" spans="2:6" ht="15" thickBot="1" x14ac:dyDescent="0.4">
      <c r="B12" s="36" t="s">
        <v>146</v>
      </c>
      <c r="C12" s="37" t="s">
        <v>155</v>
      </c>
      <c r="D12" s="38">
        <v>11</v>
      </c>
      <c r="E12" s="38">
        <v>75</v>
      </c>
      <c r="F12" s="39">
        <v>114990</v>
      </c>
    </row>
    <row r="13" spans="2:6" ht="15" thickBot="1" x14ac:dyDescent="0.4">
      <c r="B13" s="36" t="s">
        <v>146</v>
      </c>
      <c r="C13" s="37" t="s">
        <v>156</v>
      </c>
      <c r="D13" s="38">
        <v>13</v>
      </c>
      <c r="E13" s="38">
        <v>24</v>
      </c>
      <c r="F13" s="39">
        <v>51870</v>
      </c>
    </row>
    <row r="14" spans="2:6" ht="15" thickBot="1" x14ac:dyDescent="0.4">
      <c r="B14" s="36" t="s">
        <v>146</v>
      </c>
      <c r="C14" s="37" t="s">
        <v>157</v>
      </c>
      <c r="D14" s="38">
        <v>12</v>
      </c>
      <c r="E14" s="38">
        <v>146</v>
      </c>
      <c r="F14" s="39">
        <v>208880</v>
      </c>
    </row>
    <row r="15" spans="2:6" ht="15" thickBot="1" x14ac:dyDescent="0.4">
      <c r="B15" s="36" t="s">
        <v>158</v>
      </c>
      <c r="C15" s="37" t="s">
        <v>159</v>
      </c>
      <c r="D15" s="38">
        <v>1</v>
      </c>
      <c r="E15" s="38">
        <v>12</v>
      </c>
      <c r="F15" s="39">
        <v>17190</v>
      </c>
    </row>
    <row r="16" spans="2:6" ht="15" thickBot="1" x14ac:dyDescent="0.4">
      <c r="B16" s="36" t="s">
        <v>160</v>
      </c>
      <c r="C16" s="37" t="s">
        <v>161</v>
      </c>
      <c r="D16" s="38">
        <v>32</v>
      </c>
      <c r="E16" s="38">
        <v>6114</v>
      </c>
      <c r="F16" s="39">
        <v>7999080</v>
      </c>
    </row>
    <row r="17" spans="2:7" ht="15" thickBot="1" x14ac:dyDescent="0.4">
      <c r="B17" s="40" t="s">
        <v>160</v>
      </c>
      <c r="C17" s="41" t="s">
        <v>162</v>
      </c>
      <c r="D17" s="42">
        <v>13</v>
      </c>
      <c r="E17" s="42">
        <v>52</v>
      </c>
      <c r="F17" s="43">
        <v>88270</v>
      </c>
    </row>
    <row r="18" spans="2:7" ht="15.5" x14ac:dyDescent="0.35">
      <c r="D18">
        <f>SUM(D3:D17)</f>
        <v>727</v>
      </c>
      <c r="E18">
        <f>SUM(E3:E17)</f>
        <v>8380</v>
      </c>
      <c r="F18">
        <f>SUM(F3:F17)</f>
        <v>12049930</v>
      </c>
      <c r="G18" s="29">
        <f>F18/(1024*1024*1024)</f>
        <v>1.1222371831536293E-2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estimation daily</vt:lpstr>
      <vt:lpstr>projection</vt:lpstr>
      <vt:lpstr>estmation DWH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2017-11-26T12:32:48Z</dcterms:modified>
</cp:coreProperties>
</file>